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drawings/drawing2.xml" ContentType="application/vnd.openxmlformats-officedocument.drawing+xml"/>
  <Override PartName="/xl/ctrlProps/ctrlProp64.xml" ContentType="application/vnd.ms-excel.controlproperties+xml"/>
  <Override PartName="/xl/ctrlProps/ctrlProp65.xml" ContentType="application/vnd.ms-excel.controlproperties+xml"/>
  <Override PartName="/xl/drawings/drawing3.xml" ContentType="application/vnd.openxmlformats-officedocument.drawing+xml"/>
  <Override PartName="/xl/ctrlProps/ctrlProp66.xml" ContentType="application/vnd.ms-excel.controlproperties+xml"/>
  <Override PartName="/xl/ctrlProps/ctrlProp67.xml" ContentType="application/vnd.ms-excel.controlproperties+xml"/>
  <Override PartName="/xl/drawings/drawing4.xml" ContentType="application/vnd.openxmlformats-officedocument.drawing+xml"/>
  <Override PartName="/xl/ctrlProps/ctrlProp68.xml" ContentType="application/vnd.ms-excel.controlproperties+xml"/>
  <Override PartName="/xl/ctrlProps/ctrlProp69.xml" ContentType="application/vnd.ms-excel.controlproperties+xml"/>
  <Override PartName="/xl/drawings/drawing5.xml" ContentType="application/vnd.openxmlformats-officedocument.drawing+xml"/>
  <Override PartName="/xl/ctrlProps/ctrlProp70.xml" ContentType="application/vnd.ms-excel.controlproperties+xml"/>
  <Override PartName="/xl/ctrlProps/ctrlProp71.xml" ContentType="application/vnd.ms-excel.controlproperties+xml"/>
  <Override PartName="/xl/drawings/drawing6.xml" ContentType="application/vnd.openxmlformats-officedocument.drawing+xml"/>
  <Override PartName="/xl/ctrlProps/ctrlProp72.xml" ContentType="application/vnd.ms-excel.controlproperties+xml"/>
  <Override PartName="/xl/ctrlProps/ctrlProp73.xml" ContentType="application/vnd.ms-excel.controlproperties+xml"/>
  <Override PartName="/xl/drawings/drawing7.xml" ContentType="application/vnd.openxmlformats-officedocument.drawing+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drawings/drawing8.xml" ContentType="application/vnd.openxmlformats-officedocument.drawing+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drawings/drawing9.xml" ContentType="application/vnd.openxmlformats-officedocument.drawing+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drawings/drawing10.xml" ContentType="application/vnd.openxmlformats-officedocument.drawing+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drawings/drawing11.xml" ContentType="application/vnd.openxmlformats-officedocument.drawing+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drawings/drawing12.xml" ContentType="application/vnd.openxmlformats-officedocument.drawing+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drawings/drawing13.xml" ContentType="application/vnd.openxmlformats-officedocument.drawing+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14.xml" ContentType="application/vnd.openxmlformats-officedocument.drawing+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ttps://calquebec-my.sharepoint.com/personal/eliane_habimana_calq_gouv_qc_ca/Documents/Bureau/MISSION/"/>
    </mc:Choice>
  </mc:AlternateContent>
  <xr:revisionPtr revIDLastSave="0" documentId="8_{DA0ED7AE-8D62-4E77-B3E1-94E0FEDD5802}" xr6:coauthVersionLast="47" xr6:coauthVersionMax="47" xr10:uidLastSave="{00000000-0000-0000-0000-000000000000}"/>
  <bookViews>
    <workbookView xWindow="-120" yWindow="-120" windowWidth="20730" windowHeight="11040" tabRatio="904" xr2:uid="{00000000-000D-0000-FFFF-FFFF00000000}"/>
  </bookViews>
  <sheets>
    <sheet name="Page de garde" sheetId="47" r:id="rId1"/>
    <sheet name="Section 6b (Cirq-Mult-Thea)" sheetId="50" r:id="rId2"/>
    <sheet name="Section 6c (Crea-CirqMultThea)" sheetId="49" r:id="rId3"/>
    <sheet name="Section 7b ($Prg-Danse)" sheetId="44" r:id="rId4"/>
    <sheet name="Section 7c ($Crea-Danse)" sheetId="51" r:id="rId5"/>
    <sheet name="Section 8b ($Prg-Musique)" sheetId="45" r:id="rId6"/>
    <sheet name="Section 8c ($Crea-Musique)" sheetId="52" r:id="rId7"/>
    <sheet name="Section 9" sheetId="56" r:id="rId8"/>
    <sheet name="Section 10" sheetId="12" r:id="rId9"/>
    <sheet name="Section 11a (Programmation)" sheetId="54" r:id="rId10"/>
    <sheet name="Section 11b (Autres activités)" sheetId="55" r:id="rId11"/>
    <sheet name="Section 12a" sheetId="14" r:id="rId12"/>
    <sheet name="Section 12b" sheetId="15" r:id="rId13"/>
    <sheet name="Section 12c" sheetId="16" r:id="rId14"/>
    <sheet name="Section 12d" sheetId="17" r:id="rId15"/>
    <sheet name="Section 13" sheetId="18" r:id="rId16"/>
    <sheet name="Section 14a" sheetId="19" r:id="rId17"/>
    <sheet name="Section 14b" sheetId="20" r:id="rId18"/>
    <sheet name="Section 14c EVEN" sheetId="21" r:id="rId19"/>
    <sheet name="Section 14d  EVEN Biennal-Trien" sheetId="22" r:id="rId20"/>
    <sheet name="Section 14e" sheetId="37" r:id="rId21"/>
    <sheet name="Section 15a" sheetId="46" r:id="rId22"/>
    <sheet name="Section 15b" sheetId="23" r:id="rId23"/>
    <sheet name="Section 16a " sheetId="24" r:id="rId24"/>
    <sheet name="Section 16b" sheetId="48" r:id="rId25"/>
    <sheet name="Annexe " sheetId="34" r:id="rId26"/>
  </sheets>
  <definedNames>
    <definedName name="_xlnm._FilterDatabase" localSheetId="12" hidden="1">'Section 12b'!$A$5:$G$107</definedName>
    <definedName name="_xlnm._FilterDatabase" localSheetId="14" hidden="1">'Section 12d'!$A$10:$K$210</definedName>
    <definedName name="_xlnm._FilterDatabase" localSheetId="16" hidden="1">'Section 14a'!$A$1:$J$200</definedName>
    <definedName name="_xlnm._FilterDatabase" localSheetId="17" hidden="1">'Section 14b'!$A$1:$J$165</definedName>
    <definedName name="_xlnm._FilterDatabase" localSheetId="18" hidden="1">'Section 14c EVEN'!$A$1:$J$184</definedName>
    <definedName name="_xlnm._FilterDatabase" localSheetId="19" hidden="1">'Section 14d  EVEN Biennal-Trien'!$N$1:$N$176</definedName>
    <definedName name="_xlnm._FilterDatabase" localSheetId="20" hidden="1">'Section 14e'!$A$1:$J$208</definedName>
    <definedName name="_xlnm._FilterDatabase" localSheetId="21" hidden="1">'Section 15a'!$A$1:$K$94</definedName>
    <definedName name="CaseACocher1" localSheetId="0">'Page de garde'!#REF!</definedName>
    <definedName name="CaseACocher2" localSheetId="0">'Page de garde'!#REF!</definedName>
    <definedName name="CaseACocher4" localSheetId="0">'Page de garde'!#REF!</definedName>
    <definedName name="_xlnm.Print_Titles" localSheetId="25">'Annexe '!$4:$4</definedName>
    <definedName name="_xlnm.Print_Titles" localSheetId="8">'Section 10'!$1:$7</definedName>
    <definedName name="_xlnm.Print_Titles" localSheetId="9">'Section 11a (Programmation)'!$A:$A</definedName>
    <definedName name="_xlnm.Print_Titles" localSheetId="10">'Section 11b (Autres activités)'!$A:$A</definedName>
    <definedName name="_xlnm.Print_Titles" localSheetId="12">'Section 12b'!$1:$3</definedName>
    <definedName name="_xlnm.Print_Titles" localSheetId="13">'Section 12c'!$1:$1</definedName>
    <definedName name="_xlnm.Print_Titles" localSheetId="14">'Section 12d'!$1:$9</definedName>
    <definedName name="_xlnm.Print_Titles" localSheetId="16">'Section 14a'!$1:$10</definedName>
    <definedName name="_xlnm.Print_Titles" localSheetId="17">'Section 14b'!$1:$9</definedName>
    <definedName name="_xlnm.Print_Titles" localSheetId="18">'Section 14c EVEN'!$3:$9</definedName>
    <definedName name="_xlnm.Print_Titles" localSheetId="19">'Section 14d  EVEN Biennal-Trien'!$1:$7</definedName>
    <definedName name="_xlnm.Print_Titles" localSheetId="20">'Section 14e'!$5:$6</definedName>
    <definedName name="_xlnm.Print_Titles" localSheetId="23">'Section 16a '!$1:$4</definedName>
    <definedName name="_xlnm.Print_Titles" localSheetId="24">'Section 16b'!$1:$4</definedName>
    <definedName name="_xlnm.Print_Titles" localSheetId="1">'Section 6b (Cirq-Mult-Thea)'!$A:$A,'Section 6b (Cirq-Mult-Thea)'!$1:$1</definedName>
    <definedName name="_xlnm.Print_Titles" localSheetId="2">'Section 6c (Crea-CirqMultThea)'!$A:$A,'Section 6c (Crea-CirqMultThea)'!$1:$1</definedName>
    <definedName name="_xlnm.Print_Titles" localSheetId="3">'Section 7b ($Prg-Danse)'!$A:$A,'Section 7b ($Prg-Danse)'!$1:$5</definedName>
    <definedName name="_xlnm.Print_Titles" localSheetId="4">'Section 7c ($Crea-Danse)'!$A:$A,'Section 7c ($Crea-Danse)'!$1:$5</definedName>
    <definedName name="_xlnm.Print_Titles" localSheetId="5">'Section 8b ($Prg-Musique)'!$A:$A,'Section 8b ($Prg-Musique)'!$1:$3</definedName>
    <definedName name="_xlnm.Print_Titles" localSheetId="6">'Section 8c ($Crea-Musique)'!$A:$A,'Section 8c ($Crea-Musique)'!$1:$3</definedName>
    <definedName name="_xlnm.Print_Titles" localSheetId="7">'Section 9'!$1:$2</definedName>
    <definedName name="Z_880C3229_9790_4559_BAA0_FBDBBD6DDD03_.wvu.FilterData" localSheetId="12" hidden="1">'Section 12b'!$A$5:$G$107</definedName>
    <definedName name="Z_880C3229_9790_4559_BAA0_FBDBBD6DDD03_.wvu.FilterData" localSheetId="14" hidden="1">'Section 12d'!$A$10:$K$210</definedName>
    <definedName name="Z_880C3229_9790_4559_BAA0_FBDBBD6DDD03_.wvu.FilterData" localSheetId="16" hidden="1">'Section 14a'!$A$1:$J$200</definedName>
    <definedName name="Z_880C3229_9790_4559_BAA0_FBDBBD6DDD03_.wvu.FilterData" localSheetId="17" hidden="1">'Section 14b'!$A$1:$J$165</definedName>
    <definedName name="Z_880C3229_9790_4559_BAA0_FBDBBD6DDD03_.wvu.FilterData" localSheetId="18" hidden="1">'Section 14c EVEN'!$A$1:$J$184</definedName>
    <definedName name="Z_880C3229_9790_4559_BAA0_FBDBBD6DDD03_.wvu.FilterData" localSheetId="19" hidden="1">'Section 14d  EVEN Biennal-Trien'!$N$1:$N$176</definedName>
    <definedName name="Z_880C3229_9790_4559_BAA0_FBDBBD6DDD03_.wvu.FilterData" localSheetId="20" hidden="1">'Section 14e'!$A$1:$J$208</definedName>
    <definedName name="Z_880C3229_9790_4559_BAA0_FBDBBD6DDD03_.wvu.PrintArea" localSheetId="25" hidden="1">'Annexe '!$A$1:$N$128</definedName>
    <definedName name="Z_880C3229_9790_4559_BAA0_FBDBBD6DDD03_.wvu.PrintArea" localSheetId="12" hidden="1">'Section 12b'!$A$1:$G$113</definedName>
    <definedName name="Z_880C3229_9790_4559_BAA0_FBDBBD6DDD03_.wvu.PrintTitles" localSheetId="25" hidden="1">'Annexe '!$4:$4</definedName>
    <definedName name="Z_880C3229_9790_4559_BAA0_FBDBBD6DDD03_.wvu.PrintTitles" localSheetId="8" hidden="1">'Section 10'!$1:$7</definedName>
    <definedName name="Z_880C3229_9790_4559_BAA0_FBDBBD6DDD03_.wvu.PrintTitles" localSheetId="9" hidden="1">'Section 11a (Programmation)'!$A:$A</definedName>
    <definedName name="Z_880C3229_9790_4559_BAA0_FBDBBD6DDD03_.wvu.PrintTitles" localSheetId="10" hidden="1">'Section 11b (Autres activités)'!$A:$A</definedName>
    <definedName name="Z_880C3229_9790_4559_BAA0_FBDBBD6DDD03_.wvu.PrintTitles" localSheetId="12" hidden="1">'Section 12b'!$1:$3</definedName>
    <definedName name="Z_880C3229_9790_4559_BAA0_FBDBBD6DDD03_.wvu.PrintTitles" localSheetId="13" hidden="1">'Section 12c'!$1:$1</definedName>
    <definedName name="Z_880C3229_9790_4559_BAA0_FBDBBD6DDD03_.wvu.PrintTitles" localSheetId="14" hidden="1">'Section 12d'!$1:$9</definedName>
    <definedName name="Z_880C3229_9790_4559_BAA0_FBDBBD6DDD03_.wvu.PrintTitles" localSheetId="16" hidden="1">'Section 14a'!$1:$10</definedName>
    <definedName name="Z_880C3229_9790_4559_BAA0_FBDBBD6DDD03_.wvu.PrintTitles" localSheetId="17" hidden="1">'Section 14b'!$1:$9</definedName>
    <definedName name="Z_880C3229_9790_4559_BAA0_FBDBBD6DDD03_.wvu.PrintTitles" localSheetId="18" hidden="1">'Section 14c EVEN'!$3:$9</definedName>
    <definedName name="Z_880C3229_9790_4559_BAA0_FBDBBD6DDD03_.wvu.PrintTitles" localSheetId="19" hidden="1">'Section 14d  EVEN Biennal-Trien'!$1:$7</definedName>
    <definedName name="Z_880C3229_9790_4559_BAA0_FBDBBD6DDD03_.wvu.PrintTitles" localSheetId="20" hidden="1">'Section 14e'!$1:$10</definedName>
    <definedName name="Z_880C3229_9790_4559_BAA0_FBDBBD6DDD03_.wvu.PrintTitles" localSheetId="23" hidden="1">'Section 16a '!$1:$4</definedName>
    <definedName name="Z_880C3229_9790_4559_BAA0_FBDBBD6DDD03_.wvu.PrintTitles" localSheetId="24" hidden="1">'Section 16b'!$1:$4</definedName>
    <definedName name="Z_880C3229_9790_4559_BAA0_FBDBBD6DDD03_.wvu.PrintTitles" localSheetId="1" hidden="1">'Section 6b (Cirq-Mult-Thea)'!$A:$A,'Section 6b (Cirq-Mult-Thea)'!$1:$1</definedName>
    <definedName name="Z_880C3229_9790_4559_BAA0_FBDBBD6DDD03_.wvu.PrintTitles" localSheetId="2" hidden="1">'Section 6c (Crea-CirqMultThea)'!$A:$A,'Section 6c (Crea-CirqMultThea)'!$1:$1</definedName>
    <definedName name="Z_880C3229_9790_4559_BAA0_FBDBBD6DDD03_.wvu.PrintTitles" localSheetId="3" hidden="1">'Section 7b ($Prg-Danse)'!$A:$A,'Section 7b ($Prg-Danse)'!$1:$5</definedName>
    <definedName name="Z_880C3229_9790_4559_BAA0_FBDBBD6DDD03_.wvu.PrintTitles" localSheetId="4" hidden="1">'Section 7c ($Crea-Danse)'!$A:$A,'Section 7c ($Crea-Danse)'!$1:$5</definedName>
    <definedName name="Z_880C3229_9790_4559_BAA0_FBDBBD6DDD03_.wvu.PrintTitles" localSheetId="5" hidden="1">'Section 8b ($Prg-Musique)'!$A:$A,'Section 8b ($Prg-Musique)'!$1:$3</definedName>
    <definedName name="Z_880C3229_9790_4559_BAA0_FBDBBD6DDD03_.wvu.PrintTitles" localSheetId="6" hidden="1">'Section 8c ($Crea-Musique)'!$A:$A,'Section 8c ($Crea-Musique)'!$1:$3</definedName>
    <definedName name="Z_880C3229_9790_4559_BAA0_FBDBBD6DDD03_.wvu.PrintTitles" localSheetId="7" hidden="1">'Section 9'!$1:$2</definedName>
    <definedName name="Z_880C3229_9790_4559_BAA0_FBDBBD6DDD03_.wvu.Rows" localSheetId="14" hidden="1">'Section 12d'!$2:$3</definedName>
    <definedName name="Z_E81D238A_7B02_4284_898B_8B059A14501E_.wvu.FilterData" localSheetId="12" hidden="1">'Section 12b'!$A$5:$G$107</definedName>
    <definedName name="Z_E81D238A_7B02_4284_898B_8B059A14501E_.wvu.FilterData" localSheetId="14" hidden="1">'Section 12d'!$A$10:$K$210</definedName>
    <definedName name="Z_E81D238A_7B02_4284_898B_8B059A14501E_.wvu.FilterData" localSheetId="16" hidden="1">'Section 14a'!$A$1:$J$200</definedName>
    <definedName name="Z_E81D238A_7B02_4284_898B_8B059A14501E_.wvu.FilterData" localSheetId="17" hidden="1">'Section 14b'!$A$1:$J$165</definedName>
    <definedName name="Z_E81D238A_7B02_4284_898B_8B059A14501E_.wvu.FilterData" localSheetId="18" hidden="1">'Section 14c EVEN'!$A$1:$J$184</definedName>
    <definedName name="Z_E81D238A_7B02_4284_898B_8B059A14501E_.wvu.FilterData" localSheetId="19" hidden="1">'Section 14d  EVEN Biennal-Trien'!$N$1:$N$176</definedName>
    <definedName name="Z_E81D238A_7B02_4284_898B_8B059A14501E_.wvu.FilterData" localSheetId="20" hidden="1">'Section 14e'!$A$1:$J$208</definedName>
    <definedName name="Z_E81D238A_7B02_4284_898B_8B059A14501E_.wvu.PrintArea" localSheetId="25" hidden="1">'Annexe '!$A$1:$N$128</definedName>
    <definedName name="Z_E81D238A_7B02_4284_898B_8B059A14501E_.wvu.PrintArea" localSheetId="12" hidden="1">'Section 12b'!$A$1:$G$113</definedName>
    <definedName name="Z_E81D238A_7B02_4284_898B_8B059A14501E_.wvu.PrintTitles" localSheetId="25" hidden="1">'Annexe '!$4:$4</definedName>
    <definedName name="Z_E81D238A_7B02_4284_898B_8B059A14501E_.wvu.PrintTitles" localSheetId="8" hidden="1">'Section 10'!$1:$7</definedName>
    <definedName name="Z_E81D238A_7B02_4284_898B_8B059A14501E_.wvu.PrintTitles" localSheetId="9" hidden="1">'Section 11a (Programmation)'!$A:$A</definedName>
    <definedName name="Z_E81D238A_7B02_4284_898B_8B059A14501E_.wvu.PrintTitles" localSheetId="10" hidden="1">'Section 11b (Autres activités)'!$A:$A</definedName>
    <definedName name="Z_E81D238A_7B02_4284_898B_8B059A14501E_.wvu.PrintTitles" localSheetId="12" hidden="1">'Section 12b'!$1:$3</definedName>
    <definedName name="Z_E81D238A_7B02_4284_898B_8B059A14501E_.wvu.PrintTitles" localSheetId="13" hidden="1">'Section 12c'!$1:$1</definedName>
    <definedName name="Z_E81D238A_7B02_4284_898B_8B059A14501E_.wvu.PrintTitles" localSheetId="14" hidden="1">'Section 12d'!$1:$9</definedName>
    <definedName name="Z_E81D238A_7B02_4284_898B_8B059A14501E_.wvu.PrintTitles" localSheetId="16" hidden="1">'Section 14a'!$1:$10</definedName>
    <definedName name="Z_E81D238A_7B02_4284_898B_8B059A14501E_.wvu.PrintTitles" localSheetId="17" hidden="1">'Section 14b'!$1:$9</definedName>
    <definedName name="Z_E81D238A_7B02_4284_898B_8B059A14501E_.wvu.PrintTitles" localSheetId="18" hidden="1">'Section 14c EVEN'!$3:$9</definedName>
    <definedName name="Z_E81D238A_7B02_4284_898B_8B059A14501E_.wvu.PrintTitles" localSheetId="19" hidden="1">'Section 14d  EVEN Biennal-Trien'!$1:$7</definedName>
    <definedName name="Z_E81D238A_7B02_4284_898B_8B059A14501E_.wvu.PrintTitles" localSheetId="20" hidden="1">'Section 14e'!$1:$10</definedName>
    <definedName name="Z_E81D238A_7B02_4284_898B_8B059A14501E_.wvu.PrintTitles" localSheetId="23" hidden="1">'Section 16a '!$1:$4</definedName>
    <definedName name="Z_E81D238A_7B02_4284_898B_8B059A14501E_.wvu.PrintTitles" localSheetId="24" hidden="1">'Section 16b'!$1:$4</definedName>
    <definedName name="Z_E81D238A_7B02_4284_898B_8B059A14501E_.wvu.PrintTitles" localSheetId="1" hidden="1">'Section 6b (Cirq-Mult-Thea)'!$A:$A,'Section 6b (Cirq-Mult-Thea)'!$1:$1</definedName>
    <definedName name="Z_E81D238A_7B02_4284_898B_8B059A14501E_.wvu.PrintTitles" localSheetId="2" hidden="1">'Section 6c (Crea-CirqMultThea)'!$A:$A,'Section 6c (Crea-CirqMultThea)'!$1:$1</definedName>
    <definedName name="Z_E81D238A_7B02_4284_898B_8B059A14501E_.wvu.PrintTitles" localSheetId="3" hidden="1">'Section 7b ($Prg-Danse)'!$A:$A,'Section 7b ($Prg-Danse)'!$1:$5</definedName>
    <definedName name="Z_E81D238A_7B02_4284_898B_8B059A14501E_.wvu.PrintTitles" localSheetId="4" hidden="1">'Section 7c ($Crea-Danse)'!$A:$A,'Section 7c ($Crea-Danse)'!$1:$5</definedName>
    <definedName name="Z_E81D238A_7B02_4284_898B_8B059A14501E_.wvu.PrintTitles" localSheetId="5" hidden="1">'Section 8b ($Prg-Musique)'!$A:$A,'Section 8b ($Prg-Musique)'!$1:$3</definedName>
    <definedName name="Z_E81D238A_7B02_4284_898B_8B059A14501E_.wvu.PrintTitles" localSheetId="6" hidden="1">'Section 8c ($Crea-Musique)'!$A:$A,'Section 8c ($Crea-Musique)'!$1:$3</definedName>
    <definedName name="Z_E81D238A_7B02_4284_898B_8B059A14501E_.wvu.PrintTitles" localSheetId="7" hidden="1">'Section 9'!$1:$2</definedName>
    <definedName name="Z_E81D238A_7B02_4284_898B_8B059A14501E_.wvu.Rows" localSheetId="14" hidden="1">'Section 12d'!$2:$3</definedName>
    <definedName name="Z_EE10AC66_1EA7_44A5_A4AC_C85396D1CDF4_.wvu.PrintArea" localSheetId="0" hidden="1">'Page de garde'!$A$1:$H$53</definedName>
    <definedName name="Z_EE10AC66_1EA7_44A5_A4AC_C85396D1CDF4_.wvu.PrintArea" localSheetId="16" hidden="1">'Section 14a'!$A$1:$J$200</definedName>
    <definedName name="Z_EE10AC66_1EA7_44A5_A4AC_C85396D1CDF4_.wvu.PrintArea" localSheetId="17" hidden="1">'Section 14b'!$A$1:$J$165</definedName>
    <definedName name="Z_EE10AC66_1EA7_44A5_A4AC_C85396D1CDF4_.wvu.PrintArea" localSheetId="18" hidden="1">'Section 14c EVEN'!$A$1:$J$184</definedName>
    <definedName name="Z_EE10AC66_1EA7_44A5_A4AC_C85396D1CDF4_.wvu.PrintArea" localSheetId="19" hidden="1">'Section 14d  EVEN Biennal-Trien'!$N$1:$AA$179</definedName>
    <definedName name="Z_EE10AC66_1EA7_44A5_A4AC_C85396D1CDF4_.wvu.PrintArea" localSheetId="20" hidden="1">'Section 14e'!$A$1:$J$208</definedName>
    <definedName name="Z_EE10AC66_1EA7_44A5_A4AC_C85396D1CDF4_.wvu.PrintArea" localSheetId="23" hidden="1">'Section 16a '!$A$1:$Y$29</definedName>
    <definedName name="Z_EE10AC66_1EA7_44A5_A4AC_C85396D1CDF4_.wvu.PrintArea" localSheetId="24" hidden="1">'Section 16b'!$A$1:$Y$28</definedName>
    <definedName name="Z_EE10AC66_1EA7_44A5_A4AC_C85396D1CDF4_.wvu.PrintArea" localSheetId="1" hidden="1">'Section 6b (Cirq-Mult-Thea)'!$A$1:$K$54</definedName>
    <definedName name="Z_EE10AC66_1EA7_44A5_A4AC_C85396D1CDF4_.wvu.PrintArea" localSheetId="2" hidden="1">'Section 6c (Crea-CirqMultThea)'!$A$1:$K$43</definedName>
    <definedName name="Z_EE10AC66_1EA7_44A5_A4AC_C85396D1CDF4_.wvu.PrintTitles" localSheetId="8" hidden="1">'Section 10'!$1:$7</definedName>
    <definedName name="Z_EE10AC66_1EA7_44A5_A4AC_C85396D1CDF4_.wvu.PrintTitles" localSheetId="13" hidden="1">'Section 12c'!$1:$1</definedName>
    <definedName name="Z_EE10AC66_1EA7_44A5_A4AC_C85396D1CDF4_.wvu.PrintTitles" localSheetId="14" hidden="1">'Section 12d'!$1:$9</definedName>
    <definedName name="Z_EE10AC66_1EA7_44A5_A4AC_C85396D1CDF4_.wvu.PrintTitles" localSheetId="16" hidden="1">'Section 14a'!$1:$10</definedName>
    <definedName name="Z_EE10AC66_1EA7_44A5_A4AC_C85396D1CDF4_.wvu.PrintTitles" localSheetId="17" hidden="1">'Section 14b'!$1:$9</definedName>
    <definedName name="Z_EE10AC66_1EA7_44A5_A4AC_C85396D1CDF4_.wvu.PrintTitles" localSheetId="18" hidden="1">'Section 14c EVEN'!$1:$8</definedName>
    <definedName name="Z_EE10AC66_1EA7_44A5_A4AC_C85396D1CDF4_.wvu.PrintTitles" localSheetId="19" hidden="1">'Section 14d  EVEN Biennal-Trien'!$1:$7</definedName>
    <definedName name="Z_EE10AC66_1EA7_44A5_A4AC_C85396D1CDF4_.wvu.PrintTitles" localSheetId="20" hidden="1">'Section 14e'!$1:$10</definedName>
    <definedName name="Z_EE10AC66_1EA7_44A5_A4AC_C85396D1CDF4_.wvu.PrintTitles" localSheetId="23" hidden="1">'Section 16a '!$1:$4</definedName>
    <definedName name="Z_EE10AC66_1EA7_44A5_A4AC_C85396D1CDF4_.wvu.PrintTitles" localSheetId="24" hidden="1">'Section 16b'!$1:$4</definedName>
    <definedName name="Z_EE10AC66_1EA7_44A5_A4AC_C85396D1CDF4_.wvu.PrintTitles" localSheetId="1" hidden="1">'Section 6b (Cirq-Mult-Thea)'!$A:$A,'Section 6b (Cirq-Mult-Thea)'!$1:$1</definedName>
    <definedName name="Z_EE10AC66_1EA7_44A5_A4AC_C85396D1CDF4_.wvu.PrintTitles" localSheetId="2" hidden="1">'Section 6c (Crea-CirqMultThea)'!$A:$A,'Section 6c (Crea-CirqMultThea)'!$1:$1</definedName>
    <definedName name="Z_EE10AC66_1EA7_44A5_A4AC_C85396D1CDF4_.wvu.PrintTitles" localSheetId="3" hidden="1">'Section 7b ($Prg-Danse)'!$A:$A,'Section 7b ($Prg-Danse)'!$1:$5</definedName>
    <definedName name="Z_EE10AC66_1EA7_44A5_A4AC_C85396D1CDF4_.wvu.PrintTitles" localSheetId="4" hidden="1">'Section 7c ($Crea-Danse)'!$A:$A,'Section 7c ($Crea-Danse)'!$1:$5</definedName>
    <definedName name="Z_EE10AC66_1EA7_44A5_A4AC_C85396D1CDF4_.wvu.PrintTitles" localSheetId="7" hidden="1">'Section 9'!$1:$3</definedName>
    <definedName name="_xlnm.Print_Area" localSheetId="0">'Page de garde'!$A$1:$I$86</definedName>
    <definedName name="_xlnm.Print_Area" localSheetId="9">'Section 11a (Programmation)'!$A$1:$Q$34</definedName>
    <definedName name="_xlnm.Print_Area" localSheetId="18">'Section 14c EVEN'!$A$1:$K$209</definedName>
    <definedName name="_xlnm.Print_Area" localSheetId="1">'Section 6b (Cirq-Mult-Thea)'!$A$1:$K$54</definedName>
    <definedName name="_xlnm.Print_Area" localSheetId="7">'Section 9'!$A$1:$AA$87</definedName>
  </definedNames>
  <calcPr calcId="191029"/>
  <customWorkbookViews>
    <customWorkbookView name="Bernard Schaller TM21 - Affichage personnalisé" guid="{E81D238A-7B02-4284-898B-8B059A14501E}" mergeInterval="0" personalView="1" maximized="1" windowWidth="1920" windowHeight="791" tabRatio="904" activeSheetId="11"/>
    <customWorkbookView name="bsch - Affichage personnalisé" guid="{EE10AC66-1EA7-44A5-A4AC-C85396D1CDF4}" mergeInterval="0" personalView="1" maximized="1" windowWidth="934" windowHeight="680" tabRatio="904" activeSheetId="5"/>
    <customWorkbookView name="Éliane Habimana TM19 - Affichage personnalisé" guid="{880C3229-9790-4559-BAA0-FBDBBD6DDD03}" mergeInterval="0" personalView="1" maximized="1" windowWidth="1366" windowHeight="535" tabRatio="90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41" i="20" l="1"/>
  <c r="H148" i="20"/>
  <c r="H157" i="20"/>
  <c r="D157" i="20"/>
  <c r="D148" i="20"/>
  <c r="D141" i="20"/>
  <c r="J134" i="20"/>
  <c r="H134" i="20"/>
  <c r="D134" i="20"/>
  <c r="D170" i="19"/>
  <c r="D176" i="19"/>
  <c r="D157" i="19"/>
  <c r="D195" i="19"/>
  <c r="H12" i="34"/>
  <c r="B80" i="47"/>
  <c r="B18" i="47"/>
  <c r="D203" i="37"/>
  <c r="D194" i="37"/>
  <c r="D184" i="37"/>
  <c r="P25" i="48" l="1"/>
  <c r="P26" i="48"/>
  <c r="M26" i="48"/>
  <c r="M25" i="48"/>
  <c r="N27" i="24"/>
  <c r="K27" i="24"/>
  <c r="N26" i="24"/>
  <c r="K26" i="24"/>
  <c r="I32" i="14"/>
  <c r="G32" i="14"/>
  <c r="I31" i="14"/>
  <c r="G31" i="14"/>
  <c r="K29" i="55"/>
  <c r="J29" i="55"/>
  <c r="J28" i="55"/>
  <c r="G32" i="12"/>
  <c r="G31" i="12"/>
  <c r="F32" i="12"/>
  <c r="F31" i="12"/>
  <c r="K28" i="55" l="1"/>
  <c r="M31" i="12"/>
  <c r="K31" i="12"/>
  <c r="K32" i="12"/>
  <c r="O27" i="24"/>
  <c r="O26" i="24" l="1"/>
  <c r="K29" i="54"/>
  <c r="H30" i="54"/>
  <c r="H29" i="54"/>
  <c r="I30" i="54"/>
  <c r="I29" i="54"/>
  <c r="K30" i="54"/>
  <c r="K53" i="56"/>
  <c r="I31" i="12"/>
  <c r="I32" i="12"/>
  <c r="M32" i="12"/>
  <c r="O32" i="12"/>
  <c r="M82" i="56" l="1"/>
  <c r="E64" i="56" l="1"/>
  <c r="K64" i="56"/>
  <c r="D52" i="17" l="1"/>
  <c r="F52" i="17" s="1"/>
  <c r="D42" i="17"/>
  <c r="D20" i="17"/>
  <c r="H20" i="17"/>
  <c r="J20" i="17" s="1"/>
  <c r="J62" i="17"/>
  <c r="F62" i="17"/>
  <c r="D90" i="19" l="1"/>
  <c r="R10" i="14"/>
  <c r="Q29" i="14"/>
  <c r="Y21" i="48" l="1"/>
  <c r="Q2" i="56"/>
  <c r="F56" i="34"/>
  <c r="M80" i="56" l="1"/>
  <c r="K80" i="56"/>
  <c r="G80" i="56"/>
  <c r="E80" i="56"/>
  <c r="M79" i="56"/>
  <c r="M81" i="56" s="1"/>
  <c r="M83" i="56" s="1"/>
  <c r="K79" i="56"/>
  <c r="S66" i="56"/>
  <c r="Q66" i="56"/>
  <c r="K66" i="56"/>
  <c r="K67" i="56" s="1"/>
  <c r="I66" i="56"/>
  <c r="G66" i="56"/>
  <c r="E66" i="56"/>
  <c r="K65" i="56"/>
  <c r="I65" i="56"/>
  <c r="G65" i="56"/>
  <c r="E65" i="56"/>
  <c r="AA64" i="56"/>
  <c r="Y64" i="56"/>
  <c r="I64" i="56"/>
  <c r="G64" i="56"/>
  <c r="AA53" i="56"/>
  <c r="AA66" i="56" s="1"/>
  <c r="Y53" i="56"/>
  <c r="Y66" i="56" s="1"/>
  <c r="W53" i="56"/>
  <c r="W66" i="56" s="1"/>
  <c r="U53" i="56"/>
  <c r="U66" i="56" s="1"/>
  <c r="S53" i="56"/>
  <c r="Q53" i="56"/>
  <c r="K82" i="56"/>
  <c r="AA43" i="56"/>
  <c r="AA65" i="56" s="1"/>
  <c r="Y43" i="56"/>
  <c r="Y65" i="56" s="1"/>
  <c r="W43" i="56"/>
  <c r="W65" i="56" s="1"/>
  <c r="U43" i="56"/>
  <c r="U65" i="56" s="1"/>
  <c r="S43" i="56"/>
  <c r="S65" i="56" s="1"/>
  <c r="Q43" i="56"/>
  <c r="Q65" i="56" s="1"/>
  <c r="K43" i="56"/>
  <c r="K36" i="56"/>
  <c r="K46" i="56" s="1"/>
  <c r="AA33" i="56"/>
  <c r="Y33" i="56"/>
  <c r="W33" i="56"/>
  <c r="W64" i="56" s="1"/>
  <c r="U33" i="56"/>
  <c r="U64" i="56" s="1"/>
  <c r="S33" i="56"/>
  <c r="S64" i="56" s="1"/>
  <c r="Q33" i="56"/>
  <c r="Q64" i="56" s="1"/>
  <c r="K33" i="56"/>
  <c r="G79" i="56" s="1"/>
  <c r="AA23" i="56"/>
  <c r="Y23" i="56"/>
  <c r="W23" i="56"/>
  <c r="U23" i="56"/>
  <c r="S23" i="56"/>
  <c r="Q23" i="56"/>
  <c r="K23" i="56"/>
  <c r="K14" i="56"/>
  <c r="E4" i="56"/>
  <c r="K2" i="56"/>
  <c r="G67" i="56" l="1"/>
  <c r="Q67" i="56"/>
  <c r="Q70" i="56" s="1"/>
  <c r="E67" i="56"/>
  <c r="I67" i="56"/>
  <c r="S67" i="56"/>
  <c r="S70" i="56" s="1"/>
  <c r="Y67" i="56"/>
  <c r="Y70" i="56" s="1"/>
  <c r="U67" i="56"/>
  <c r="U70" i="56" s="1"/>
  <c r="AA67" i="56"/>
  <c r="AA70" i="56" s="1"/>
  <c r="W67" i="56"/>
  <c r="W70" i="56" s="1"/>
  <c r="K81" i="56"/>
  <c r="K83" i="56" s="1"/>
  <c r="E79" i="56"/>
  <c r="E81" i="56" s="1"/>
  <c r="E82" i="56"/>
  <c r="G82" i="56"/>
  <c r="E83" i="56" l="1"/>
  <c r="G81" i="56"/>
  <c r="G83" i="56" s="1"/>
  <c r="A1" i="34"/>
  <c r="O31" i="12" l="1"/>
  <c r="I27" i="12" l="1"/>
  <c r="C7" i="50" l="1"/>
  <c r="N104" i="34" l="1"/>
  <c r="P174" i="22" l="1"/>
  <c r="J33" i="37" l="1"/>
  <c r="F33" i="37"/>
  <c r="D35" i="37"/>
  <c r="D27" i="19"/>
  <c r="D36" i="19" s="1"/>
  <c r="F36" i="19" s="1"/>
  <c r="D35" i="19"/>
  <c r="J24" i="19"/>
  <c r="F24" i="19"/>
  <c r="F27" i="19" l="1"/>
  <c r="R11" i="14" l="1"/>
  <c r="K4" i="55" l="1"/>
  <c r="F4" i="55"/>
  <c r="F4" i="54" l="1"/>
  <c r="K4" i="54"/>
  <c r="P24" i="55" l="1"/>
  <c r="O24" i="55"/>
  <c r="N24" i="55"/>
  <c r="M24" i="55"/>
  <c r="H24" i="55"/>
  <c r="G24" i="55"/>
  <c r="C7" i="55"/>
  <c r="P24" i="54"/>
  <c r="O24" i="54"/>
  <c r="N24" i="54"/>
  <c r="M24" i="54"/>
  <c r="I24" i="54"/>
  <c r="H24" i="54"/>
  <c r="C7" i="54"/>
  <c r="K48" i="45" l="1"/>
  <c r="K47" i="44"/>
  <c r="K42" i="50"/>
  <c r="C54" i="44" l="1"/>
  <c r="B203" i="22" l="1"/>
  <c r="A1" i="52" l="1"/>
  <c r="A1" i="45"/>
  <c r="A1" i="51"/>
  <c r="A1" i="44"/>
  <c r="A1" i="49"/>
  <c r="A1" i="50"/>
  <c r="P29" i="14" l="1"/>
  <c r="R29" i="14" s="1"/>
  <c r="N29" i="14"/>
  <c r="K29" i="14"/>
  <c r="C37" i="49" l="1"/>
  <c r="C43" i="51"/>
  <c r="I43" i="52"/>
  <c r="I43" i="45"/>
  <c r="G43" i="52"/>
  <c r="G43" i="45"/>
  <c r="E43" i="52"/>
  <c r="E43" i="45"/>
  <c r="C43" i="52"/>
  <c r="C43" i="45"/>
  <c r="C46" i="52"/>
  <c r="C55" i="45"/>
  <c r="K22" i="52"/>
  <c r="J22" i="52"/>
  <c r="K21" i="52"/>
  <c r="J21" i="52"/>
  <c r="K22" i="45"/>
  <c r="J22" i="45"/>
  <c r="K21" i="45"/>
  <c r="J21" i="45"/>
  <c r="K28" i="52" l="1"/>
  <c r="K27" i="52"/>
  <c r="K25" i="52"/>
  <c r="K24" i="52"/>
  <c r="C52" i="45"/>
  <c r="K34" i="45"/>
  <c r="K33" i="45"/>
  <c r="K31" i="45"/>
  <c r="K30" i="45"/>
  <c r="J30" i="45"/>
  <c r="K28" i="45"/>
  <c r="J27" i="45"/>
  <c r="K27" i="45"/>
  <c r="K25" i="45"/>
  <c r="J25" i="45"/>
  <c r="J24" i="45"/>
  <c r="K24" i="45"/>
  <c r="K14" i="45"/>
  <c r="G47" i="51"/>
  <c r="C47" i="51"/>
  <c r="K14" i="44"/>
  <c r="C55" i="44"/>
  <c r="C43" i="44"/>
  <c r="K35" i="44"/>
  <c r="J33" i="44"/>
  <c r="K33" i="44"/>
  <c r="K30" i="44"/>
  <c r="J30" i="44"/>
  <c r="K28" i="44"/>
  <c r="K27" i="44"/>
  <c r="K25" i="44"/>
  <c r="J25" i="44"/>
  <c r="J24" i="44"/>
  <c r="K24" i="44"/>
  <c r="K54" i="44" s="1"/>
  <c r="K22" i="44"/>
  <c r="J22" i="44"/>
  <c r="J21" i="44"/>
  <c r="K21" i="44"/>
  <c r="C41" i="49"/>
  <c r="C40" i="49"/>
  <c r="I49" i="50"/>
  <c r="G49" i="50"/>
  <c r="E49" i="50"/>
  <c r="C49" i="50"/>
  <c r="C46" i="50"/>
  <c r="K22" i="50"/>
  <c r="K21" i="50"/>
  <c r="K15" i="50"/>
  <c r="J21" i="50"/>
  <c r="J104" i="34"/>
  <c r="H104" i="34"/>
  <c r="F104" i="34"/>
  <c r="Q21" i="48"/>
  <c r="S21" i="48"/>
  <c r="U21" i="48"/>
  <c r="W21" i="48"/>
  <c r="Q22" i="24"/>
  <c r="S22" i="24"/>
  <c r="U22" i="24"/>
  <c r="W22" i="24"/>
  <c r="Y22" i="24"/>
  <c r="D98" i="37"/>
  <c r="F98" i="37" s="1"/>
  <c r="D70" i="37"/>
  <c r="D60" i="37"/>
  <c r="F18" i="37"/>
  <c r="R80" i="22"/>
  <c r="J67" i="20"/>
  <c r="F67" i="20"/>
  <c r="O29" i="14"/>
  <c r="S29" i="14"/>
  <c r="T29" i="14"/>
  <c r="M29" i="14"/>
  <c r="R26" i="14"/>
  <c r="K49" i="50" l="1"/>
  <c r="K55" i="45"/>
  <c r="K55" i="44"/>
  <c r="B24" i="22"/>
  <c r="D24" i="22" s="1"/>
  <c r="D160" i="21"/>
  <c r="D98" i="21"/>
  <c r="F98" i="21" s="1"/>
  <c r="D66" i="21"/>
  <c r="D53" i="21"/>
  <c r="J42" i="21"/>
  <c r="F42" i="21"/>
  <c r="D35" i="21"/>
  <c r="D25" i="21"/>
  <c r="F145" i="20"/>
  <c r="J132" i="20"/>
  <c r="F132" i="20"/>
  <c r="D104" i="20"/>
  <c r="F104" i="20" s="1"/>
  <c r="H98" i="20"/>
  <c r="D98" i="20"/>
  <c r="H89" i="20"/>
  <c r="J89" i="20" s="1"/>
  <c r="D89" i="20"/>
  <c r="J80" i="20"/>
  <c r="H80" i="20"/>
  <c r="D80" i="20"/>
  <c r="F80" i="20" s="1"/>
  <c r="J76" i="20"/>
  <c r="F76" i="20"/>
  <c r="D57" i="20"/>
  <c r="D47" i="20"/>
  <c r="J45" i="20"/>
  <c r="F45" i="20"/>
  <c r="J36" i="20"/>
  <c r="F36" i="20"/>
  <c r="D30" i="20"/>
  <c r="H29" i="20"/>
  <c r="J29" i="20"/>
  <c r="D29" i="20"/>
  <c r="F29" i="20" s="1"/>
  <c r="D21" i="20"/>
  <c r="F21" i="20" s="1"/>
  <c r="J18" i="20"/>
  <c r="J17" i="20"/>
  <c r="F17" i="20"/>
  <c r="D186" i="19"/>
  <c r="F183" i="19"/>
  <c r="F174" i="19"/>
  <c r="J162" i="19"/>
  <c r="F162" i="19"/>
  <c r="D146" i="19"/>
  <c r="D137" i="19"/>
  <c r="D131" i="19"/>
  <c r="D121" i="19"/>
  <c r="D111" i="19"/>
  <c r="F111" i="19" s="1"/>
  <c r="D68" i="19"/>
  <c r="F68" i="19" s="1"/>
  <c r="F69" i="19"/>
  <c r="D62" i="19"/>
  <c r="H52" i="19"/>
  <c r="J52" i="19" s="1"/>
  <c r="D52" i="19"/>
  <c r="F50" i="19"/>
  <c r="J42" i="19"/>
  <c r="F42" i="19"/>
  <c r="J21" i="19"/>
  <c r="F21" i="19"/>
  <c r="J20" i="19"/>
  <c r="F20" i="19"/>
  <c r="F30" i="20" l="1"/>
  <c r="D36" i="21"/>
  <c r="F36" i="21"/>
  <c r="D70" i="19"/>
  <c r="F70" i="19" s="1"/>
  <c r="D147" i="19"/>
  <c r="D156" i="19" s="1"/>
  <c r="F20" i="17"/>
  <c r="F16" i="17"/>
  <c r="E31" i="16"/>
  <c r="E23" i="16"/>
  <c r="E15" i="16"/>
  <c r="G47" i="15"/>
  <c r="E47" i="15"/>
  <c r="G42" i="15"/>
  <c r="E42" i="15"/>
  <c r="G36" i="15"/>
  <c r="G38" i="15" s="1"/>
  <c r="E36" i="15"/>
  <c r="E38" i="15" s="1"/>
  <c r="E31" i="15"/>
  <c r="G31" i="15"/>
  <c r="O27" i="12" l="1"/>
  <c r="K40" i="50" l="1"/>
  <c r="K34" i="52"/>
  <c r="K33" i="52"/>
  <c r="K31" i="52"/>
  <c r="K30" i="52"/>
  <c r="K42" i="52"/>
  <c r="K42" i="51"/>
  <c r="G43" i="51"/>
  <c r="I43" i="51"/>
  <c r="K24" i="51"/>
  <c r="J22" i="51"/>
  <c r="J21" i="51"/>
  <c r="K21" i="51"/>
  <c r="I51" i="44"/>
  <c r="G51" i="44"/>
  <c r="E51" i="44"/>
  <c r="C51" i="44"/>
  <c r="I43" i="44"/>
  <c r="J34" i="44"/>
  <c r="K41" i="44"/>
  <c r="K34" i="44"/>
  <c r="K42" i="44"/>
  <c r="G43" i="44"/>
  <c r="E43" i="44"/>
  <c r="K25" i="49"/>
  <c r="K24" i="49"/>
  <c r="K22" i="49"/>
  <c r="K21" i="49"/>
  <c r="C14" i="49"/>
  <c r="J21" i="49"/>
  <c r="K30" i="50"/>
  <c r="K29" i="50"/>
  <c r="K27" i="50"/>
  <c r="J25" i="50"/>
  <c r="J24" i="50"/>
  <c r="J22" i="50"/>
  <c r="K50" i="50" s="1"/>
  <c r="K28" i="50"/>
  <c r="K25" i="50"/>
  <c r="K24" i="50"/>
  <c r="K47" i="51" l="1"/>
  <c r="K40" i="49"/>
  <c r="I14" i="52"/>
  <c r="G14" i="52"/>
  <c r="E14" i="52"/>
  <c r="I14" i="49"/>
  <c r="G14" i="49"/>
  <c r="E14" i="49"/>
  <c r="I14" i="51"/>
  <c r="G14" i="51"/>
  <c r="E14" i="51"/>
  <c r="C14" i="51"/>
  <c r="C14" i="52"/>
  <c r="K41" i="52"/>
  <c r="K40" i="52"/>
  <c r="K39" i="52"/>
  <c r="K38" i="52"/>
  <c r="K37" i="52"/>
  <c r="K36" i="52"/>
  <c r="K35" i="52"/>
  <c r="J34" i="52"/>
  <c r="J33" i="52"/>
  <c r="J31" i="52"/>
  <c r="J30" i="52"/>
  <c r="J28" i="52"/>
  <c r="J27" i="52"/>
  <c r="K46" i="52" s="1"/>
  <c r="J25" i="52"/>
  <c r="J24" i="52"/>
  <c r="I47" i="52"/>
  <c r="G47" i="52"/>
  <c r="E47" i="52"/>
  <c r="C47" i="52"/>
  <c r="I46" i="52"/>
  <c r="G46" i="52"/>
  <c r="E46" i="52"/>
  <c r="C7" i="52"/>
  <c r="E43" i="51"/>
  <c r="K41" i="51"/>
  <c r="K40" i="51"/>
  <c r="K39" i="51"/>
  <c r="K38" i="51"/>
  <c r="K37" i="51"/>
  <c r="K36" i="51"/>
  <c r="K35" i="51"/>
  <c r="K34" i="51"/>
  <c r="J34" i="51"/>
  <c r="K33" i="51"/>
  <c r="J33" i="51"/>
  <c r="K31" i="51"/>
  <c r="J31" i="51"/>
  <c r="K30" i="51"/>
  <c r="J30" i="51"/>
  <c r="K28" i="51"/>
  <c r="J28" i="51"/>
  <c r="K27" i="51"/>
  <c r="J27" i="51"/>
  <c r="K25" i="51"/>
  <c r="J25" i="51"/>
  <c r="J24" i="51"/>
  <c r="K22" i="51"/>
  <c r="K43" i="51" s="1"/>
  <c r="I48" i="51"/>
  <c r="G48" i="51"/>
  <c r="E48" i="51"/>
  <c r="C48" i="51"/>
  <c r="I47" i="51"/>
  <c r="E47" i="51"/>
  <c r="C7" i="51"/>
  <c r="M15" i="50"/>
  <c r="M14" i="49"/>
  <c r="K43" i="52" l="1"/>
  <c r="K14" i="51"/>
  <c r="K14" i="49"/>
  <c r="K14" i="52"/>
  <c r="K47" i="52" s="1"/>
  <c r="K48" i="51"/>
  <c r="I46" i="50"/>
  <c r="G46" i="50"/>
  <c r="E46" i="50"/>
  <c r="K45" i="50"/>
  <c r="K44" i="50"/>
  <c r="K43" i="50"/>
  <c r="K41" i="50"/>
  <c r="I37" i="50"/>
  <c r="G37" i="50"/>
  <c r="E37" i="50"/>
  <c r="C37" i="50"/>
  <c r="K36" i="50"/>
  <c r="K35" i="50"/>
  <c r="K34" i="50"/>
  <c r="K33" i="50"/>
  <c r="K32" i="50"/>
  <c r="K31" i="50"/>
  <c r="J28" i="50"/>
  <c r="J27" i="50"/>
  <c r="I50" i="50"/>
  <c r="G50" i="50"/>
  <c r="E50" i="50"/>
  <c r="C50" i="50"/>
  <c r="I37" i="49"/>
  <c r="G37" i="49"/>
  <c r="E37" i="49"/>
  <c r="K36" i="49"/>
  <c r="K35" i="49"/>
  <c r="K34" i="49"/>
  <c r="K33" i="49"/>
  <c r="K32" i="49"/>
  <c r="K31" i="49"/>
  <c r="K30" i="49"/>
  <c r="K29" i="49"/>
  <c r="K28" i="49"/>
  <c r="J28" i="49"/>
  <c r="K27" i="49"/>
  <c r="J27" i="49"/>
  <c r="J25" i="49"/>
  <c r="J24" i="49"/>
  <c r="J22" i="49"/>
  <c r="K41" i="49" s="1"/>
  <c r="I41" i="49"/>
  <c r="G41" i="49"/>
  <c r="E41" i="49"/>
  <c r="I40" i="49"/>
  <c r="G40" i="49"/>
  <c r="E40" i="49"/>
  <c r="C7" i="49"/>
  <c r="K46" i="50" l="1"/>
  <c r="K37" i="50"/>
  <c r="K37" i="49"/>
  <c r="A1" i="46"/>
  <c r="B57" i="47" l="1"/>
  <c r="N4" i="14"/>
  <c r="N3" i="14"/>
  <c r="H3" i="12"/>
  <c r="F3" i="12"/>
  <c r="H6" i="17"/>
  <c r="D47" i="46" l="1"/>
  <c r="N48" i="46"/>
  <c r="H67" i="46"/>
  <c r="B67" i="46"/>
  <c r="H54" i="46" l="1"/>
  <c r="D55" i="46"/>
  <c r="D54" i="46"/>
  <c r="K46" i="44"/>
  <c r="K45" i="44"/>
  <c r="K31" i="44"/>
  <c r="D56" i="46" l="1"/>
  <c r="D60" i="46" s="1"/>
  <c r="B54" i="46"/>
  <c r="B55" i="46"/>
  <c r="N13" i="46"/>
  <c r="K37" i="44" l="1"/>
  <c r="K50" i="44"/>
  <c r="K49" i="44"/>
  <c r="K48" i="44"/>
  <c r="K51" i="44" l="1"/>
  <c r="G38" i="23"/>
  <c r="E38" i="23"/>
  <c r="I6" i="23"/>
  <c r="E12" i="23"/>
  <c r="H176" i="19"/>
  <c r="J174" i="19" s="1"/>
  <c r="F176" i="19"/>
  <c r="H137" i="19"/>
  <c r="F137" i="19"/>
  <c r="F134" i="19"/>
  <c r="F133" i="19"/>
  <c r="H131" i="19"/>
  <c r="F131" i="19"/>
  <c r="J128" i="19"/>
  <c r="J129" i="19"/>
  <c r="J130" i="19"/>
  <c r="F129" i="19"/>
  <c r="F130" i="19"/>
  <c r="J107" i="19"/>
  <c r="J108" i="19"/>
  <c r="J109" i="19"/>
  <c r="J110" i="19"/>
  <c r="J106" i="19"/>
  <c r="F107" i="19"/>
  <c r="F108" i="19"/>
  <c r="F109" i="19"/>
  <c r="F110" i="19"/>
  <c r="F106" i="19"/>
  <c r="J100" i="19"/>
  <c r="J101" i="19"/>
  <c r="J102" i="19"/>
  <c r="J103" i="19"/>
  <c r="J99" i="19"/>
  <c r="F100" i="19"/>
  <c r="F101" i="19"/>
  <c r="F102" i="19"/>
  <c r="F103" i="19"/>
  <c r="F99" i="19"/>
  <c r="J93" i="19"/>
  <c r="J94" i="19"/>
  <c r="J95" i="19"/>
  <c r="J96" i="19"/>
  <c r="J92" i="19"/>
  <c r="F93" i="19"/>
  <c r="F94" i="19"/>
  <c r="F95" i="19"/>
  <c r="F96" i="19"/>
  <c r="F92" i="19"/>
  <c r="J54" i="46"/>
  <c r="N54" i="46" s="1"/>
  <c r="H55" i="46"/>
  <c r="H56" i="46" s="1"/>
  <c r="H60" i="46" s="1"/>
  <c r="F54" i="46"/>
  <c r="H47" i="46"/>
  <c r="J47" i="46"/>
  <c r="N47" i="46" s="1"/>
  <c r="B47" i="46"/>
  <c r="B36" i="46"/>
  <c r="H24" i="46"/>
  <c r="F24" i="46"/>
  <c r="D24" i="46"/>
  <c r="B24" i="46"/>
  <c r="H15" i="46"/>
  <c r="H203" i="37"/>
  <c r="F194" i="37"/>
  <c r="H194" i="37"/>
  <c r="J194" i="37" s="1"/>
  <c r="H184" i="37"/>
  <c r="J184" i="37" s="1"/>
  <c r="F184" i="37"/>
  <c r="J170" i="37"/>
  <c r="J137" i="37"/>
  <c r="F137" i="37"/>
  <c r="H129" i="37"/>
  <c r="J129" i="37" s="1"/>
  <c r="D129" i="37"/>
  <c r="H119" i="37"/>
  <c r="D119" i="37"/>
  <c r="F119" i="37" s="1"/>
  <c r="J118" i="37"/>
  <c r="J117" i="37"/>
  <c r="J116" i="37"/>
  <c r="J115" i="37"/>
  <c r="J114" i="37"/>
  <c r="J113" i="37"/>
  <c r="J112" i="37"/>
  <c r="F118" i="37"/>
  <c r="F117" i="37"/>
  <c r="F116" i="37"/>
  <c r="F115" i="37"/>
  <c r="F114" i="37"/>
  <c r="F113" i="37"/>
  <c r="F112" i="37"/>
  <c r="J106" i="37"/>
  <c r="J105" i="37"/>
  <c r="F107" i="37"/>
  <c r="F106" i="37"/>
  <c r="F105" i="37"/>
  <c r="J108" i="37"/>
  <c r="J109" i="37"/>
  <c r="J110" i="37"/>
  <c r="J111" i="37"/>
  <c r="J107" i="37"/>
  <c r="F108" i="37"/>
  <c r="F109" i="37"/>
  <c r="F110" i="37"/>
  <c r="F111" i="37"/>
  <c r="J101" i="37"/>
  <c r="J102" i="37"/>
  <c r="J103" i="37"/>
  <c r="J104" i="37"/>
  <c r="J100" i="37"/>
  <c r="F101" i="37"/>
  <c r="F102" i="37"/>
  <c r="F103" i="37"/>
  <c r="F104" i="37"/>
  <c r="F100" i="37"/>
  <c r="H98" i="37"/>
  <c r="J88" i="37"/>
  <c r="J89" i="37"/>
  <c r="J90" i="37"/>
  <c r="J91" i="37"/>
  <c r="J92" i="37"/>
  <c r="J93" i="37"/>
  <c r="J94" i="37"/>
  <c r="J95" i="37"/>
  <c r="J96" i="37"/>
  <c r="J97" i="37"/>
  <c r="F96" i="37"/>
  <c r="F97" i="37"/>
  <c r="F92" i="37"/>
  <c r="F93" i="37"/>
  <c r="F87" i="37"/>
  <c r="H35" i="37"/>
  <c r="J29" i="37"/>
  <c r="J34" i="37"/>
  <c r="J27" i="37"/>
  <c r="J28" i="37"/>
  <c r="J22" i="37"/>
  <c r="J23" i="37"/>
  <c r="J24" i="37"/>
  <c r="J21" i="37"/>
  <c r="F34" i="37"/>
  <c r="F29" i="37"/>
  <c r="F28" i="37"/>
  <c r="F23" i="37"/>
  <c r="F21" i="37"/>
  <c r="F22" i="37"/>
  <c r="F17" i="37"/>
  <c r="F174" i="22"/>
  <c r="H174" i="22" s="1"/>
  <c r="B174" i="22"/>
  <c r="T165" i="22"/>
  <c r="P165" i="22"/>
  <c r="F165" i="22"/>
  <c r="B165" i="22"/>
  <c r="T129" i="22"/>
  <c r="P129" i="22"/>
  <c r="B129" i="22"/>
  <c r="V121" i="22"/>
  <c r="T121" i="22"/>
  <c r="P121" i="22"/>
  <c r="P130" i="22" s="1"/>
  <c r="H121" i="22"/>
  <c r="F121" i="22"/>
  <c r="B121" i="22"/>
  <c r="D121" i="22" s="1"/>
  <c r="T115" i="22"/>
  <c r="P115" i="22"/>
  <c r="R115" i="22"/>
  <c r="F115" i="22"/>
  <c r="B115" i="22"/>
  <c r="T106" i="22"/>
  <c r="P106" i="22"/>
  <c r="F106" i="22"/>
  <c r="B106" i="22"/>
  <c r="T97" i="22"/>
  <c r="P97" i="22"/>
  <c r="F97" i="22"/>
  <c r="R97" i="22"/>
  <c r="T65" i="22"/>
  <c r="P65" i="22"/>
  <c r="T74" i="22"/>
  <c r="P74" i="22"/>
  <c r="X72" i="22"/>
  <c r="T71" i="22"/>
  <c r="P71" i="22"/>
  <c r="X71" i="22" s="1"/>
  <c r="B71" i="22"/>
  <c r="F71" i="22"/>
  <c r="V65" i="22"/>
  <c r="X40" i="22"/>
  <c r="X39" i="22"/>
  <c r="J39" i="22"/>
  <c r="J55" i="22"/>
  <c r="F65" i="22"/>
  <c r="B65" i="22"/>
  <c r="T52" i="22"/>
  <c r="V52" i="22" s="1"/>
  <c r="R52" i="22"/>
  <c r="P52" i="22"/>
  <c r="F52" i="22"/>
  <c r="B52" i="22"/>
  <c r="T34" i="22"/>
  <c r="D168" i="21"/>
  <c r="D130" i="21"/>
  <c r="H116" i="21"/>
  <c r="J116" i="21" s="1"/>
  <c r="D116" i="21"/>
  <c r="J114" i="21"/>
  <c r="F114" i="21"/>
  <c r="D107" i="21"/>
  <c r="H98" i="21"/>
  <c r="J86" i="21"/>
  <c r="F86" i="21"/>
  <c r="H66" i="21"/>
  <c r="J66" i="21" s="1"/>
  <c r="F66" i="21"/>
  <c r="F14" i="21"/>
  <c r="R121" i="22" l="1"/>
  <c r="F35" i="37"/>
  <c r="J98" i="37"/>
  <c r="J176" i="19"/>
  <c r="B56" i="46"/>
  <c r="B60" i="46" s="1"/>
  <c r="H160" i="21"/>
  <c r="J160" i="21" s="1"/>
  <c r="F160" i="21"/>
  <c r="F168" i="21"/>
  <c r="J174" i="21"/>
  <c r="J173" i="21"/>
  <c r="F173" i="21"/>
  <c r="H177" i="21"/>
  <c r="J177" i="21" s="1"/>
  <c r="D177" i="21"/>
  <c r="F177" i="21" s="1"/>
  <c r="F81" i="21"/>
  <c r="F154" i="20" l="1"/>
  <c r="F153" i="20"/>
  <c r="F141" i="20"/>
  <c r="F139" i="20"/>
  <c r="J122" i="20"/>
  <c r="F122" i="20"/>
  <c r="H104" i="20"/>
  <c r="J104" i="20"/>
  <c r="J103" i="20"/>
  <c r="J101" i="20"/>
  <c r="F101" i="20"/>
  <c r="J98" i="20"/>
  <c r="J72" i="20"/>
  <c r="F72" i="20"/>
  <c r="J64" i="20"/>
  <c r="F64" i="20"/>
  <c r="D63" i="20"/>
  <c r="D65" i="20" s="1"/>
  <c r="H186" i="19"/>
  <c r="J186" i="19" s="1"/>
  <c r="F186" i="19"/>
  <c r="F185" i="19"/>
  <c r="J131" i="19"/>
  <c r="J124" i="19"/>
  <c r="F124" i="19"/>
  <c r="F121" i="19"/>
  <c r="J114" i="19"/>
  <c r="F114" i="19"/>
  <c r="H90" i="19"/>
  <c r="J90" i="19" s="1"/>
  <c r="F90" i="19"/>
  <c r="J88" i="19"/>
  <c r="F88" i="19"/>
  <c r="J84" i="19"/>
  <c r="F84" i="19"/>
  <c r="J72" i="19"/>
  <c r="F72" i="19"/>
  <c r="J59" i="17"/>
  <c r="H68" i="19"/>
  <c r="J68" i="19" s="1"/>
  <c r="F59" i="19"/>
  <c r="F52" i="19"/>
  <c r="H27" i="19"/>
  <c r="J14" i="19"/>
  <c r="F14" i="19"/>
  <c r="F65" i="20" l="1"/>
  <c r="D66" i="20"/>
  <c r="J27" i="19"/>
  <c r="F35" i="19"/>
  <c r="F146" i="17"/>
  <c r="D146" i="17"/>
  <c r="J205" i="17"/>
  <c r="H205" i="17"/>
  <c r="D205" i="17"/>
  <c r="F205" i="17" s="1"/>
  <c r="J193" i="17"/>
  <c r="F193" i="17"/>
  <c r="J188" i="17"/>
  <c r="J187" i="17"/>
  <c r="H188" i="17"/>
  <c r="J186" i="17" s="1"/>
  <c r="F188" i="17"/>
  <c r="F187" i="17"/>
  <c r="F186" i="17"/>
  <c r="D188" i="17"/>
  <c r="F180" i="17"/>
  <c r="J180" i="17"/>
  <c r="F174" i="17"/>
  <c r="J174" i="17"/>
  <c r="F173" i="17"/>
  <c r="J173" i="17"/>
  <c r="J158" i="17"/>
  <c r="F158" i="17"/>
  <c r="F156" i="17"/>
  <c r="J156" i="17"/>
  <c r="F157" i="17"/>
  <c r="J157" i="17"/>
  <c r="J144" i="17"/>
  <c r="F144" i="17"/>
  <c r="J143" i="17"/>
  <c r="F143" i="17"/>
  <c r="J142" i="17"/>
  <c r="J139" i="17"/>
  <c r="F142" i="17"/>
  <c r="F138" i="17"/>
  <c r="D140" i="17"/>
  <c r="F140" i="17" s="1"/>
  <c r="F137" i="17"/>
  <c r="J137" i="17"/>
  <c r="H132" i="17"/>
  <c r="F132" i="17"/>
  <c r="D132" i="17"/>
  <c r="F129" i="17"/>
  <c r="J129" i="17"/>
  <c r="F119" i="17"/>
  <c r="J119" i="17"/>
  <c r="J118" i="17"/>
  <c r="F118" i="17"/>
  <c r="F117" i="17"/>
  <c r="H107" i="17"/>
  <c r="D107" i="17"/>
  <c r="F107" i="17" s="1"/>
  <c r="J104" i="17"/>
  <c r="F104" i="17"/>
  <c r="J101" i="17"/>
  <c r="F101" i="17"/>
  <c r="J100" i="17"/>
  <c r="F100" i="17"/>
  <c r="D98" i="17"/>
  <c r="F98" i="17" s="1"/>
  <c r="F95" i="17"/>
  <c r="J95" i="17"/>
  <c r="F91" i="17"/>
  <c r="H89" i="17"/>
  <c r="D89" i="17"/>
  <c r="F89" i="17" s="1"/>
  <c r="F87" i="17"/>
  <c r="F86" i="17"/>
  <c r="J86" i="17"/>
  <c r="F81" i="17"/>
  <c r="J78" i="17"/>
  <c r="H79" i="17"/>
  <c r="J79" i="17" s="1"/>
  <c r="F79" i="17"/>
  <c r="D79" i="17"/>
  <c r="J77" i="17"/>
  <c r="J76" i="17"/>
  <c r="F76" i="17"/>
  <c r="J71" i="17"/>
  <c r="F71" i="17"/>
  <c r="J94" i="17"/>
  <c r="F94" i="17"/>
  <c r="F92" i="17"/>
  <c r="J92" i="17"/>
  <c r="J13" i="17"/>
  <c r="F13" i="17"/>
  <c r="E42" i="16"/>
  <c r="I41" i="16"/>
  <c r="I36" i="16"/>
  <c r="E33" i="16"/>
  <c r="I26" i="16"/>
  <c r="I25" i="16"/>
  <c r="I18" i="16"/>
  <c r="I17" i="16"/>
  <c r="I12" i="16"/>
  <c r="I11" i="16"/>
  <c r="I10" i="16"/>
  <c r="I9" i="16"/>
  <c r="C7" i="45"/>
  <c r="E44" i="16" l="1"/>
  <c r="D71" i="19"/>
  <c r="F71" i="19" s="1"/>
  <c r="G95" i="15" l="1"/>
  <c r="E95" i="15"/>
  <c r="M27" i="12" l="1"/>
  <c r="L27" i="12"/>
  <c r="K27" i="12"/>
  <c r="J27" i="12"/>
  <c r="K35" i="45"/>
  <c r="I56" i="45"/>
  <c r="I55" i="45"/>
  <c r="G55" i="45"/>
  <c r="G56" i="45"/>
  <c r="E56" i="45"/>
  <c r="E55" i="45"/>
  <c r="C56" i="45"/>
  <c r="K51" i="45" l="1"/>
  <c r="K50" i="45"/>
  <c r="K49" i="45"/>
  <c r="K47" i="45"/>
  <c r="K46" i="45"/>
  <c r="K41" i="45"/>
  <c r="K42" i="45"/>
  <c r="K36" i="45"/>
  <c r="K52" i="45" l="1"/>
  <c r="I52" i="45"/>
  <c r="G52" i="45"/>
  <c r="E52" i="45"/>
  <c r="K38" i="44"/>
  <c r="K36" i="44"/>
  <c r="J153" i="37" l="1"/>
  <c r="F153" i="37"/>
  <c r="J152" i="37"/>
  <c r="F152" i="37"/>
  <c r="J151" i="37"/>
  <c r="F151" i="37"/>
  <c r="J150" i="37"/>
  <c r="F150" i="37"/>
  <c r="J149" i="37"/>
  <c r="F149" i="37"/>
  <c r="J148" i="37"/>
  <c r="F148" i="37"/>
  <c r="J147" i="37"/>
  <c r="F147" i="37"/>
  <c r="J144" i="37"/>
  <c r="F144" i="37"/>
  <c r="J143" i="37"/>
  <c r="F143" i="37"/>
  <c r="J142" i="37"/>
  <c r="F142" i="37"/>
  <c r="J141" i="37"/>
  <c r="F141" i="37"/>
  <c r="J138" i="37"/>
  <c r="F138" i="37"/>
  <c r="J136" i="37"/>
  <c r="F136" i="37"/>
  <c r="J135" i="37"/>
  <c r="F135" i="37"/>
  <c r="J134" i="37"/>
  <c r="F134" i="37"/>
  <c r="J133" i="37"/>
  <c r="F133" i="37"/>
  <c r="J132" i="37"/>
  <c r="F132" i="37"/>
  <c r="F129" i="37"/>
  <c r="J128" i="37"/>
  <c r="F128" i="37"/>
  <c r="J127" i="37"/>
  <c r="F127" i="37"/>
  <c r="J126" i="37"/>
  <c r="F126" i="37"/>
  <c r="J125" i="37"/>
  <c r="F125" i="37"/>
  <c r="J124" i="37"/>
  <c r="F124" i="37"/>
  <c r="J123" i="37"/>
  <c r="F123" i="37"/>
  <c r="J122" i="37"/>
  <c r="F122" i="37"/>
  <c r="J119" i="37"/>
  <c r="F95" i="37"/>
  <c r="F94" i="37"/>
  <c r="F91" i="37"/>
  <c r="F90" i="37"/>
  <c r="F89" i="37"/>
  <c r="F88" i="37"/>
  <c r="J87" i="37"/>
  <c r="V129" i="22"/>
  <c r="R129" i="22"/>
  <c r="D129" i="22"/>
  <c r="V128" i="22"/>
  <c r="R128" i="22"/>
  <c r="H128" i="22"/>
  <c r="D128" i="22"/>
  <c r="V127" i="22"/>
  <c r="R127" i="22"/>
  <c r="H127" i="22"/>
  <c r="D127" i="22"/>
  <c r="V126" i="22"/>
  <c r="R126" i="22"/>
  <c r="H126" i="22"/>
  <c r="D126" i="22"/>
  <c r="V125" i="22"/>
  <c r="R125" i="22"/>
  <c r="H125" i="22"/>
  <c r="D125" i="22"/>
  <c r="V124" i="22"/>
  <c r="R124" i="22"/>
  <c r="H124" i="22"/>
  <c r="D124" i="22"/>
  <c r="V123" i="22"/>
  <c r="R123" i="22"/>
  <c r="H123" i="22"/>
  <c r="D123" i="22"/>
  <c r="V120" i="22"/>
  <c r="R120" i="22"/>
  <c r="H120" i="22"/>
  <c r="D120" i="22"/>
  <c r="V119" i="22"/>
  <c r="R119" i="22"/>
  <c r="H119" i="22"/>
  <c r="D119" i="22"/>
  <c r="V118" i="22"/>
  <c r="R118" i="22"/>
  <c r="H118" i="22"/>
  <c r="D118" i="22"/>
  <c r="V117" i="22"/>
  <c r="R117" i="22"/>
  <c r="H117" i="22"/>
  <c r="D117" i="22"/>
  <c r="H115" i="22"/>
  <c r="D115" i="22"/>
  <c r="V114" i="22"/>
  <c r="R114" i="22"/>
  <c r="H114" i="22"/>
  <c r="D114" i="22"/>
  <c r="V113" i="22"/>
  <c r="R113" i="22"/>
  <c r="H113" i="22"/>
  <c r="D113" i="22"/>
  <c r="V112" i="22"/>
  <c r="R112" i="22"/>
  <c r="H112" i="22"/>
  <c r="D112" i="22"/>
  <c r="V111" i="22"/>
  <c r="R111" i="22"/>
  <c r="H111" i="22"/>
  <c r="D111" i="22"/>
  <c r="V110" i="22"/>
  <c r="R110" i="22"/>
  <c r="H110" i="22"/>
  <c r="D110" i="22"/>
  <c r="V109" i="22"/>
  <c r="R109" i="22"/>
  <c r="H109" i="22"/>
  <c r="D109" i="22"/>
  <c r="V108" i="22"/>
  <c r="R108" i="22"/>
  <c r="H108" i="22"/>
  <c r="D108" i="22"/>
  <c r="V106" i="22"/>
  <c r="R106" i="22"/>
  <c r="H106" i="22"/>
  <c r="D106" i="22"/>
  <c r="V105" i="22"/>
  <c r="R105" i="22"/>
  <c r="H105" i="22"/>
  <c r="D105" i="22"/>
  <c r="V104" i="22"/>
  <c r="R104" i="22"/>
  <c r="H104" i="22"/>
  <c r="D104" i="22"/>
  <c r="V103" i="22"/>
  <c r="R103" i="22"/>
  <c r="H103" i="22"/>
  <c r="D103" i="22"/>
  <c r="V102" i="22"/>
  <c r="R102" i="22"/>
  <c r="H102" i="22"/>
  <c r="D102" i="22"/>
  <c r="V101" i="22"/>
  <c r="R101" i="22"/>
  <c r="H101" i="22"/>
  <c r="D101" i="22"/>
  <c r="V100" i="22"/>
  <c r="R100" i="22"/>
  <c r="H100" i="22"/>
  <c r="D100" i="22"/>
  <c r="V99" i="22"/>
  <c r="R99" i="22"/>
  <c r="H99" i="22"/>
  <c r="D99" i="22"/>
  <c r="V97" i="22"/>
  <c r="H97" i="22"/>
  <c r="V96" i="22"/>
  <c r="R96" i="22"/>
  <c r="H96" i="22"/>
  <c r="D96" i="22"/>
  <c r="V95" i="22"/>
  <c r="R95" i="22"/>
  <c r="H95" i="22"/>
  <c r="D95" i="22"/>
  <c r="V94" i="22"/>
  <c r="R94" i="22"/>
  <c r="H94" i="22"/>
  <c r="D94" i="22"/>
  <c r="V93" i="22"/>
  <c r="R93" i="22"/>
  <c r="H93" i="22"/>
  <c r="D93" i="22"/>
  <c r="V92" i="22"/>
  <c r="R92" i="22"/>
  <c r="H92" i="22"/>
  <c r="D92" i="22"/>
  <c r="V91" i="22"/>
  <c r="R91" i="22"/>
  <c r="H91" i="22"/>
  <c r="D91" i="22"/>
  <c r="V90" i="22"/>
  <c r="R90" i="22"/>
  <c r="H90" i="22"/>
  <c r="D90" i="22"/>
  <c r="V89" i="22"/>
  <c r="R89" i="22"/>
  <c r="H89" i="22"/>
  <c r="D89" i="22"/>
  <c r="V88" i="22"/>
  <c r="R88" i="22"/>
  <c r="H88" i="22"/>
  <c r="D88" i="22"/>
  <c r="V87" i="22"/>
  <c r="R87" i="22"/>
  <c r="H87" i="22"/>
  <c r="D87" i="22"/>
  <c r="V86" i="22"/>
  <c r="R86" i="22"/>
  <c r="H86" i="22"/>
  <c r="D86" i="22"/>
  <c r="V85" i="22"/>
  <c r="R85" i="22"/>
  <c r="H85" i="22"/>
  <c r="D85" i="22"/>
  <c r="V84" i="22"/>
  <c r="R84" i="22"/>
  <c r="H84" i="22"/>
  <c r="D84" i="22"/>
  <c r="V83" i="22"/>
  <c r="R83" i="22"/>
  <c r="H83" i="22"/>
  <c r="D83" i="22"/>
  <c r="V82" i="22"/>
  <c r="R82" i="22"/>
  <c r="H82" i="22"/>
  <c r="D82" i="22"/>
  <c r="V81" i="22"/>
  <c r="R81" i="22"/>
  <c r="H81" i="22"/>
  <c r="D81" i="22"/>
  <c r="V80" i="22"/>
  <c r="H80" i="22"/>
  <c r="D80" i="22"/>
  <c r="J159" i="17"/>
  <c r="F159" i="17"/>
  <c r="J155" i="17"/>
  <c r="F155" i="17"/>
  <c r="J154" i="17"/>
  <c r="F154" i="17"/>
  <c r="J153" i="17"/>
  <c r="F153" i="17"/>
  <c r="J152" i="17"/>
  <c r="F152" i="17"/>
  <c r="J151" i="17"/>
  <c r="F151" i="17"/>
  <c r="J150" i="17"/>
  <c r="F150" i="17"/>
  <c r="J149" i="17"/>
  <c r="F149" i="17"/>
  <c r="J148" i="17"/>
  <c r="F148" i="17"/>
  <c r="J145" i="17"/>
  <c r="F145" i="17"/>
  <c r="J141" i="17"/>
  <c r="F141" i="17"/>
  <c r="F139" i="17"/>
  <c r="J138" i="17"/>
  <c r="J136" i="17"/>
  <c r="F136" i="17"/>
  <c r="J135" i="17"/>
  <c r="F135" i="17"/>
  <c r="J134" i="17"/>
  <c r="F134" i="17"/>
  <c r="J133" i="17"/>
  <c r="F133" i="17"/>
  <c r="J131" i="17"/>
  <c r="F131" i="17"/>
  <c r="J130" i="17"/>
  <c r="F130" i="17"/>
  <c r="J128" i="17"/>
  <c r="F128" i="17"/>
  <c r="J127" i="17"/>
  <c r="F127" i="17"/>
  <c r="J126" i="17"/>
  <c r="F126" i="17"/>
  <c r="J125" i="17"/>
  <c r="F125" i="17"/>
  <c r="J124" i="17"/>
  <c r="F124" i="17"/>
  <c r="J123" i="17"/>
  <c r="F123" i="17"/>
  <c r="J121" i="17"/>
  <c r="F121" i="17"/>
  <c r="J120" i="17"/>
  <c r="F120" i="17"/>
  <c r="J117" i="17"/>
  <c r="J116" i="17"/>
  <c r="F116" i="17"/>
  <c r="J115" i="17"/>
  <c r="F115" i="17"/>
  <c r="J114" i="17"/>
  <c r="F114" i="17"/>
  <c r="J113" i="17"/>
  <c r="F113" i="17"/>
  <c r="J106" i="17"/>
  <c r="F106" i="17"/>
  <c r="J105" i="17"/>
  <c r="F105" i="17"/>
  <c r="J103" i="17"/>
  <c r="F103" i="17"/>
  <c r="J102" i="17"/>
  <c r="F102" i="17"/>
  <c r="J99" i="17"/>
  <c r="F99" i="17"/>
  <c r="J97" i="17"/>
  <c r="F97" i="17"/>
  <c r="J96" i="17"/>
  <c r="F96" i="17"/>
  <c r="J93" i="17"/>
  <c r="F93" i="17"/>
  <c r="J91" i="17"/>
  <c r="J90" i="17"/>
  <c r="F90" i="17"/>
  <c r="J88" i="17"/>
  <c r="F88" i="17"/>
  <c r="J87" i="17"/>
  <c r="J85" i="17"/>
  <c r="F85" i="17"/>
  <c r="J84" i="17"/>
  <c r="F84" i="17"/>
  <c r="J83" i="17"/>
  <c r="F83" i="17"/>
  <c r="J82" i="17"/>
  <c r="F82" i="17"/>
  <c r="J81" i="17"/>
  <c r="J80" i="17"/>
  <c r="F80" i="17"/>
  <c r="F78" i="17"/>
  <c r="F77" i="17"/>
  <c r="J75" i="17"/>
  <c r="F75" i="17"/>
  <c r="J74" i="17"/>
  <c r="F74" i="17"/>
  <c r="J73" i="17"/>
  <c r="F73" i="17"/>
  <c r="J72" i="17"/>
  <c r="F72" i="17"/>
  <c r="F146" i="19"/>
  <c r="J145" i="19"/>
  <c r="F145" i="19"/>
  <c r="J144" i="19"/>
  <c r="F144" i="19"/>
  <c r="J143" i="19"/>
  <c r="F143" i="19"/>
  <c r="J142" i="19"/>
  <c r="F142" i="19"/>
  <c r="J141" i="19"/>
  <c r="F141" i="19"/>
  <c r="J140" i="19"/>
  <c r="F140" i="19"/>
  <c r="J139" i="19"/>
  <c r="F139" i="19"/>
  <c r="J137" i="19"/>
  <c r="J136" i="19"/>
  <c r="F136" i="19"/>
  <c r="J135" i="19"/>
  <c r="F135" i="19"/>
  <c r="J134" i="19"/>
  <c r="J133" i="19"/>
  <c r="F128" i="19"/>
  <c r="J127" i="19"/>
  <c r="F127" i="19"/>
  <c r="J126" i="19"/>
  <c r="F126" i="19"/>
  <c r="J125" i="19"/>
  <c r="F125" i="19"/>
  <c r="J120" i="19"/>
  <c r="F120" i="19"/>
  <c r="J119" i="19"/>
  <c r="F119" i="19"/>
  <c r="J118" i="19"/>
  <c r="F118" i="19"/>
  <c r="J117" i="19"/>
  <c r="F117" i="19"/>
  <c r="J116" i="19"/>
  <c r="F116" i="19"/>
  <c r="J115" i="19"/>
  <c r="F115" i="19"/>
  <c r="J89" i="19"/>
  <c r="F89" i="19"/>
  <c r="J87" i="19"/>
  <c r="F87" i="19"/>
  <c r="J86" i="19"/>
  <c r="F86" i="19"/>
  <c r="J85" i="19"/>
  <c r="F85" i="19"/>
  <c r="J83" i="19"/>
  <c r="F83" i="19"/>
  <c r="J82" i="19"/>
  <c r="F82" i="19"/>
  <c r="J81" i="19"/>
  <c r="F81" i="19"/>
  <c r="J80" i="19"/>
  <c r="F80" i="19"/>
  <c r="J79" i="19"/>
  <c r="F79" i="19"/>
  <c r="F130" i="21"/>
  <c r="J129" i="21"/>
  <c r="F129" i="21"/>
  <c r="J128" i="21"/>
  <c r="F128" i="21"/>
  <c r="J127" i="21"/>
  <c r="F127" i="21"/>
  <c r="J126" i="21"/>
  <c r="F126" i="21"/>
  <c r="J125" i="21"/>
  <c r="F125" i="21"/>
  <c r="J124" i="21"/>
  <c r="F124" i="21"/>
  <c r="J123" i="21"/>
  <c r="F123" i="21"/>
  <c r="J121" i="21"/>
  <c r="F121" i="21"/>
  <c r="J120" i="21"/>
  <c r="F120" i="21"/>
  <c r="J119" i="21"/>
  <c r="F119" i="21"/>
  <c r="J118" i="21"/>
  <c r="F118" i="21"/>
  <c r="F116" i="21"/>
  <c r="J115" i="21"/>
  <c r="F115" i="21"/>
  <c r="J113" i="21"/>
  <c r="F113" i="21"/>
  <c r="J112" i="21"/>
  <c r="F112" i="21"/>
  <c r="J111" i="21"/>
  <c r="F111" i="21"/>
  <c r="J110" i="21"/>
  <c r="F110" i="21"/>
  <c r="J109" i="21"/>
  <c r="F109" i="21"/>
  <c r="F107" i="21"/>
  <c r="J106" i="21"/>
  <c r="F106" i="21"/>
  <c r="J105" i="21"/>
  <c r="F105" i="21"/>
  <c r="J104" i="21"/>
  <c r="F104" i="21"/>
  <c r="J103" i="21"/>
  <c r="F103" i="21"/>
  <c r="J102" i="21"/>
  <c r="F102" i="21"/>
  <c r="J101" i="21"/>
  <c r="F101" i="21"/>
  <c r="J100" i="21"/>
  <c r="F100" i="21"/>
  <c r="J98" i="21"/>
  <c r="J97" i="21"/>
  <c r="F97" i="21"/>
  <c r="J96" i="21"/>
  <c r="F96" i="21"/>
  <c r="J95" i="21"/>
  <c r="F95" i="21"/>
  <c r="J94" i="21"/>
  <c r="F94" i="21"/>
  <c r="J93" i="21"/>
  <c r="F93" i="21"/>
  <c r="J92" i="21"/>
  <c r="F92" i="21"/>
  <c r="J91" i="21"/>
  <c r="F91" i="21"/>
  <c r="J90" i="21"/>
  <c r="F90" i="21"/>
  <c r="J89" i="21"/>
  <c r="F89" i="21"/>
  <c r="J88" i="21"/>
  <c r="F88" i="21"/>
  <c r="J87" i="21"/>
  <c r="F87" i="21"/>
  <c r="J85" i="21"/>
  <c r="F85" i="21"/>
  <c r="J84" i="21"/>
  <c r="F84" i="21"/>
  <c r="J83" i="21"/>
  <c r="F83" i="21"/>
  <c r="J82" i="21"/>
  <c r="F82" i="21"/>
  <c r="J81" i="21"/>
  <c r="J111" i="20" l="1"/>
  <c r="F111" i="20"/>
  <c r="J110" i="20"/>
  <c r="F110" i="20"/>
  <c r="J109" i="20"/>
  <c r="F109" i="20"/>
  <c r="J108" i="20"/>
  <c r="F108" i="20"/>
  <c r="J107" i="20"/>
  <c r="F107" i="20"/>
  <c r="J106" i="20"/>
  <c r="F106" i="20"/>
  <c r="J105" i="20"/>
  <c r="F105" i="20"/>
  <c r="F103" i="20"/>
  <c r="J102" i="20"/>
  <c r="F102" i="20"/>
  <c r="J100" i="20"/>
  <c r="F100" i="20"/>
  <c r="F98" i="20"/>
  <c r="J97" i="20"/>
  <c r="F97" i="20"/>
  <c r="J96" i="20"/>
  <c r="F96" i="20"/>
  <c r="J95" i="20"/>
  <c r="F95" i="20"/>
  <c r="J94" i="20"/>
  <c r="F94" i="20"/>
  <c r="J93" i="20"/>
  <c r="F93" i="20"/>
  <c r="J92" i="20"/>
  <c r="F92" i="20"/>
  <c r="J91" i="20"/>
  <c r="F91" i="20"/>
  <c r="F89" i="20"/>
  <c r="J88" i="20"/>
  <c r="F88" i="20"/>
  <c r="J87" i="20"/>
  <c r="F87" i="20"/>
  <c r="J86" i="20"/>
  <c r="F86" i="20"/>
  <c r="J85" i="20"/>
  <c r="F85" i="20"/>
  <c r="J84" i="20"/>
  <c r="F84" i="20"/>
  <c r="J83" i="20"/>
  <c r="F83" i="20"/>
  <c r="J82" i="20"/>
  <c r="F82" i="20"/>
  <c r="J79" i="20"/>
  <c r="F79" i="20"/>
  <c r="J78" i="20"/>
  <c r="F78" i="20"/>
  <c r="J77" i="20"/>
  <c r="F77" i="20"/>
  <c r="J75" i="20"/>
  <c r="F75" i="20"/>
  <c r="J74" i="20"/>
  <c r="F74" i="20"/>
  <c r="J73" i="20"/>
  <c r="F73" i="20"/>
  <c r="U2" i="48" l="1"/>
  <c r="N28" i="46" l="1"/>
  <c r="L47" i="46"/>
  <c r="F47" i="46"/>
  <c r="L36" i="46"/>
  <c r="J36" i="46"/>
  <c r="H36" i="46"/>
  <c r="F36" i="46"/>
  <c r="D36" i="46"/>
  <c r="L24" i="46"/>
  <c r="J24" i="46"/>
  <c r="N24" i="46" s="1"/>
  <c r="L15" i="46"/>
  <c r="J15" i="46"/>
  <c r="F15" i="46"/>
  <c r="D15" i="46"/>
  <c r="B15" i="46"/>
  <c r="N36" i="46" l="1"/>
  <c r="N15" i="46"/>
  <c r="B202" i="22"/>
  <c r="B183" i="22"/>
  <c r="A238" i="37"/>
  <c r="A210" i="37"/>
  <c r="D6" i="20"/>
  <c r="C7" i="44" l="1"/>
  <c r="B6" i="12"/>
  <c r="C6" i="14"/>
  <c r="G5" i="15"/>
  <c r="G66" i="15" s="1"/>
  <c r="E5" i="15"/>
  <c r="E66" i="15" s="1"/>
  <c r="B2" i="15"/>
  <c r="B3" i="16"/>
  <c r="A1" i="16"/>
  <c r="D6" i="17"/>
  <c r="B4" i="17"/>
  <c r="C6" i="18"/>
  <c r="A1" i="18"/>
  <c r="H7" i="19"/>
  <c r="D7" i="19"/>
  <c r="B5" i="19"/>
  <c r="B4" i="20"/>
  <c r="H6" i="21"/>
  <c r="D6" i="21"/>
  <c r="B3" i="21"/>
  <c r="F3" i="22"/>
  <c r="H7" i="37"/>
  <c r="D7" i="37"/>
  <c r="B5" i="37"/>
  <c r="B3" i="46"/>
  <c r="C3" i="23"/>
  <c r="A1" i="23"/>
  <c r="U2" i="24"/>
  <c r="C4" i="34"/>
  <c r="J18" i="37" l="1"/>
  <c r="A17" i="37"/>
  <c r="A23" i="37"/>
  <c r="A22" i="37"/>
  <c r="A21" i="37"/>
  <c r="A19" i="37"/>
  <c r="A18" i="37"/>
  <c r="J31" i="44" l="1"/>
  <c r="J28" i="44"/>
  <c r="J27" i="44"/>
  <c r="L54" i="46" l="1"/>
  <c r="L56" i="46" s="1"/>
  <c r="L60" i="46" s="1"/>
  <c r="L55" i="46"/>
  <c r="J55" i="46"/>
  <c r="N55" i="46" s="1"/>
  <c r="N56" i="46" s="1"/>
  <c r="N60" i="46" s="1"/>
  <c r="F55" i="46"/>
  <c r="F56" i="46" s="1"/>
  <c r="F60" i="46" s="1"/>
  <c r="N46" i="46"/>
  <c r="N45" i="46"/>
  <c r="N43" i="46"/>
  <c r="N42" i="46"/>
  <c r="N40" i="46"/>
  <c r="N39" i="46"/>
  <c r="N35" i="46"/>
  <c r="N34" i="46"/>
  <c r="N32" i="46"/>
  <c r="N31" i="46"/>
  <c r="N29" i="46"/>
  <c r="N23" i="46"/>
  <c r="N22" i="46"/>
  <c r="N20" i="46"/>
  <c r="N19" i="46"/>
  <c r="N14" i="46"/>
  <c r="J34" i="45"/>
  <c r="J33" i="45"/>
  <c r="J31" i="45"/>
  <c r="J28" i="45"/>
  <c r="K56" i="45" s="1"/>
  <c r="I55" i="44"/>
  <c r="I54" i="44"/>
  <c r="G55" i="44"/>
  <c r="G54" i="44"/>
  <c r="E55" i="44"/>
  <c r="E54" i="44"/>
  <c r="R25" i="14"/>
  <c r="R24" i="14"/>
  <c r="R23" i="14"/>
  <c r="R22" i="14"/>
  <c r="R21" i="14"/>
  <c r="R20" i="14"/>
  <c r="R19" i="14"/>
  <c r="R18" i="14"/>
  <c r="R17" i="14"/>
  <c r="R16" i="14"/>
  <c r="R15" i="14"/>
  <c r="R14" i="14"/>
  <c r="R13" i="14"/>
  <c r="R12" i="14"/>
  <c r="K40" i="45"/>
  <c r="K39" i="45"/>
  <c r="K38" i="45"/>
  <c r="K37" i="45"/>
  <c r="K40" i="44"/>
  <c r="K39" i="44"/>
  <c r="A185" i="21"/>
  <c r="A228" i="19"/>
  <c r="A213" i="17"/>
  <c r="A232" i="17"/>
  <c r="J20" i="20"/>
  <c r="F20" i="20"/>
  <c r="J19" i="20"/>
  <c r="F19" i="20"/>
  <c r="F18" i="20"/>
  <c r="J17" i="37"/>
  <c r="J19" i="37"/>
  <c r="F19" i="37"/>
  <c r="J203" i="37"/>
  <c r="F203" i="37"/>
  <c r="J202" i="37"/>
  <c r="F202" i="37"/>
  <c r="J201" i="37"/>
  <c r="F201" i="37"/>
  <c r="J200" i="37"/>
  <c r="F200" i="37"/>
  <c r="J199" i="37"/>
  <c r="F199" i="37"/>
  <c r="J193" i="37"/>
  <c r="F193" i="37"/>
  <c r="J192" i="37"/>
  <c r="F192" i="37"/>
  <c r="J191" i="37"/>
  <c r="F191" i="37"/>
  <c r="J183" i="37"/>
  <c r="F183" i="37"/>
  <c r="J177" i="37"/>
  <c r="F177" i="37"/>
  <c r="J175" i="37"/>
  <c r="F175" i="37"/>
  <c r="J174" i="37"/>
  <c r="F174" i="37"/>
  <c r="F172" i="37"/>
  <c r="F170" i="37"/>
  <c r="J169" i="37"/>
  <c r="F169" i="37"/>
  <c r="J168" i="37"/>
  <c r="F168" i="37"/>
  <c r="J167" i="37"/>
  <c r="F167" i="37"/>
  <c r="J166" i="37"/>
  <c r="F166" i="37"/>
  <c r="H154" i="37"/>
  <c r="J154" i="37" s="1"/>
  <c r="D154" i="37"/>
  <c r="F154" i="37" s="1"/>
  <c r="H145" i="37"/>
  <c r="J145" i="37" s="1"/>
  <c r="D145" i="37"/>
  <c r="F145" i="37" s="1"/>
  <c r="H139" i="37"/>
  <c r="D139" i="37"/>
  <c r="J80" i="37"/>
  <c r="F80" i="37"/>
  <c r="J77" i="37"/>
  <c r="F77" i="37"/>
  <c r="H76" i="37"/>
  <c r="J76" i="37" s="1"/>
  <c r="D76" i="37"/>
  <c r="J75" i="37"/>
  <c r="F75" i="37"/>
  <c r="J74" i="37"/>
  <c r="F74" i="37"/>
  <c r="J73" i="37"/>
  <c r="F73" i="37"/>
  <c r="J72" i="37"/>
  <c r="F72" i="37"/>
  <c r="H70" i="37"/>
  <c r="J70" i="37" s="1"/>
  <c r="F70" i="37"/>
  <c r="J69" i="37"/>
  <c r="F69" i="37"/>
  <c r="J68" i="37"/>
  <c r="F68" i="37"/>
  <c r="J67" i="37"/>
  <c r="F67" i="37"/>
  <c r="J66" i="37"/>
  <c r="F66" i="37"/>
  <c r="J65" i="37"/>
  <c r="F65" i="37"/>
  <c r="J64" i="37"/>
  <c r="F64" i="37"/>
  <c r="J63" i="37"/>
  <c r="F63" i="37"/>
  <c r="J62" i="37"/>
  <c r="F62" i="37"/>
  <c r="H60" i="37"/>
  <c r="J59" i="37"/>
  <c r="F59" i="37"/>
  <c r="J57" i="37"/>
  <c r="F57" i="37"/>
  <c r="J56" i="37"/>
  <c r="F56" i="37"/>
  <c r="J55" i="37"/>
  <c r="F55" i="37"/>
  <c r="J54" i="37"/>
  <c r="F54" i="37"/>
  <c r="J53" i="37"/>
  <c r="F53" i="37"/>
  <c r="J52" i="37"/>
  <c r="F52" i="37"/>
  <c r="J51" i="37"/>
  <c r="F51" i="37"/>
  <c r="J49" i="37"/>
  <c r="F49" i="37"/>
  <c r="J48" i="37"/>
  <c r="F48" i="37"/>
  <c r="J47" i="37"/>
  <c r="F47" i="37"/>
  <c r="H43" i="37"/>
  <c r="D43" i="37"/>
  <c r="D44" i="37" s="1"/>
  <c r="J42" i="37"/>
  <c r="F42" i="37"/>
  <c r="J41" i="37"/>
  <c r="F41" i="37"/>
  <c r="J40" i="37"/>
  <c r="F40" i="37"/>
  <c r="J39" i="37"/>
  <c r="F39" i="37"/>
  <c r="J38" i="37"/>
  <c r="F38" i="37"/>
  <c r="J37" i="37"/>
  <c r="F37" i="37"/>
  <c r="J32" i="37"/>
  <c r="F32" i="37"/>
  <c r="J35" i="37"/>
  <c r="F27" i="37"/>
  <c r="J26" i="37"/>
  <c r="F26" i="37"/>
  <c r="J25" i="37"/>
  <c r="F25" i="37"/>
  <c r="F24" i="37"/>
  <c r="F60" i="37"/>
  <c r="J182" i="37"/>
  <c r="A11" i="14"/>
  <c r="A12" i="14" s="1"/>
  <c r="A13" i="14" s="1"/>
  <c r="A14" i="14" s="1"/>
  <c r="A15" i="14" s="1"/>
  <c r="A16" i="14" s="1"/>
  <c r="A17" i="14" s="1"/>
  <c r="A18" i="14" s="1"/>
  <c r="A19" i="14" s="1"/>
  <c r="A20" i="14" s="1"/>
  <c r="A21" i="14" s="1"/>
  <c r="A22" i="14" s="1"/>
  <c r="A23" i="14" s="1"/>
  <c r="A24" i="14" s="1"/>
  <c r="A25" i="14" s="1"/>
  <c r="A26" i="14" s="1"/>
  <c r="I11" i="23"/>
  <c r="I10" i="23"/>
  <c r="I9" i="23"/>
  <c r="I8" i="23"/>
  <c r="I7" i="23"/>
  <c r="T174" i="22"/>
  <c r="V174" i="22" s="1"/>
  <c r="R174" i="22"/>
  <c r="D174" i="22"/>
  <c r="V173" i="22"/>
  <c r="R173" i="22"/>
  <c r="H173" i="22"/>
  <c r="D173" i="22"/>
  <c r="V172" i="22"/>
  <c r="R172" i="22"/>
  <c r="H172" i="22"/>
  <c r="D172" i="22"/>
  <c r="V171" i="22"/>
  <c r="R171" i="22"/>
  <c r="H171" i="22"/>
  <c r="D171" i="22"/>
  <c r="V165" i="22"/>
  <c r="R165" i="22"/>
  <c r="H165" i="22"/>
  <c r="D165" i="22"/>
  <c r="V164" i="22"/>
  <c r="R164" i="22"/>
  <c r="H164" i="22"/>
  <c r="D164" i="22"/>
  <c r="V163" i="22"/>
  <c r="R163" i="22"/>
  <c r="H163" i="22"/>
  <c r="D163" i="22"/>
  <c r="V162" i="22"/>
  <c r="R162" i="22"/>
  <c r="H162" i="22"/>
  <c r="D162" i="22"/>
  <c r="T157" i="22"/>
  <c r="V157" i="22" s="1"/>
  <c r="P157" i="22"/>
  <c r="R157" i="22" s="1"/>
  <c r="F157" i="22"/>
  <c r="H157" i="22" s="1"/>
  <c r="B157" i="22"/>
  <c r="D157" i="22" s="1"/>
  <c r="V156" i="22"/>
  <c r="R156" i="22"/>
  <c r="H156" i="22"/>
  <c r="D156" i="22"/>
  <c r="V155" i="22"/>
  <c r="R155" i="22"/>
  <c r="H155" i="22"/>
  <c r="D155" i="22"/>
  <c r="V153" i="22"/>
  <c r="R153" i="22"/>
  <c r="H153" i="22"/>
  <c r="D153" i="22"/>
  <c r="V150" i="22"/>
  <c r="R150" i="22"/>
  <c r="H150" i="22"/>
  <c r="D150" i="22"/>
  <c r="V149" i="22"/>
  <c r="R149" i="22"/>
  <c r="H149" i="22"/>
  <c r="D149" i="22"/>
  <c r="V148" i="22"/>
  <c r="R148" i="22"/>
  <c r="H148" i="22"/>
  <c r="D148" i="22"/>
  <c r="V147" i="22"/>
  <c r="R147" i="22"/>
  <c r="H147" i="22"/>
  <c r="D147" i="22"/>
  <c r="V146" i="22"/>
  <c r="R146" i="22"/>
  <c r="H146" i="22"/>
  <c r="D146" i="22"/>
  <c r="T145" i="22"/>
  <c r="P145" i="22"/>
  <c r="F145" i="22"/>
  <c r="B145" i="22"/>
  <c r="V144" i="22"/>
  <c r="R144" i="22"/>
  <c r="H144" i="22"/>
  <c r="D144" i="22"/>
  <c r="V143" i="22"/>
  <c r="R143" i="22"/>
  <c r="H143" i="22"/>
  <c r="D143" i="22"/>
  <c r="V142" i="22"/>
  <c r="R142" i="22"/>
  <c r="H142" i="22"/>
  <c r="D142" i="22"/>
  <c r="V141" i="22"/>
  <c r="R141" i="22"/>
  <c r="H141" i="22"/>
  <c r="D141" i="22"/>
  <c r="V140" i="22"/>
  <c r="R140" i="22"/>
  <c r="H140" i="22"/>
  <c r="D140" i="22"/>
  <c r="V139" i="22"/>
  <c r="R139" i="22"/>
  <c r="H139" i="22"/>
  <c r="D139" i="22"/>
  <c r="F129" i="22"/>
  <c r="X128" i="22"/>
  <c r="Z128" i="22" s="1"/>
  <c r="J128" i="22"/>
  <c r="L128" i="22" s="1"/>
  <c r="X127" i="22"/>
  <c r="Z127" i="22" s="1"/>
  <c r="J127" i="22"/>
  <c r="L127" i="22" s="1"/>
  <c r="X126" i="22"/>
  <c r="Z126" i="22" s="1"/>
  <c r="J126" i="22"/>
  <c r="L126" i="22" s="1"/>
  <c r="X125" i="22"/>
  <c r="Z125" i="22" s="1"/>
  <c r="J125" i="22"/>
  <c r="L125" i="22" s="1"/>
  <c r="X124" i="22"/>
  <c r="Z124" i="22" s="1"/>
  <c r="J124" i="22"/>
  <c r="L124" i="22" s="1"/>
  <c r="X123" i="22"/>
  <c r="X129" i="22" s="1"/>
  <c r="J123" i="22"/>
  <c r="J129" i="22" s="1"/>
  <c r="L129" i="22" s="1"/>
  <c r="X120" i="22"/>
  <c r="Z120" i="22" s="1"/>
  <c r="J120" i="22"/>
  <c r="L120" i="22" s="1"/>
  <c r="X119" i="22"/>
  <c r="Z119" i="22" s="1"/>
  <c r="J119" i="22"/>
  <c r="L119" i="22" s="1"/>
  <c r="X118" i="22"/>
  <c r="Z118" i="22" s="1"/>
  <c r="J118" i="22"/>
  <c r="L118" i="22" s="1"/>
  <c r="X117" i="22"/>
  <c r="J117" i="22"/>
  <c r="V115" i="22"/>
  <c r="X114" i="22"/>
  <c r="Z114" i="22" s="1"/>
  <c r="J114" i="22"/>
  <c r="L114" i="22" s="1"/>
  <c r="X113" i="22"/>
  <c r="Z113" i="22" s="1"/>
  <c r="J113" i="22"/>
  <c r="L113" i="22" s="1"/>
  <c r="X112" i="22"/>
  <c r="Z112" i="22" s="1"/>
  <c r="J112" i="22"/>
  <c r="L112" i="22" s="1"/>
  <c r="X111" i="22"/>
  <c r="Z111" i="22" s="1"/>
  <c r="J111" i="22"/>
  <c r="L111" i="22" s="1"/>
  <c r="X110" i="22"/>
  <c r="Z110" i="22" s="1"/>
  <c r="J110" i="22"/>
  <c r="L110" i="22" s="1"/>
  <c r="X109" i="22"/>
  <c r="Z109" i="22" s="1"/>
  <c r="J109" i="22"/>
  <c r="L109" i="22" s="1"/>
  <c r="X108" i="22"/>
  <c r="Z108" i="22" s="1"/>
  <c r="J108" i="22"/>
  <c r="J115" i="22" s="1"/>
  <c r="L115" i="22" s="1"/>
  <c r="X105" i="22"/>
  <c r="Z105" i="22" s="1"/>
  <c r="J105" i="22"/>
  <c r="L105" i="22" s="1"/>
  <c r="X104" i="22"/>
  <c r="Z104" i="22" s="1"/>
  <c r="J104" i="22"/>
  <c r="L104" i="22" s="1"/>
  <c r="X103" i="22"/>
  <c r="Z103" i="22" s="1"/>
  <c r="J103" i="22"/>
  <c r="L103" i="22" s="1"/>
  <c r="X102" i="22"/>
  <c r="Z102" i="22" s="1"/>
  <c r="J102" i="22"/>
  <c r="L102" i="22" s="1"/>
  <c r="X101" i="22"/>
  <c r="Z101" i="22" s="1"/>
  <c r="J101" i="22"/>
  <c r="L101" i="22" s="1"/>
  <c r="X100" i="22"/>
  <c r="Z100" i="22" s="1"/>
  <c r="J100" i="22"/>
  <c r="L100" i="22" s="1"/>
  <c r="X99" i="22"/>
  <c r="Z99" i="22" s="1"/>
  <c r="J99" i="22"/>
  <c r="B97" i="22"/>
  <c r="X96" i="22"/>
  <c r="Z96" i="22" s="1"/>
  <c r="J96" i="22"/>
  <c r="L96" i="22" s="1"/>
  <c r="X95" i="22"/>
  <c r="Z95" i="22" s="1"/>
  <c r="J95" i="22"/>
  <c r="L95" i="22" s="1"/>
  <c r="X94" i="22"/>
  <c r="Z94" i="22" s="1"/>
  <c r="J94" i="22"/>
  <c r="L94" i="22" s="1"/>
  <c r="X93" i="22"/>
  <c r="Z93" i="22" s="1"/>
  <c r="J93" i="22"/>
  <c r="L93" i="22" s="1"/>
  <c r="X92" i="22"/>
  <c r="Z92" i="22" s="1"/>
  <c r="J92" i="22"/>
  <c r="L92" i="22" s="1"/>
  <c r="X91" i="22"/>
  <c r="Z91" i="22" s="1"/>
  <c r="J91" i="22"/>
  <c r="L91" i="22" s="1"/>
  <c r="X90" i="22"/>
  <c r="Z90" i="22" s="1"/>
  <c r="J90" i="22"/>
  <c r="L90" i="22" s="1"/>
  <c r="X89" i="22"/>
  <c r="Z89" i="22" s="1"/>
  <c r="J89" i="22"/>
  <c r="L89" i="22" s="1"/>
  <c r="X88" i="22"/>
  <c r="Z88" i="22" s="1"/>
  <c r="J88" i="22"/>
  <c r="L88" i="22" s="1"/>
  <c r="X87" i="22"/>
  <c r="Z87" i="22" s="1"/>
  <c r="J87" i="22"/>
  <c r="L87" i="22" s="1"/>
  <c r="X86" i="22"/>
  <c r="Z86" i="22" s="1"/>
  <c r="J86" i="22"/>
  <c r="L86" i="22" s="1"/>
  <c r="X85" i="22"/>
  <c r="Z85" i="22" s="1"/>
  <c r="J85" i="22"/>
  <c r="L85" i="22" s="1"/>
  <c r="X84" i="22"/>
  <c r="Z84" i="22" s="1"/>
  <c r="J84" i="22"/>
  <c r="L84" i="22" s="1"/>
  <c r="X83" i="22"/>
  <c r="Z83" i="22" s="1"/>
  <c r="J83" i="22"/>
  <c r="L83" i="22" s="1"/>
  <c r="X82" i="22"/>
  <c r="Z82" i="22" s="1"/>
  <c r="J82" i="22"/>
  <c r="L82" i="22" s="1"/>
  <c r="X81" i="22"/>
  <c r="Z81" i="22" s="1"/>
  <c r="J81" i="22"/>
  <c r="L81" i="22" s="1"/>
  <c r="X80" i="22"/>
  <c r="X97" i="22" s="1"/>
  <c r="J80" i="22"/>
  <c r="Z76" i="22"/>
  <c r="V76" i="22"/>
  <c r="R76" i="22"/>
  <c r="L76" i="22"/>
  <c r="H76" i="22"/>
  <c r="D76" i="22"/>
  <c r="Z72" i="22"/>
  <c r="V72" i="22"/>
  <c r="R72" i="22"/>
  <c r="J72" i="22"/>
  <c r="L72" i="22" s="1"/>
  <c r="H72" i="22"/>
  <c r="D72" i="22"/>
  <c r="V71" i="22"/>
  <c r="H71" i="22"/>
  <c r="D71" i="22"/>
  <c r="X70" i="22"/>
  <c r="Z70" i="22" s="1"/>
  <c r="V70" i="22"/>
  <c r="R70" i="22"/>
  <c r="J70" i="22"/>
  <c r="L70" i="22" s="1"/>
  <c r="H70" i="22"/>
  <c r="D70" i="22"/>
  <c r="X69" i="22"/>
  <c r="Z69" i="22" s="1"/>
  <c r="V69" i="22"/>
  <c r="R69" i="22"/>
  <c r="J69" i="22"/>
  <c r="L69" i="22" s="1"/>
  <c r="H69" i="22"/>
  <c r="D69" i="22"/>
  <c r="X68" i="22"/>
  <c r="Z68" i="22" s="1"/>
  <c r="V68" i="22"/>
  <c r="R68" i="22"/>
  <c r="J68" i="22"/>
  <c r="L68" i="22" s="1"/>
  <c r="H68" i="22"/>
  <c r="D68" i="22"/>
  <c r="V67" i="22"/>
  <c r="R67" i="22"/>
  <c r="H67" i="22"/>
  <c r="D67" i="22"/>
  <c r="R65" i="22"/>
  <c r="H65" i="22"/>
  <c r="D65" i="22"/>
  <c r="X64" i="22"/>
  <c r="Z64" i="22" s="1"/>
  <c r="V64" i="22"/>
  <c r="R64" i="22"/>
  <c r="J64" i="22"/>
  <c r="L64" i="22" s="1"/>
  <c r="H64" i="22"/>
  <c r="D64" i="22"/>
  <c r="X63" i="22"/>
  <c r="Z63" i="22" s="1"/>
  <c r="V63" i="22"/>
  <c r="R63" i="22"/>
  <c r="J63" i="22"/>
  <c r="L63" i="22" s="1"/>
  <c r="H63" i="22"/>
  <c r="D63" i="22"/>
  <c r="X62" i="22"/>
  <c r="Z62" i="22" s="1"/>
  <c r="V62" i="22"/>
  <c r="R62" i="22"/>
  <c r="J62" i="22"/>
  <c r="L62" i="22" s="1"/>
  <c r="H62" i="22"/>
  <c r="D62" i="22"/>
  <c r="X61" i="22"/>
  <c r="Z61" i="22" s="1"/>
  <c r="V61" i="22"/>
  <c r="R61" i="22"/>
  <c r="J61" i="22"/>
  <c r="L61" i="22" s="1"/>
  <c r="H61" i="22"/>
  <c r="D61" i="22"/>
  <c r="X60" i="22"/>
  <c r="Z60" i="22" s="1"/>
  <c r="V60" i="22"/>
  <c r="R60" i="22"/>
  <c r="J60" i="22"/>
  <c r="L60" i="22" s="1"/>
  <c r="H60" i="22"/>
  <c r="D60" i="22"/>
  <c r="X59" i="22"/>
  <c r="Z59" i="22" s="1"/>
  <c r="V59" i="22"/>
  <c r="R59" i="22"/>
  <c r="J59" i="22"/>
  <c r="L59" i="22" s="1"/>
  <c r="H59" i="22"/>
  <c r="D59" i="22"/>
  <c r="X58" i="22"/>
  <c r="Z58" i="22" s="1"/>
  <c r="V58" i="22"/>
  <c r="R58" i="22"/>
  <c r="J58" i="22"/>
  <c r="L58" i="22" s="1"/>
  <c r="H58" i="22"/>
  <c r="D58" i="22"/>
  <c r="X57" i="22"/>
  <c r="Z57" i="22" s="1"/>
  <c r="V57" i="22"/>
  <c r="R57" i="22"/>
  <c r="J57" i="22"/>
  <c r="L57" i="22" s="1"/>
  <c r="H57" i="22"/>
  <c r="D57" i="22"/>
  <c r="X56" i="22"/>
  <c r="Z56" i="22" s="1"/>
  <c r="V56" i="22"/>
  <c r="R56" i="22"/>
  <c r="J56" i="22"/>
  <c r="L56" i="22" s="1"/>
  <c r="H56" i="22"/>
  <c r="D56" i="22"/>
  <c r="X55" i="22"/>
  <c r="V55" i="22"/>
  <c r="R55" i="22"/>
  <c r="L55" i="22"/>
  <c r="H55" i="22"/>
  <c r="D55" i="22"/>
  <c r="V54" i="22"/>
  <c r="R54" i="22"/>
  <c r="H54" i="22"/>
  <c r="D54" i="22"/>
  <c r="V74" i="22"/>
  <c r="H52" i="22"/>
  <c r="D52" i="22"/>
  <c r="X51" i="22"/>
  <c r="Z51" i="22" s="1"/>
  <c r="V51" i="22"/>
  <c r="R51" i="22"/>
  <c r="J51" i="22"/>
  <c r="L51" i="22" s="1"/>
  <c r="H51" i="22"/>
  <c r="D51" i="22"/>
  <c r="X50" i="22"/>
  <c r="Z50" i="22" s="1"/>
  <c r="V50" i="22"/>
  <c r="R50" i="22"/>
  <c r="J50" i="22"/>
  <c r="L50" i="22" s="1"/>
  <c r="H50" i="22"/>
  <c r="D50" i="22"/>
  <c r="X49" i="22"/>
  <c r="Z49" i="22" s="1"/>
  <c r="V49" i="22"/>
  <c r="R49" i="22"/>
  <c r="J49" i="22"/>
  <c r="L49" i="22" s="1"/>
  <c r="H49" i="22"/>
  <c r="D49" i="22"/>
  <c r="X48" i="22"/>
  <c r="Z48" i="22" s="1"/>
  <c r="V48" i="22"/>
  <c r="R48" i="22"/>
  <c r="J48" i="22"/>
  <c r="L48" i="22" s="1"/>
  <c r="H48" i="22"/>
  <c r="D48" i="22"/>
  <c r="X47" i="22"/>
  <c r="Z47" i="22" s="1"/>
  <c r="V47" i="22"/>
  <c r="R47" i="22"/>
  <c r="J47" i="22"/>
  <c r="L47" i="22" s="1"/>
  <c r="H47" i="22"/>
  <c r="D47" i="22"/>
  <c r="X46" i="22"/>
  <c r="Z46" i="22" s="1"/>
  <c r="V46" i="22"/>
  <c r="R46" i="22"/>
  <c r="J46" i="22"/>
  <c r="L46" i="22" s="1"/>
  <c r="H46" i="22"/>
  <c r="D46" i="22"/>
  <c r="X45" i="22"/>
  <c r="Z45" i="22" s="1"/>
  <c r="V45" i="22"/>
  <c r="R45" i="22"/>
  <c r="J45" i="22"/>
  <c r="L45" i="22" s="1"/>
  <c r="H45" i="22"/>
  <c r="D45" i="22"/>
  <c r="X44" i="22"/>
  <c r="Z44" i="22" s="1"/>
  <c r="V44" i="22"/>
  <c r="R44" i="22"/>
  <c r="J44" i="22"/>
  <c r="L44" i="22" s="1"/>
  <c r="H44" i="22"/>
  <c r="D44" i="22"/>
  <c r="X43" i="22"/>
  <c r="Z43" i="22" s="1"/>
  <c r="V43" i="22"/>
  <c r="R43" i="22"/>
  <c r="J43" i="22"/>
  <c r="L43" i="22" s="1"/>
  <c r="H43" i="22"/>
  <c r="D43" i="22"/>
  <c r="X42" i="22"/>
  <c r="Z42" i="22" s="1"/>
  <c r="V42" i="22"/>
  <c r="R42" i="22"/>
  <c r="J42" i="22"/>
  <c r="L42" i="22" s="1"/>
  <c r="H42" i="22"/>
  <c r="D42" i="22"/>
  <c r="X41" i="22"/>
  <c r="V41" i="22"/>
  <c r="R41" i="22"/>
  <c r="J41" i="22"/>
  <c r="L41" i="22" s="1"/>
  <c r="H41" i="22"/>
  <c r="D41" i="22"/>
  <c r="Z40" i="22"/>
  <c r="V40" i="22"/>
  <c r="R40" i="22"/>
  <c r="J40" i="22"/>
  <c r="H40" i="22"/>
  <c r="D40" i="22"/>
  <c r="V39" i="22"/>
  <c r="R39" i="22"/>
  <c r="H39" i="22"/>
  <c r="D39" i="22"/>
  <c r="V38" i="22"/>
  <c r="R38" i="22"/>
  <c r="H38" i="22"/>
  <c r="D38" i="22"/>
  <c r="V34" i="22"/>
  <c r="P34" i="22"/>
  <c r="R34" i="22" s="1"/>
  <c r="F34" i="22"/>
  <c r="H34" i="22" s="1"/>
  <c r="B34" i="22"/>
  <c r="X33" i="22"/>
  <c r="Z33" i="22" s="1"/>
  <c r="V33" i="22"/>
  <c r="R33" i="22"/>
  <c r="J33" i="22"/>
  <c r="L33" i="22" s="1"/>
  <c r="H33" i="22"/>
  <c r="D33" i="22"/>
  <c r="X32" i="22"/>
  <c r="Z32" i="22" s="1"/>
  <c r="V32" i="22"/>
  <c r="R32" i="22"/>
  <c r="J32" i="22"/>
  <c r="L32" i="22" s="1"/>
  <c r="H32" i="22"/>
  <c r="D32" i="22"/>
  <c r="X31" i="22"/>
  <c r="Z31" i="22" s="1"/>
  <c r="V31" i="22"/>
  <c r="R31" i="22"/>
  <c r="J31" i="22"/>
  <c r="L31" i="22" s="1"/>
  <c r="H31" i="22"/>
  <c r="D31" i="22"/>
  <c r="X30" i="22"/>
  <c r="Z30" i="22" s="1"/>
  <c r="V30" i="22"/>
  <c r="R30" i="22"/>
  <c r="J30" i="22"/>
  <c r="L30" i="22" s="1"/>
  <c r="H30" i="22"/>
  <c r="D30" i="22"/>
  <c r="X29" i="22"/>
  <c r="Z29" i="22" s="1"/>
  <c r="V29" i="22"/>
  <c r="R29" i="22"/>
  <c r="J29" i="22"/>
  <c r="L29" i="22" s="1"/>
  <c r="H29" i="22"/>
  <c r="D29" i="22"/>
  <c r="X28" i="22"/>
  <c r="Z28" i="22" s="1"/>
  <c r="V28" i="22"/>
  <c r="R28" i="22"/>
  <c r="J28" i="22"/>
  <c r="L28" i="22" s="1"/>
  <c r="H28" i="22"/>
  <c r="D28" i="22"/>
  <c r="X27" i="22"/>
  <c r="Z27" i="22" s="1"/>
  <c r="V27" i="22"/>
  <c r="R27" i="22"/>
  <c r="J27" i="22"/>
  <c r="L27" i="22" s="1"/>
  <c r="H27" i="22"/>
  <c r="D27" i="22"/>
  <c r="X26" i="22"/>
  <c r="V26" i="22"/>
  <c r="R26" i="22"/>
  <c r="J26" i="22"/>
  <c r="H26" i="22"/>
  <c r="D26" i="22"/>
  <c r="T24" i="22"/>
  <c r="P24" i="22"/>
  <c r="F24" i="22"/>
  <c r="X23" i="22"/>
  <c r="Z23" i="22" s="1"/>
  <c r="V23" i="22"/>
  <c r="R23" i="22"/>
  <c r="J23" i="22"/>
  <c r="L23" i="22" s="1"/>
  <c r="H23" i="22"/>
  <c r="D23" i="22"/>
  <c r="X22" i="22"/>
  <c r="Z22" i="22" s="1"/>
  <c r="V22" i="22"/>
  <c r="R22" i="22"/>
  <c r="J22" i="22"/>
  <c r="L22" i="22" s="1"/>
  <c r="H22" i="22"/>
  <c r="D22" i="22"/>
  <c r="X21" i="22"/>
  <c r="Z21" i="22" s="1"/>
  <c r="V21" i="22"/>
  <c r="R21" i="22"/>
  <c r="J21" i="22"/>
  <c r="L21" i="22" s="1"/>
  <c r="H21" i="22"/>
  <c r="D21" i="22"/>
  <c r="X20" i="22"/>
  <c r="Z20" i="22" s="1"/>
  <c r="V20" i="22"/>
  <c r="R20" i="22"/>
  <c r="J20" i="22"/>
  <c r="L20" i="22" s="1"/>
  <c r="H20" i="22"/>
  <c r="D20" i="22"/>
  <c r="X19" i="22"/>
  <c r="Z19" i="22" s="1"/>
  <c r="V19" i="22"/>
  <c r="R19" i="22"/>
  <c r="J19" i="22"/>
  <c r="L19" i="22" s="1"/>
  <c r="H19" i="22"/>
  <c r="D19" i="22"/>
  <c r="X18" i="22"/>
  <c r="Z18" i="22" s="1"/>
  <c r="V18" i="22"/>
  <c r="R18" i="22"/>
  <c r="J18" i="22"/>
  <c r="L18" i="22" s="1"/>
  <c r="H18" i="22"/>
  <c r="D18" i="22"/>
  <c r="X17" i="22"/>
  <c r="Z17" i="22" s="1"/>
  <c r="V17" i="22"/>
  <c r="R17" i="22"/>
  <c r="J17" i="22"/>
  <c r="L17" i="22" s="1"/>
  <c r="H17" i="22"/>
  <c r="D17" i="22"/>
  <c r="X16" i="22"/>
  <c r="Z16" i="22" s="1"/>
  <c r="V16" i="22"/>
  <c r="R16" i="22"/>
  <c r="J16" i="22"/>
  <c r="L16" i="22" s="1"/>
  <c r="H16" i="22"/>
  <c r="D16" i="22"/>
  <c r="X15" i="22"/>
  <c r="Z15" i="22" s="1"/>
  <c r="V15" i="22"/>
  <c r="R15" i="22"/>
  <c r="J15" i="22"/>
  <c r="L15" i="22" s="1"/>
  <c r="H15" i="22"/>
  <c r="D15" i="22"/>
  <c r="X14" i="22"/>
  <c r="Z14" i="22" s="1"/>
  <c r="V14" i="22"/>
  <c r="R14" i="22"/>
  <c r="J14" i="22"/>
  <c r="L14" i="22" s="1"/>
  <c r="H14" i="22"/>
  <c r="D14" i="22"/>
  <c r="X13" i="22"/>
  <c r="Z13" i="22" s="1"/>
  <c r="V13" i="22"/>
  <c r="R13" i="22"/>
  <c r="J13" i="22"/>
  <c r="L13" i="22" s="1"/>
  <c r="H13" i="22"/>
  <c r="D13" i="22"/>
  <c r="X12" i="22"/>
  <c r="V12" i="22"/>
  <c r="R12" i="22"/>
  <c r="J12" i="22"/>
  <c r="H12" i="22"/>
  <c r="D12" i="22"/>
  <c r="J176" i="21"/>
  <c r="F176" i="21"/>
  <c r="J175" i="21"/>
  <c r="F175" i="21"/>
  <c r="F174" i="21"/>
  <c r="H168" i="21"/>
  <c r="J168" i="21" s="1"/>
  <c r="J167" i="21"/>
  <c r="F167" i="21"/>
  <c r="J166" i="21"/>
  <c r="F166" i="21"/>
  <c r="J165" i="21"/>
  <c r="F165" i="21"/>
  <c r="J159" i="21"/>
  <c r="F159" i="21"/>
  <c r="J152" i="21"/>
  <c r="F152" i="21"/>
  <c r="J150" i="21"/>
  <c r="F150" i="21"/>
  <c r="J149" i="21"/>
  <c r="F149" i="21"/>
  <c r="J147" i="21"/>
  <c r="F147" i="21"/>
  <c r="J145" i="21"/>
  <c r="F145" i="21"/>
  <c r="J144" i="21"/>
  <c r="F144" i="21"/>
  <c r="J143" i="21"/>
  <c r="F143" i="21"/>
  <c r="J142" i="21"/>
  <c r="F142" i="21"/>
  <c r="J141" i="21"/>
  <c r="F141" i="21"/>
  <c r="H130" i="21"/>
  <c r="J130" i="21" s="1"/>
  <c r="H122" i="21"/>
  <c r="J122" i="21" s="1"/>
  <c r="D122" i="21"/>
  <c r="H107" i="21"/>
  <c r="J107" i="21" s="1"/>
  <c r="J77" i="21"/>
  <c r="F77" i="21"/>
  <c r="J73" i="21"/>
  <c r="F73" i="21"/>
  <c r="H72" i="21"/>
  <c r="J72" i="21"/>
  <c r="D72" i="21"/>
  <c r="J71" i="21"/>
  <c r="F71" i="21"/>
  <c r="J70" i="21"/>
  <c r="F70" i="21"/>
  <c r="J69" i="21"/>
  <c r="F69" i="21"/>
  <c r="J68" i="21"/>
  <c r="F68" i="21"/>
  <c r="J65" i="21"/>
  <c r="F65" i="21"/>
  <c r="J64" i="21"/>
  <c r="F64" i="21"/>
  <c r="J63" i="21"/>
  <c r="F63" i="21"/>
  <c r="J62" i="21"/>
  <c r="F62" i="21"/>
  <c r="J61" i="21"/>
  <c r="F61" i="21"/>
  <c r="J60" i="21"/>
  <c r="F60" i="21"/>
  <c r="J59" i="21"/>
  <c r="F59" i="21"/>
  <c r="J58" i="21"/>
  <c r="F58" i="21"/>
  <c r="J57" i="21"/>
  <c r="F57" i="21"/>
  <c r="J56" i="21"/>
  <c r="F56" i="21"/>
  <c r="J55" i="21"/>
  <c r="F55" i="21"/>
  <c r="H53" i="21"/>
  <c r="J53" i="21" s="1"/>
  <c r="J52" i="21"/>
  <c r="F52" i="21"/>
  <c r="J51" i="21"/>
  <c r="F51" i="21"/>
  <c r="J50" i="21"/>
  <c r="F50" i="21"/>
  <c r="J49" i="21"/>
  <c r="F49" i="21"/>
  <c r="J48" i="21"/>
  <c r="F48" i="21"/>
  <c r="J47" i="21"/>
  <c r="F47" i="21"/>
  <c r="J46" i="21"/>
  <c r="F46" i="21"/>
  <c r="J45" i="21"/>
  <c r="F45" i="21"/>
  <c r="J44" i="21"/>
  <c r="F44" i="21"/>
  <c r="J43" i="21"/>
  <c r="F43" i="21"/>
  <c r="J41" i="21"/>
  <c r="F41" i="21"/>
  <c r="J40" i="21"/>
  <c r="F40" i="21"/>
  <c r="J39" i="21"/>
  <c r="F39" i="21"/>
  <c r="H35" i="21"/>
  <c r="J35" i="21" s="1"/>
  <c r="F35" i="21"/>
  <c r="J34" i="21"/>
  <c r="F34" i="21"/>
  <c r="J33" i="21"/>
  <c r="F33" i="21"/>
  <c r="J32" i="21"/>
  <c r="F32" i="21"/>
  <c r="J31" i="21"/>
  <c r="F31" i="21"/>
  <c r="J30" i="21"/>
  <c r="F30" i="21"/>
  <c r="J29" i="21"/>
  <c r="F29" i="21"/>
  <c r="J28" i="21"/>
  <c r="F28" i="21"/>
  <c r="J27" i="21"/>
  <c r="F27" i="21"/>
  <c r="H25" i="21"/>
  <c r="J24" i="21"/>
  <c r="F24" i="21"/>
  <c r="J23" i="21"/>
  <c r="F23" i="21"/>
  <c r="J22" i="21"/>
  <c r="F22" i="21"/>
  <c r="J21" i="21"/>
  <c r="F21" i="21"/>
  <c r="J20" i="21"/>
  <c r="F20" i="21"/>
  <c r="J19" i="21"/>
  <c r="J18" i="21"/>
  <c r="F18" i="21"/>
  <c r="J17" i="21"/>
  <c r="F17" i="21"/>
  <c r="J16" i="21"/>
  <c r="F16" i="21"/>
  <c r="J15" i="21"/>
  <c r="F15" i="21"/>
  <c r="J14" i="21"/>
  <c r="J13" i="21"/>
  <c r="F13" i="21"/>
  <c r="J156" i="20"/>
  <c r="F156" i="20"/>
  <c r="J155" i="20"/>
  <c r="F155" i="20"/>
  <c r="J154" i="20"/>
  <c r="J153" i="20"/>
  <c r="J147" i="20"/>
  <c r="F147" i="20"/>
  <c r="J146" i="20"/>
  <c r="F146" i="20"/>
  <c r="J145" i="20"/>
  <c r="J141" i="20"/>
  <c r="J140" i="20"/>
  <c r="F140" i="20"/>
  <c r="J133" i="20"/>
  <c r="F133" i="20"/>
  <c r="J131" i="20"/>
  <c r="F131" i="20"/>
  <c r="J130" i="20"/>
  <c r="F130" i="20"/>
  <c r="F128" i="20"/>
  <c r="J126" i="20"/>
  <c r="F126" i="20"/>
  <c r="J125" i="20"/>
  <c r="F125" i="20"/>
  <c r="J124" i="20"/>
  <c r="F124" i="20"/>
  <c r="J123" i="20"/>
  <c r="F123" i="20"/>
  <c r="H112" i="20"/>
  <c r="D112" i="20"/>
  <c r="H63" i="20"/>
  <c r="J63" i="20" s="1"/>
  <c r="F63" i="20"/>
  <c r="J62" i="20"/>
  <c r="F62" i="20"/>
  <c r="J61" i="20"/>
  <c r="F61" i="20"/>
  <c r="J60" i="20"/>
  <c r="F60" i="20"/>
  <c r="J59" i="20"/>
  <c r="F59" i="20"/>
  <c r="H57" i="20"/>
  <c r="F57" i="20"/>
  <c r="J56" i="20"/>
  <c r="F56" i="20"/>
  <c r="J55" i="20"/>
  <c r="F55" i="20"/>
  <c r="J54" i="20"/>
  <c r="F54" i="20"/>
  <c r="J53" i="20"/>
  <c r="F53" i="20"/>
  <c r="J52" i="20"/>
  <c r="F52" i="20"/>
  <c r="J51" i="20"/>
  <c r="F51" i="20"/>
  <c r="J50" i="20"/>
  <c r="F50" i="20"/>
  <c r="J49" i="20"/>
  <c r="F49" i="20"/>
  <c r="H47" i="20"/>
  <c r="J47" i="20" s="1"/>
  <c r="F47" i="20"/>
  <c r="J46" i="20"/>
  <c r="F46" i="20"/>
  <c r="J44" i="20"/>
  <c r="F44" i="20"/>
  <c r="J43" i="20"/>
  <c r="F43" i="20"/>
  <c r="J42" i="20"/>
  <c r="F42" i="20"/>
  <c r="J41" i="20"/>
  <c r="F41" i="20"/>
  <c r="J40" i="20"/>
  <c r="F40" i="20"/>
  <c r="J39" i="20"/>
  <c r="F39" i="20"/>
  <c r="J38" i="20"/>
  <c r="F38" i="20"/>
  <c r="J37" i="20"/>
  <c r="F37" i="20"/>
  <c r="J35" i="20"/>
  <c r="F35" i="20"/>
  <c r="J34" i="20"/>
  <c r="F34" i="20"/>
  <c r="J33" i="20"/>
  <c r="F33" i="20"/>
  <c r="J28" i="20"/>
  <c r="F28" i="20"/>
  <c r="J27" i="20"/>
  <c r="F27" i="20"/>
  <c r="J26" i="20"/>
  <c r="F26" i="20"/>
  <c r="J25" i="20"/>
  <c r="F25" i="20"/>
  <c r="J24" i="20"/>
  <c r="F24" i="20"/>
  <c r="J23" i="20"/>
  <c r="F23" i="20"/>
  <c r="H21" i="20"/>
  <c r="J21" i="20" s="1"/>
  <c r="J16" i="20"/>
  <c r="F16" i="20"/>
  <c r="J15" i="20"/>
  <c r="F15" i="20"/>
  <c r="J14" i="20"/>
  <c r="F14" i="20"/>
  <c r="J13" i="20"/>
  <c r="F13" i="20"/>
  <c r="H6" i="20"/>
  <c r="H195" i="19"/>
  <c r="J195" i="19" s="1"/>
  <c r="F195" i="19"/>
  <c r="J194" i="19"/>
  <c r="F194" i="19"/>
  <c r="J193" i="19"/>
  <c r="F193" i="19"/>
  <c r="J192" i="19"/>
  <c r="F192" i="19"/>
  <c r="J191" i="19"/>
  <c r="F191" i="19"/>
  <c r="J185" i="19"/>
  <c r="J184" i="19"/>
  <c r="F184" i="19"/>
  <c r="J183" i="19"/>
  <c r="J175" i="19"/>
  <c r="F175" i="19"/>
  <c r="J169" i="19"/>
  <c r="F169" i="19"/>
  <c r="J167" i="19"/>
  <c r="F167" i="19"/>
  <c r="J166" i="19"/>
  <c r="F166" i="19"/>
  <c r="F164" i="19"/>
  <c r="J161" i="19"/>
  <c r="F161" i="19"/>
  <c r="J160" i="19"/>
  <c r="F160" i="19"/>
  <c r="J159" i="19"/>
  <c r="F159" i="19"/>
  <c r="J158" i="19"/>
  <c r="F158" i="19"/>
  <c r="H146" i="19"/>
  <c r="J146" i="19" s="1"/>
  <c r="H121" i="19"/>
  <c r="J121" i="19" s="1"/>
  <c r="H111" i="19"/>
  <c r="J111" i="19" s="1"/>
  <c r="F147" i="19"/>
  <c r="J69" i="19"/>
  <c r="J67" i="19"/>
  <c r="F67" i="19"/>
  <c r="J66" i="19"/>
  <c r="F66" i="19"/>
  <c r="J65" i="19"/>
  <c r="F65" i="19"/>
  <c r="J64" i="19"/>
  <c r="F64" i="19"/>
  <c r="H62" i="19"/>
  <c r="J62" i="19" s="1"/>
  <c r="F62" i="19"/>
  <c r="J61" i="19"/>
  <c r="F61" i="19"/>
  <c r="J60" i="19"/>
  <c r="F60" i="19"/>
  <c r="J59" i="19"/>
  <c r="J58" i="19"/>
  <c r="F58" i="19"/>
  <c r="J57" i="19"/>
  <c r="F57" i="19"/>
  <c r="J56" i="19"/>
  <c r="F56" i="19"/>
  <c r="J55" i="19"/>
  <c r="F55" i="19"/>
  <c r="J54" i="19"/>
  <c r="F54" i="19"/>
  <c r="J51" i="19"/>
  <c r="F51" i="19"/>
  <c r="J49" i="19"/>
  <c r="F49" i="19"/>
  <c r="J48" i="19"/>
  <c r="F48" i="19"/>
  <c r="J47" i="19"/>
  <c r="F47" i="19"/>
  <c r="J46" i="19"/>
  <c r="F46" i="19"/>
  <c r="J45" i="19"/>
  <c r="F45" i="19"/>
  <c r="J44" i="19"/>
  <c r="F44" i="19"/>
  <c r="J43" i="19"/>
  <c r="F43" i="19"/>
  <c r="J41" i="19"/>
  <c r="F41" i="19"/>
  <c r="J40" i="19"/>
  <c r="F40" i="19"/>
  <c r="J39" i="19"/>
  <c r="F39" i="19"/>
  <c r="H35" i="19"/>
  <c r="H36" i="19" s="1"/>
  <c r="J34" i="19"/>
  <c r="F34" i="19"/>
  <c r="J33" i="19"/>
  <c r="F33" i="19"/>
  <c r="J32" i="19"/>
  <c r="F32" i="19"/>
  <c r="J31" i="19"/>
  <c r="F31" i="19"/>
  <c r="J30" i="19"/>
  <c r="F30" i="19"/>
  <c r="J29" i="19"/>
  <c r="F29" i="19"/>
  <c r="J25" i="19"/>
  <c r="F25" i="19"/>
  <c r="J26" i="19"/>
  <c r="F26" i="19"/>
  <c r="J19" i="19"/>
  <c r="F19" i="19"/>
  <c r="J18" i="19"/>
  <c r="F18" i="19"/>
  <c r="J17" i="19"/>
  <c r="F17" i="19"/>
  <c r="J16" i="19"/>
  <c r="F16" i="19"/>
  <c r="J15" i="19"/>
  <c r="F15" i="19"/>
  <c r="J204" i="17"/>
  <c r="F204" i="17"/>
  <c r="J203" i="17"/>
  <c r="F203" i="17"/>
  <c r="J202" i="17"/>
  <c r="F202" i="17"/>
  <c r="J201" i="17"/>
  <c r="F201" i="17"/>
  <c r="H196" i="17"/>
  <c r="J196" i="17" s="1"/>
  <c r="D196" i="17"/>
  <c r="F196" i="17" s="1"/>
  <c r="J195" i="17"/>
  <c r="F195" i="17"/>
  <c r="J194" i="17"/>
  <c r="F194" i="17"/>
  <c r="J181" i="17"/>
  <c r="F181" i="17"/>
  <c r="J179" i="17"/>
  <c r="F179" i="17"/>
  <c r="J178" i="17"/>
  <c r="F178" i="17"/>
  <c r="F176" i="17"/>
  <c r="J172" i="17"/>
  <c r="F172" i="17"/>
  <c r="J171" i="17"/>
  <c r="F171" i="17"/>
  <c r="J170" i="17"/>
  <c r="F170" i="17"/>
  <c r="H160" i="17"/>
  <c r="J160" i="17" s="1"/>
  <c r="D160" i="17"/>
  <c r="F160" i="17" s="1"/>
  <c r="H146" i="17"/>
  <c r="J146" i="17" s="1"/>
  <c r="H140" i="17"/>
  <c r="J140" i="17" s="1"/>
  <c r="J132" i="17"/>
  <c r="H122" i="17"/>
  <c r="J122" i="17" s="1"/>
  <c r="D122" i="17"/>
  <c r="J107" i="17"/>
  <c r="H98" i="17"/>
  <c r="J89" i="17"/>
  <c r="F59" i="17"/>
  <c r="H58" i="17"/>
  <c r="J58" i="17" s="1"/>
  <c r="D58" i="17"/>
  <c r="F58" i="17" s="1"/>
  <c r="J57" i="17"/>
  <c r="F57" i="17"/>
  <c r="J56" i="17"/>
  <c r="F56" i="17"/>
  <c r="J55" i="17"/>
  <c r="F55" i="17"/>
  <c r="J53" i="17"/>
  <c r="F53" i="17"/>
  <c r="H52" i="17"/>
  <c r="J52" i="17" s="1"/>
  <c r="J51" i="17"/>
  <c r="F51" i="17"/>
  <c r="J50" i="17"/>
  <c r="F50" i="17"/>
  <c r="J49" i="17"/>
  <c r="F49" i="17"/>
  <c r="J48" i="17"/>
  <c r="F48" i="17"/>
  <c r="J47" i="17"/>
  <c r="F47" i="17"/>
  <c r="J46" i="17"/>
  <c r="F46" i="17"/>
  <c r="J45" i="17"/>
  <c r="F45" i="17"/>
  <c r="J43" i="17"/>
  <c r="F43" i="17"/>
  <c r="H42" i="17"/>
  <c r="F42" i="17"/>
  <c r="J41" i="17"/>
  <c r="F41" i="17"/>
  <c r="J40" i="17"/>
  <c r="F40" i="17"/>
  <c r="J39" i="17"/>
  <c r="F39" i="17"/>
  <c r="J38" i="17"/>
  <c r="F38" i="17"/>
  <c r="J36" i="17"/>
  <c r="F36" i="17"/>
  <c r="J35" i="17"/>
  <c r="F35" i="17"/>
  <c r="J34" i="17"/>
  <c r="F34" i="17"/>
  <c r="J33" i="17"/>
  <c r="F33" i="17"/>
  <c r="J31" i="17"/>
  <c r="F31" i="17"/>
  <c r="J30" i="17"/>
  <c r="F30" i="17"/>
  <c r="H28" i="17"/>
  <c r="D28" i="17"/>
  <c r="D29" i="17" s="1"/>
  <c r="J27" i="17"/>
  <c r="F27" i="17"/>
  <c r="J26" i="17"/>
  <c r="F26" i="17"/>
  <c r="J25" i="17"/>
  <c r="F25" i="17"/>
  <c r="J24" i="17"/>
  <c r="F24" i="17"/>
  <c r="J23" i="17"/>
  <c r="J22" i="17"/>
  <c r="J21" i="17"/>
  <c r="F21" i="17"/>
  <c r="J19" i="17"/>
  <c r="F19" i="17"/>
  <c r="J18" i="17"/>
  <c r="F18" i="17"/>
  <c r="J17" i="17"/>
  <c r="F17" i="17"/>
  <c r="J16" i="17"/>
  <c r="J15" i="17"/>
  <c r="F15" i="17"/>
  <c r="J14" i="17"/>
  <c r="F14" i="17"/>
  <c r="I40" i="16"/>
  <c r="I39" i="16"/>
  <c r="I38" i="16"/>
  <c r="I37" i="16"/>
  <c r="I30" i="16"/>
  <c r="I29" i="16"/>
  <c r="I28" i="16"/>
  <c r="I27" i="16"/>
  <c r="I22" i="16"/>
  <c r="I21" i="16"/>
  <c r="I20" i="16"/>
  <c r="I19" i="16"/>
  <c r="I14" i="16"/>
  <c r="I13" i="16"/>
  <c r="N27" i="12"/>
  <c r="F74" i="22"/>
  <c r="H74" i="22" s="1"/>
  <c r="Z71" i="22"/>
  <c r="Z39" i="22"/>
  <c r="J65" i="22"/>
  <c r="L65" i="22" s="1"/>
  <c r="L99" i="22"/>
  <c r="J71" i="22"/>
  <c r="L71" i="22" s="1"/>
  <c r="A164" i="20"/>
  <c r="F53" i="21"/>
  <c r="D60" i="17"/>
  <c r="F60" i="17" s="1"/>
  <c r="J42" i="17"/>
  <c r="H75" i="21"/>
  <c r="J75" i="21" s="1"/>
  <c r="J158" i="21"/>
  <c r="F158" i="21"/>
  <c r="H70" i="19"/>
  <c r="F19" i="21"/>
  <c r="F25" i="21"/>
  <c r="F130" i="22" l="1"/>
  <c r="H129" i="22"/>
  <c r="F122" i="17"/>
  <c r="D161" i="17"/>
  <c r="F161" i="17" s="1"/>
  <c r="H145" i="22"/>
  <c r="F151" i="22"/>
  <c r="H151" i="22" s="1"/>
  <c r="I42" i="16"/>
  <c r="Z12" i="22"/>
  <c r="X24" i="22"/>
  <c r="L26" i="22"/>
  <c r="J34" i="22"/>
  <c r="L34" i="22" s="1"/>
  <c r="L40" i="22"/>
  <c r="J52" i="22"/>
  <c r="L52" i="22" s="1"/>
  <c r="R145" i="22"/>
  <c r="P151" i="22"/>
  <c r="I12" i="23"/>
  <c r="L12" i="22"/>
  <c r="J24" i="22"/>
  <c r="D34" i="22"/>
  <c r="B35" i="22"/>
  <c r="D145" i="22"/>
  <c r="B151" i="22"/>
  <c r="D151" i="22" s="1"/>
  <c r="L108" i="22"/>
  <c r="L117" i="22"/>
  <c r="J121" i="22"/>
  <c r="L121" i="22" s="1"/>
  <c r="V145" i="22"/>
  <c r="T151" i="22"/>
  <c r="V151" i="22" s="1"/>
  <c r="X115" i="22"/>
  <c r="Z115" i="22" s="1"/>
  <c r="I15" i="16"/>
  <c r="H60" i="17"/>
  <c r="D113" i="20"/>
  <c r="F112" i="20"/>
  <c r="Z117" i="22"/>
  <c r="X121" i="22"/>
  <c r="Z121" i="22" s="1"/>
  <c r="Z80" i="22"/>
  <c r="H113" i="20"/>
  <c r="J112" i="20"/>
  <c r="Z26" i="22"/>
  <c r="X34" i="22"/>
  <c r="Z34" i="22" s="1"/>
  <c r="I23" i="16"/>
  <c r="J28" i="17"/>
  <c r="H29" i="17"/>
  <c r="V35" i="22"/>
  <c r="T35" i="22"/>
  <c r="Z55" i="22"/>
  <c r="X65" i="22"/>
  <c r="Z41" i="22"/>
  <c r="X52" i="22"/>
  <c r="Z52" i="22" s="1"/>
  <c r="J43" i="37"/>
  <c r="H44" i="37"/>
  <c r="J44" i="37" s="1"/>
  <c r="J56" i="46"/>
  <c r="J60" i="46" s="1"/>
  <c r="H24" i="22"/>
  <c r="F35" i="22"/>
  <c r="H35" i="22" s="1"/>
  <c r="B130" i="22"/>
  <c r="B137" i="22" s="1"/>
  <c r="D137" i="22" s="1"/>
  <c r="D97" i="22"/>
  <c r="Z106" i="22"/>
  <c r="X106" i="22"/>
  <c r="I31" i="16"/>
  <c r="J98" i="17"/>
  <c r="H161" i="17"/>
  <c r="J161" i="17" s="1"/>
  <c r="R24" i="22"/>
  <c r="P35" i="22"/>
  <c r="J106" i="22"/>
  <c r="L106" i="22" s="1"/>
  <c r="F72" i="21"/>
  <c r="D75" i="21"/>
  <c r="D76" i="21" s="1"/>
  <c r="J25" i="21"/>
  <c r="H36" i="21"/>
  <c r="J36" i="21" s="1"/>
  <c r="D131" i="21"/>
  <c r="F122" i="21"/>
  <c r="D155" i="37"/>
  <c r="F155" i="37" s="1"/>
  <c r="F139" i="37"/>
  <c r="H155" i="37"/>
  <c r="J155" i="37" s="1"/>
  <c r="J139" i="37"/>
  <c r="F43" i="37"/>
  <c r="F76" i="37"/>
  <c r="D78" i="37"/>
  <c r="F78" i="37" s="1"/>
  <c r="J35" i="19"/>
  <c r="K43" i="45"/>
  <c r="K43" i="44"/>
  <c r="J70" i="19"/>
  <c r="D130" i="22"/>
  <c r="F156" i="19"/>
  <c r="H30" i="20"/>
  <c r="J30" i="20" s="1"/>
  <c r="J60" i="17"/>
  <c r="F113" i="20"/>
  <c r="T75" i="22"/>
  <c r="R130" i="22"/>
  <c r="B74" i="22"/>
  <c r="D74" i="22" s="1"/>
  <c r="L39" i="22"/>
  <c r="V24" i="22"/>
  <c r="J57" i="20"/>
  <c r="H65" i="20"/>
  <c r="J65" i="20" s="1"/>
  <c r="D61" i="17"/>
  <c r="H131" i="21"/>
  <c r="J131" i="21" s="1"/>
  <c r="T130" i="22"/>
  <c r="V130" i="22" s="1"/>
  <c r="F75" i="21"/>
  <c r="J74" i="22"/>
  <c r="L123" i="22"/>
  <c r="H147" i="19"/>
  <c r="J147" i="19" s="1"/>
  <c r="J97" i="22"/>
  <c r="L80" i="22"/>
  <c r="F182" i="37"/>
  <c r="F131" i="21"/>
  <c r="J113" i="20"/>
  <c r="R71" i="22"/>
  <c r="Z129" i="22"/>
  <c r="Z123" i="22"/>
  <c r="J139" i="20"/>
  <c r="H78" i="37"/>
  <c r="J78" i="37" s="1"/>
  <c r="J60" i="37"/>
  <c r="A197" i="21"/>
  <c r="F44" i="37"/>
  <c r="A202" i="19"/>
  <c r="A180" i="20"/>
  <c r="H66" i="20" l="1"/>
  <c r="Z65" i="22"/>
  <c r="X74" i="22"/>
  <c r="Z74" i="22" s="1"/>
  <c r="Z24" i="22"/>
  <c r="X35" i="22"/>
  <c r="Z35" i="22" s="1"/>
  <c r="H61" i="17"/>
  <c r="J61" i="17" s="1"/>
  <c r="J29" i="17"/>
  <c r="L24" i="22"/>
  <c r="J35" i="22"/>
  <c r="L35" i="22" s="1"/>
  <c r="I33" i="16"/>
  <c r="I44" i="16" s="1"/>
  <c r="V75" i="22"/>
  <c r="T136" i="22"/>
  <c r="T138" i="22" s="1"/>
  <c r="R151" i="22"/>
  <c r="R35" i="22"/>
  <c r="P75" i="22"/>
  <c r="P136" i="22" s="1"/>
  <c r="D79" i="37"/>
  <c r="H71" i="19"/>
  <c r="J71" i="19" s="1"/>
  <c r="J36" i="19"/>
  <c r="F28" i="17"/>
  <c r="F29" i="17"/>
  <c r="F23" i="17"/>
  <c r="F61" i="17"/>
  <c r="F22" i="17"/>
  <c r="F137" i="22"/>
  <c r="H137" i="22" s="1"/>
  <c r="H130" i="22"/>
  <c r="H168" i="17"/>
  <c r="J168" i="17" s="1"/>
  <c r="P137" i="22"/>
  <c r="R137" i="22" s="1"/>
  <c r="F75" i="22"/>
  <c r="H167" i="17"/>
  <c r="D120" i="20"/>
  <c r="F120" i="20" s="1"/>
  <c r="D139" i="21"/>
  <c r="F139" i="21" s="1"/>
  <c r="H156" i="19"/>
  <c r="J156" i="19" s="1"/>
  <c r="T137" i="22"/>
  <c r="V137" i="22" s="1"/>
  <c r="D155" i="19"/>
  <c r="F155" i="19" s="1"/>
  <c r="H139" i="21"/>
  <c r="J139" i="21" s="1"/>
  <c r="D35" i="22"/>
  <c r="B75" i="22"/>
  <c r="H119" i="20"/>
  <c r="J157" i="20" s="1"/>
  <c r="J66" i="20"/>
  <c r="R74" i="22"/>
  <c r="J130" i="22"/>
  <c r="L97" i="22"/>
  <c r="X75" i="22"/>
  <c r="H76" i="21"/>
  <c r="D168" i="17"/>
  <c r="F66" i="20"/>
  <c r="D119" i="20"/>
  <c r="Z97" i="22"/>
  <c r="X130" i="22"/>
  <c r="H120" i="20"/>
  <c r="J120" i="20" s="1"/>
  <c r="L74" i="22"/>
  <c r="J75" i="22"/>
  <c r="D167" i="17"/>
  <c r="F167" i="17" s="1"/>
  <c r="D164" i="37"/>
  <c r="F164" i="37" s="1"/>
  <c r="H164" i="37"/>
  <c r="J164" i="37" s="1"/>
  <c r="H79" i="37"/>
  <c r="R136" i="22" l="1"/>
  <c r="P138" i="22"/>
  <c r="H155" i="19"/>
  <c r="J155" i="19" s="1"/>
  <c r="V136" i="22"/>
  <c r="D163" i="37"/>
  <c r="F163" i="37" s="1"/>
  <c r="F79" i="37"/>
  <c r="D165" i="37"/>
  <c r="D171" i="37" s="1"/>
  <c r="F171" i="37" s="1"/>
  <c r="F119" i="20"/>
  <c r="F157" i="20"/>
  <c r="V138" i="22"/>
  <c r="J167" i="17"/>
  <c r="H169" i="17"/>
  <c r="J169" i="17" s="1"/>
  <c r="F168" i="17"/>
  <c r="D169" i="17"/>
  <c r="F136" i="22"/>
  <c r="H75" i="22"/>
  <c r="D121" i="20"/>
  <c r="F148" i="20"/>
  <c r="H138" i="21"/>
  <c r="J76" i="21"/>
  <c r="B136" i="22"/>
  <c r="D75" i="22"/>
  <c r="J137" i="22"/>
  <c r="L137" i="22" s="1"/>
  <c r="L130" i="22"/>
  <c r="L75" i="22"/>
  <c r="J136" i="22"/>
  <c r="L136" i="22" s="1"/>
  <c r="X137" i="22"/>
  <c r="Z137" i="22" s="1"/>
  <c r="Z130" i="22"/>
  <c r="Z75" i="22"/>
  <c r="X136" i="22"/>
  <c r="Z136" i="22" s="1"/>
  <c r="R75" i="22"/>
  <c r="F76" i="21"/>
  <c r="D138" i="21"/>
  <c r="H157" i="19"/>
  <c r="J148" i="20"/>
  <c r="J119" i="20"/>
  <c r="H121" i="20"/>
  <c r="J121" i="20" s="1"/>
  <c r="J79" i="37"/>
  <c r="H163" i="37"/>
  <c r="F121" i="20" l="1"/>
  <c r="D127" i="20"/>
  <c r="F138" i="22"/>
  <c r="H138" i="22" s="1"/>
  <c r="H136" i="22"/>
  <c r="F165" i="37"/>
  <c r="H163" i="19"/>
  <c r="J157" i="19"/>
  <c r="F157" i="19"/>
  <c r="D163" i="19"/>
  <c r="B138" i="22"/>
  <c r="D138" i="22" s="1"/>
  <c r="D136" i="22"/>
  <c r="F169" i="17"/>
  <c r="D175" i="17"/>
  <c r="H175" i="17"/>
  <c r="H177" i="17" s="1"/>
  <c r="J177" i="17" s="1"/>
  <c r="H127" i="20"/>
  <c r="R138" i="22"/>
  <c r="F138" i="21"/>
  <c r="D140" i="21"/>
  <c r="J138" i="21"/>
  <c r="H140" i="21"/>
  <c r="J163" i="37"/>
  <c r="H165" i="37"/>
  <c r="H171" i="37" s="1"/>
  <c r="D173" i="37"/>
  <c r="D178" i="37" s="1"/>
  <c r="D165" i="19" l="1"/>
  <c r="F163" i="19"/>
  <c r="J175" i="17"/>
  <c r="D129" i="20"/>
  <c r="F127" i="20"/>
  <c r="F175" i="17"/>
  <c r="D177" i="17"/>
  <c r="J163" i="19"/>
  <c r="H165" i="19"/>
  <c r="J165" i="19" s="1"/>
  <c r="F140" i="21"/>
  <c r="D146" i="21"/>
  <c r="J140" i="21"/>
  <c r="H146" i="21"/>
  <c r="J127" i="20"/>
  <c r="H129" i="20"/>
  <c r="J129" i="20" s="1"/>
  <c r="F173" i="37"/>
  <c r="J165" i="37"/>
  <c r="F134" i="20" l="1"/>
  <c r="D182" i="17"/>
  <c r="F146" i="21"/>
  <c r="D148" i="21"/>
  <c r="D153" i="21" s="1"/>
  <c r="H148" i="21"/>
  <c r="H153" i="21" s="1"/>
  <c r="J153" i="21" s="1"/>
  <c r="J146" i="21"/>
  <c r="F165" i="19"/>
  <c r="F177" i="17"/>
  <c r="F129" i="20"/>
  <c r="J171" i="37"/>
  <c r="H173" i="37"/>
  <c r="J173" i="37" s="1"/>
  <c r="F178" i="37"/>
  <c r="H172" i="37"/>
  <c r="H178" i="37" s="1"/>
  <c r="J178" i="37" s="1"/>
  <c r="F153" i="21" l="1"/>
  <c r="D156" i="21"/>
  <c r="F182" i="17"/>
  <c r="F170" i="19"/>
  <c r="H176" i="17"/>
  <c r="H182" i="17" s="1"/>
  <c r="J182" i="17" s="1"/>
  <c r="J148" i="21"/>
  <c r="H128" i="20"/>
  <c r="H164" i="19"/>
  <c r="F148" i="21"/>
  <c r="J172" i="37"/>
  <c r="J164" i="19" l="1"/>
  <c r="H170" i="19"/>
  <c r="J170" i="19" s="1"/>
  <c r="J128" i="20"/>
  <c r="J176"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Un utilisateur satisfait de Microsoft Office</author>
  </authors>
  <commentList>
    <comment ref="M4" authorId="0" shapeId="0" xr:uid="{00000000-0006-0000-1700-000001000000}">
      <text>
        <r>
          <rPr>
            <sz val="8"/>
            <color indexed="81"/>
            <rFont val="Tahoma"/>
            <family val="2"/>
          </rPr>
          <t>Calq:
Cocher s'il y a une aide financière de la province ou du pays d'origine.</t>
        </r>
      </text>
    </comment>
    <comment ref="Y4" authorId="0" shapeId="0" xr:uid="{00000000-0006-0000-1700-000002000000}">
      <text>
        <r>
          <rPr>
            <sz val="8"/>
            <color indexed="81"/>
            <rFont val="Tahoma"/>
            <family val="2"/>
          </rPr>
          <t>Calq:
Le total des revenus de billetterie doit correspondre aux revenus de billetterie présentés dans le sommaire des revenus et dépenses (lignes 11 et 12)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Un utilisateur satisfait de Microsoft Office</author>
  </authors>
  <commentList>
    <comment ref="M4" authorId="0" shapeId="0" xr:uid="{00000000-0006-0000-1800-000001000000}">
      <text>
        <r>
          <rPr>
            <sz val="8"/>
            <color indexed="81"/>
            <rFont val="Tahoma"/>
            <family val="2"/>
          </rPr>
          <t>Calq:
Cocher s'il y a une aide financière de la province ou du pays d'origine.</t>
        </r>
      </text>
    </comment>
    <comment ref="Y4" authorId="0" shapeId="0" xr:uid="{00000000-0006-0000-1800-000002000000}">
      <text>
        <r>
          <rPr>
            <sz val="8"/>
            <color indexed="81"/>
            <rFont val="Tahoma"/>
            <family val="2"/>
          </rPr>
          <t>Calq:
Le total des revenus de billetterie doit correspondre aux revenus de billetterie présentés dans le sommaire des revenus et dépenses (lignes 11 et 12)</t>
        </r>
      </text>
    </comment>
  </commentList>
</comments>
</file>

<file path=xl/sharedStrings.xml><?xml version="1.0" encoding="utf-8"?>
<sst xmlns="http://schemas.openxmlformats.org/spreadsheetml/2006/main" count="2174" uniqueCount="827">
  <si>
    <t>(2) Marché local pour les organismes de production en arts de la scène et en arts multidisciplinaires.</t>
  </si>
  <si>
    <t xml:space="preserve">Revenus directs et indirects </t>
  </si>
  <si>
    <t>Fonds de dotation et de réserve</t>
  </si>
  <si>
    <t>Fonds de réserve</t>
  </si>
  <si>
    <t>Fonds de dotation</t>
  </si>
  <si>
    <t>Frais généraux de production</t>
  </si>
  <si>
    <t>Amortissement des frais de création</t>
  </si>
  <si>
    <t>Frais d'achat de spectacles et remise de billetterie aux producteurs</t>
  </si>
  <si>
    <t>Contributions de l'employeur et avantages sociaux (3)</t>
  </si>
  <si>
    <t>Nom de l'organisme :</t>
  </si>
  <si>
    <t>Sous-total Revenus autonomes</t>
  </si>
  <si>
    <t>Contributions de l'employeur</t>
  </si>
  <si>
    <t>Autres</t>
  </si>
  <si>
    <t>Total</t>
  </si>
  <si>
    <t>Activités de développement de publics 
(incluant la campagne d'abonnement)</t>
  </si>
  <si>
    <t>Frais de site internet</t>
  </si>
  <si>
    <t>Coproductions</t>
  </si>
  <si>
    <t>Ajouter des lignes au besoin.</t>
  </si>
  <si>
    <t>Marché local</t>
  </si>
  <si>
    <t>Lieu de diffusion</t>
  </si>
  <si>
    <t>Nombre de spectateurs payants</t>
  </si>
  <si>
    <t>Nombre total de spectateurs</t>
  </si>
  <si>
    <t>Cachets garantis nets de taxes</t>
  </si>
  <si>
    <t>Date</t>
  </si>
  <si>
    <t xml:space="preserve">Inscrire le nombre d'œuvres
et/ou de spectacles présentés :    </t>
  </si>
  <si>
    <t xml:space="preserve">Totaux </t>
  </si>
  <si>
    <t>Marché québécois</t>
  </si>
  <si>
    <t>Marché hors Québec</t>
  </si>
  <si>
    <t xml:space="preserve">Sous-total </t>
  </si>
  <si>
    <t>Ateliers, répétitions publiques, etc.</t>
  </si>
  <si>
    <t>Autres (préciser)</t>
  </si>
  <si>
    <t>Ajouter des lignes au besoin et ajuster les formules d'addition s'il y a lieu.</t>
  </si>
  <si>
    <t>Nom de l'artiste ou de la compagnie invitée et région ou pays de provenance</t>
  </si>
  <si>
    <t>Titre de l'œuvre ou du spectacle</t>
  </si>
  <si>
    <t>X</t>
  </si>
  <si>
    <t>$</t>
  </si>
  <si>
    <t>%</t>
  </si>
  <si>
    <r>
      <t>REVENUS</t>
    </r>
    <r>
      <rPr>
        <sz val="8"/>
        <rFont val="Arial"/>
        <family val="2"/>
      </rPr>
      <t xml:space="preserve"> (% calculé sur les revenus totaux)</t>
    </r>
  </si>
  <si>
    <t>Revenus autonomes</t>
  </si>
  <si>
    <t>Revenus directs et indirects</t>
  </si>
  <si>
    <t>Abonnements</t>
  </si>
  <si>
    <t>Cachets garantis versés</t>
  </si>
  <si>
    <t xml:space="preserve">Totaux : </t>
  </si>
  <si>
    <t>S'il y a lieu, joindre la liste complète des artistes participants en annexe.</t>
  </si>
  <si>
    <t>Titre de l’activité</t>
  </si>
  <si>
    <t>Nombre de billets mis en vente</t>
  </si>
  <si>
    <t>Autre</t>
  </si>
  <si>
    <t>Ministère des Affaires étrangères et du Commerce international</t>
  </si>
  <si>
    <t>Municipal ou régional</t>
  </si>
  <si>
    <t>Municipalités ou régions</t>
  </si>
  <si>
    <t>Autres provinces, gouvernements, ambassades ou organismes étrangers</t>
  </si>
  <si>
    <t>Revenus totaux</t>
  </si>
  <si>
    <t>Commandites et services non comptabilisés</t>
  </si>
  <si>
    <t>(1) Ces données doivent correspondre à vos états financiers.</t>
  </si>
  <si>
    <t>Sous-total</t>
  </si>
  <si>
    <t>Actifs nets investis en immobilisations</t>
  </si>
  <si>
    <t>Autres actifs nets affectés</t>
  </si>
  <si>
    <t>Événements nationaux et internationaux</t>
  </si>
  <si>
    <t>Financement privé</t>
  </si>
  <si>
    <t>Dons (individus, fondations, corporations)</t>
  </si>
  <si>
    <t>Commandites en argent</t>
  </si>
  <si>
    <t>Échanges et commandites de services comptabilisés</t>
  </si>
  <si>
    <t>Fondation apparentée et fonds de dotation</t>
  </si>
  <si>
    <t>Activités-bénéfice (encans, galas, tirages, etc.)</t>
  </si>
  <si>
    <t xml:space="preserve">Autres revenus privés </t>
  </si>
  <si>
    <t>Financement public</t>
  </si>
  <si>
    <t>Gouvernement provincial</t>
  </si>
  <si>
    <t>Conseil des arts et des lettres du Québec</t>
  </si>
  <si>
    <t>Autres programmes (spécifier)</t>
  </si>
  <si>
    <t>Ministère de la Culture et des Communications</t>
  </si>
  <si>
    <t>Programmes d'emploi</t>
  </si>
  <si>
    <t>Fonds spéciaux (de stabilisation, etc.)</t>
  </si>
  <si>
    <t>Gouvernement fédéral</t>
  </si>
  <si>
    <t>Fonctionnement</t>
  </si>
  <si>
    <t>Projet</t>
  </si>
  <si>
    <t>Patrimoine canadien</t>
  </si>
  <si>
    <t>Cachets et honoraires professionnels</t>
  </si>
  <si>
    <t>Droits d'auteur, d'exposition, de reproduction, de suite, etc.</t>
  </si>
  <si>
    <t>Frais d'exploitation du lieu ou frais d'équipement</t>
  </si>
  <si>
    <t>Frais d'équipement (entretien, location et achat)</t>
  </si>
  <si>
    <t>Frais de billetterie et d'accueil</t>
  </si>
  <si>
    <t>Loyer et frais afférents (chauffage et électricité)</t>
  </si>
  <si>
    <t xml:space="preserve">Frais de communication, promotion et mise en marché </t>
  </si>
  <si>
    <t>Frais de promotion, de publicité et de mise en marché</t>
  </si>
  <si>
    <t>Frais de recherche de financement privé</t>
  </si>
  <si>
    <t>Nombre</t>
  </si>
  <si>
    <t>Frais généraux d'administration</t>
  </si>
  <si>
    <t>Salaires (2)</t>
  </si>
  <si>
    <t>Honoraires professionnels</t>
  </si>
  <si>
    <t>Contributions de l'employeur et avantages sociaux</t>
  </si>
  <si>
    <t>Loyer ou intérêts sur l'hypothèque et frais afférents</t>
  </si>
  <si>
    <t>Autres frais</t>
  </si>
  <si>
    <t>Dépenses totales</t>
  </si>
  <si>
    <t>(2) Excluant les avantages sociaux.</t>
  </si>
  <si>
    <r>
      <t>SOMMAIRE DES RÉSULTATS</t>
    </r>
    <r>
      <rPr>
        <sz val="8"/>
        <rFont val="Arial"/>
        <family val="2"/>
      </rPr>
      <t xml:space="preserve"> (% calculé sur les revenus totaux)</t>
    </r>
  </si>
  <si>
    <t>Surplus (déficit) d'exercice</t>
  </si>
  <si>
    <t>Ajustements</t>
  </si>
  <si>
    <t>Plus capital sur hypothèque</t>
  </si>
  <si>
    <t>Moins amortissement (chiffre négatif)</t>
  </si>
  <si>
    <t>Surplus (déficit) d'exercice aux livres</t>
  </si>
  <si>
    <t xml:space="preserve">Solde au début de l'exercice </t>
  </si>
  <si>
    <t>Moins affectation à un autre fonds (chiffre négatif)</t>
  </si>
  <si>
    <t>Plus transfert d'un autre fonds</t>
  </si>
  <si>
    <t>Détailler le surplus ou le déficit accumulé selon la méthode de comptabilité employée (par fonds ou régulière).</t>
  </si>
  <si>
    <t>Fonds d'administration générale</t>
  </si>
  <si>
    <t>Fonds d'immobilisation</t>
  </si>
  <si>
    <t>Autres fonds</t>
  </si>
  <si>
    <t xml:space="preserve">Solde des fonds à la fin de l'exercice </t>
  </si>
  <si>
    <t>OU</t>
  </si>
  <si>
    <t>Actifs nets non affectés</t>
  </si>
  <si>
    <t>Conseil des arts et des lettres 
du Québec</t>
  </si>
  <si>
    <t>Catalogue (arts visuels), programme (arts de la scène)</t>
  </si>
  <si>
    <t xml:space="preserve">Adhésion (abonnements, cotisations, inscriptions annuelles, etc.) </t>
  </si>
  <si>
    <t>Vente à l'unité (billets, exemplaires, etc.)</t>
  </si>
  <si>
    <t>Vente et/ou location de biens et de services</t>
  </si>
  <si>
    <t>Location de salles, d'ateliers, etc.</t>
  </si>
  <si>
    <t>Autres (spécifier)</t>
  </si>
  <si>
    <t xml:space="preserve"> </t>
  </si>
  <si>
    <t>Droits</t>
  </si>
  <si>
    <t>Frais de création, de production et de programmation</t>
  </si>
  <si>
    <t>Autres  (catalogues, inscriptions, préciser)</t>
  </si>
  <si>
    <t>Dernier événement</t>
  </si>
  <si>
    <t>Événement faisant l'objet de la demande</t>
  </si>
  <si>
    <t>Année 1
Préparation</t>
  </si>
  <si>
    <t>Année 2
Réalisation</t>
  </si>
  <si>
    <t>Cocher l'année faisant l'objet de la demande</t>
  </si>
  <si>
    <t xml:space="preserve">    Fonctionnement</t>
  </si>
  <si>
    <t xml:space="preserve">    Projet</t>
  </si>
  <si>
    <t>Amortissements des équipements</t>
  </si>
  <si>
    <t>Cachets garantis -  Marché local (incluant les %)</t>
  </si>
  <si>
    <t>Services fournis par un diffuseur - Marché local</t>
  </si>
  <si>
    <t>Vente à l'unité - Marché local (billets, exemplaires, etc.)</t>
  </si>
  <si>
    <t>Activités de développement de publics (incluant la campagne d'abonnement)</t>
  </si>
  <si>
    <t>Activités de développement de publics</t>
  </si>
  <si>
    <t>Frais de déplacement et de séjour liés à la programmation</t>
  </si>
  <si>
    <t>Déplacements, accueil et hébergement</t>
  </si>
  <si>
    <t>Vente de produits dérivés</t>
  </si>
  <si>
    <t>Section 14a : Sommaire des revenus et dépenses</t>
  </si>
  <si>
    <t>Section 14b : Sommaire des revenus et dépenses</t>
  </si>
  <si>
    <t>Section 14c : Sommaire des revenus et dépenses - Événement annuel</t>
  </si>
  <si>
    <t>Section 16a : Bilan de diffusion du dernier événement</t>
  </si>
  <si>
    <t>Discipline</t>
  </si>
  <si>
    <t>Arts du cirque</t>
  </si>
  <si>
    <t>Arts multidisciplinaires</t>
  </si>
  <si>
    <t xml:space="preserve">Dates de l’événement (aaaa-mm-jj)   </t>
  </si>
  <si>
    <t>du</t>
  </si>
  <si>
    <t>au</t>
  </si>
  <si>
    <t xml:space="preserve">Nom de l'organisme : </t>
  </si>
  <si>
    <t xml:space="preserve">  </t>
  </si>
  <si>
    <t>Nom de l'artiste, 
du groupe ou autre</t>
  </si>
  <si>
    <t>Province ou pays d'origine</t>
  </si>
  <si>
    <t>Nombre de représen-
tations</t>
  </si>
  <si>
    <t xml:space="preserve">Lieu de diffusion </t>
  </si>
  <si>
    <t>Cachets versés à l'artiste, l'écrivain ou à l'organisme</t>
  </si>
  <si>
    <t>Nombre total de spectateurs ou visiteurs</t>
  </si>
  <si>
    <t xml:space="preserve">Total : </t>
  </si>
  <si>
    <t xml:space="preserve">      De ce nombre, indiquer le nombre de spectacles ou d'activités non payants    </t>
  </si>
  <si>
    <t xml:space="preserve">      Indiquer le nombre de représentants de médias québécois </t>
  </si>
  <si>
    <t xml:space="preserve">      Indiquer le nombre de représentants de médias étrangers</t>
  </si>
  <si>
    <t>Droits de captation (radio et télévision)</t>
  </si>
  <si>
    <t>Activités hors festival</t>
  </si>
  <si>
    <t>Sous-total revenus autonomes</t>
  </si>
  <si>
    <t>Sous-total financement public</t>
  </si>
  <si>
    <t>Arts numériques</t>
  </si>
  <si>
    <t xml:space="preserve">Total
Année 1 + année 2
</t>
  </si>
  <si>
    <t>Location de salles, etc.</t>
  </si>
  <si>
    <t>Pays / Ville / Lieu de diffusion</t>
  </si>
  <si>
    <r>
      <t xml:space="preserve">Titre du spectacle 
ou de la production
</t>
    </r>
    <r>
      <rPr>
        <sz val="8"/>
        <rFont val="Arial"/>
        <family val="2"/>
      </rPr>
      <t>(1 ligne par spectacle ou production)</t>
    </r>
  </si>
  <si>
    <t>Date ou période</t>
  </si>
  <si>
    <t>Surplus (déficit) accumulé aux livres à la fin de l'exercice,
solde des fonds ou actif net total</t>
  </si>
  <si>
    <t>Nombre de représentations</t>
  </si>
  <si>
    <t>Frais d'activités</t>
  </si>
  <si>
    <t xml:space="preserve">Frais variables liés à la production et à la présentation des œuvres et des artistes  </t>
  </si>
  <si>
    <r>
      <t xml:space="preserve">Revenus directs et indirects </t>
    </r>
    <r>
      <rPr>
        <sz val="9"/>
        <rFont val="Arial"/>
        <family val="2"/>
      </rPr>
      <t>(2)</t>
    </r>
  </si>
  <si>
    <t>Autres provinces, gouvernements, ambassades 
ou organismes étrangers</t>
  </si>
  <si>
    <t>Remise de billetterie 
à la compagnie</t>
  </si>
  <si>
    <t>P     Production
C     Coproduction avec un organisme québécois
E     Coproduction avec un organisme étranger</t>
  </si>
  <si>
    <t>Tous les demandeurs sauf les événements,</t>
  </si>
  <si>
    <t>Contributions de l'employeur et avantages sociaux  (3)</t>
  </si>
  <si>
    <t xml:space="preserve"> majoré des actifs nets des autres fonds liés à l'exploitation courante de l'organisme et des actifs nets.</t>
  </si>
  <si>
    <t>Ministère du tourisme</t>
  </si>
  <si>
    <t>Reprise d'une création</t>
  </si>
  <si>
    <t>Création originale</t>
  </si>
  <si>
    <t>Pièce de répertoire québécois</t>
  </si>
  <si>
    <t>Nature 
de la 
production</t>
  </si>
  <si>
    <t>Type de production*</t>
  </si>
  <si>
    <r>
      <t>* T</t>
    </r>
    <r>
      <rPr>
        <b/>
        <sz val="7"/>
        <rFont val="Arial"/>
        <family val="2"/>
      </rPr>
      <t xml:space="preserve">ype de production </t>
    </r>
  </si>
  <si>
    <t xml:space="preserve">
Catégorie</t>
  </si>
  <si>
    <t>Nombre de membres ou d'abonnés</t>
  </si>
  <si>
    <t>Montant de la cotisation        ou du tarif</t>
  </si>
  <si>
    <t>=</t>
  </si>
  <si>
    <t>De l'extérieur du Québec</t>
  </si>
  <si>
    <t>Bassin de membres potentiels que comprend la communauté que vous desservez (indiquer le nombre) :</t>
  </si>
  <si>
    <t>Membres par région (indiquer le nombre)</t>
  </si>
  <si>
    <t>Individus</t>
  </si>
  <si>
    <t>Organismes</t>
  </si>
  <si>
    <t xml:space="preserve">   Bas-Saint-Laurent</t>
  </si>
  <si>
    <t xml:space="preserve">   Saguenay-Lac-Saint-Jean</t>
  </si>
  <si>
    <t xml:space="preserve">   Capitale-Nationale</t>
  </si>
  <si>
    <t xml:space="preserve">   Mauricie</t>
  </si>
  <si>
    <t xml:space="preserve">   Estrie</t>
  </si>
  <si>
    <t xml:space="preserve">   Montréal</t>
  </si>
  <si>
    <t xml:space="preserve">   Outaouais</t>
  </si>
  <si>
    <t xml:space="preserve">   Abitibi-Témiscamingue</t>
  </si>
  <si>
    <t xml:space="preserve">   Côte-Nord</t>
  </si>
  <si>
    <t xml:space="preserve">   Nord-du-Québec</t>
  </si>
  <si>
    <t xml:space="preserve">   Gaspésie-Îles-de-la-Madeleine</t>
  </si>
  <si>
    <t xml:space="preserve">   Chaudière-Appalaches</t>
  </si>
  <si>
    <t xml:space="preserve">   Laval</t>
  </si>
  <si>
    <t xml:space="preserve">   Lanaudière</t>
  </si>
  <si>
    <t xml:space="preserve">   Laurentides</t>
  </si>
  <si>
    <t xml:space="preserve">   Montérégie</t>
  </si>
  <si>
    <t xml:space="preserve">   Centre-du-Québec</t>
  </si>
  <si>
    <t>Section 12b : Sommaire de publication</t>
  </si>
  <si>
    <t>Périodiques culturels</t>
  </si>
  <si>
    <t>Nom de l'éditeur</t>
  </si>
  <si>
    <t>ISBN ou ISSN</t>
  </si>
  <si>
    <t>Tirage</t>
  </si>
  <si>
    <t>Nombre de numéros / année</t>
  </si>
  <si>
    <t>Nombre de pages / numéro (moyenne)</t>
  </si>
  <si>
    <t>Tirage / numéro (moyenne)</t>
  </si>
  <si>
    <t>Tarifs au numéro</t>
  </si>
  <si>
    <r>
      <t>Contenu</t>
    </r>
    <r>
      <rPr>
        <sz val="9"/>
        <rFont val="Arial"/>
        <family val="2"/>
      </rPr>
      <t xml:space="preserve"> (% moyen pour tous les numéros)</t>
    </r>
  </si>
  <si>
    <t>Québécois</t>
  </si>
  <si>
    <t>Étranger</t>
  </si>
  <si>
    <t>Texte</t>
  </si>
  <si>
    <t>Illustration</t>
  </si>
  <si>
    <t>Rédactionnel</t>
  </si>
  <si>
    <t>Publicitaire</t>
  </si>
  <si>
    <r>
      <t>Écoulement du tirage</t>
    </r>
    <r>
      <rPr>
        <sz val="9"/>
        <rFont val="Arial"/>
        <family val="2"/>
      </rPr>
      <t xml:space="preserve"> (nombre total d'exemplaires) </t>
    </r>
  </si>
  <si>
    <t>Exemplaires vendus</t>
  </si>
  <si>
    <t>En kiosque ou en librairie</t>
  </si>
  <si>
    <t>Par l'éditeur</t>
  </si>
  <si>
    <t>Par abonnement</t>
  </si>
  <si>
    <t>Exemplaires gratuits ou non vendus</t>
  </si>
  <si>
    <t>Gratuits</t>
  </si>
  <si>
    <t>Non distribués</t>
  </si>
  <si>
    <t>Retours</t>
  </si>
  <si>
    <t>Total Écoulement du tirage</t>
  </si>
  <si>
    <t>Nombre d'abonnements</t>
  </si>
  <si>
    <t>Payants</t>
  </si>
  <si>
    <t>Total Nombre d'abonnements</t>
  </si>
  <si>
    <t>Distribution</t>
  </si>
  <si>
    <t>Au Québec</t>
  </si>
  <si>
    <t>Au Canada</t>
  </si>
  <si>
    <t>À l'étranger</t>
  </si>
  <si>
    <t>Total Distribution</t>
  </si>
  <si>
    <t>Remises (%)</t>
  </si>
  <si>
    <t>Agence d'abonnement</t>
  </si>
  <si>
    <t>Distributeur</t>
  </si>
  <si>
    <t>Libraire</t>
  </si>
  <si>
    <t xml:space="preserve">Membres du comité de rédaction </t>
  </si>
  <si>
    <t>Nom des membres (ajouter une liste en annexe au besoin)</t>
  </si>
  <si>
    <t>Joindre en annexe le calendrier de parution pour l'année à venir en spécifiant les numéros concernés.</t>
  </si>
  <si>
    <t>Périodiques électroniques</t>
  </si>
  <si>
    <t>Nombre de pages (HTML, PDF ou autre) / numéro (moyenne)</t>
  </si>
  <si>
    <t>Prix de l'abonnement pour les particuliers</t>
  </si>
  <si>
    <t>Prix de l'abonnement pour les institutions</t>
  </si>
  <si>
    <t>Pourcentage de contenu gratuit ou payant</t>
  </si>
  <si>
    <t>Gratuit</t>
  </si>
  <si>
    <t>Payant</t>
  </si>
  <si>
    <t>Fréquentation</t>
  </si>
  <si>
    <t>Nombre de visiteurs uniques (précisez par mois ou par numéro)</t>
  </si>
  <si>
    <t>Nombre de visiteurs uniques annuels</t>
  </si>
  <si>
    <t>Tarifs et nombre d'abonnements</t>
  </si>
  <si>
    <t>Nombre
d'abonnements</t>
  </si>
  <si>
    <t>Tarifs
(nets de taxes)</t>
  </si>
  <si>
    <t>Individuel</t>
  </si>
  <si>
    <t>1 an</t>
  </si>
  <si>
    <t>2 ans</t>
  </si>
  <si>
    <t>3 ans</t>
  </si>
  <si>
    <t>Institutionnel</t>
  </si>
  <si>
    <t>Périodique électronique</t>
  </si>
  <si>
    <t>1 ans</t>
  </si>
  <si>
    <t>Grand-total</t>
  </si>
  <si>
    <t>Barèmes des cachets versés</t>
  </si>
  <si>
    <t>Cachet d’auteur ou d'écrivain (par feuillet)</t>
  </si>
  <si>
    <t>Cachet des photographes / illustrateurs</t>
  </si>
  <si>
    <t>Signature d'une personne désignée :</t>
  </si>
  <si>
    <t xml:space="preserve">Section 12d : Sommaire des revenus et dépenses </t>
  </si>
  <si>
    <t>Ventes par le distributeur (sans la remise)</t>
  </si>
  <si>
    <t>Ventes par Internet</t>
  </si>
  <si>
    <t>Vente d'espaces publicitaires</t>
  </si>
  <si>
    <t>Subvention ponctuelle, bonification ponctuelle 
ou subvention spéciale</t>
  </si>
  <si>
    <t>Autres ministères, organismes, délégations québécoises, 
etc. (spécifier)</t>
  </si>
  <si>
    <t>Autres ministères, organismes, consulats ou ambassades</t>
  </si>
  <si>
    <t>Rédaction</t>
  </si>
  <si>
    <t>Cachets des auteurs</t>
  </si>
  <si>
    <t>Coordination ou rédacteur en chef</t>
  </si>
  <si>
    <t>Autres collaborateurs</t>
  </si>
  <si>
    <t>Traduction</t>
  </si>
  <si>
    <t>Droits d'auteur et de reproduction</t>
  </si>
  <si>
    <t>Production</t>
  </si>
  <si>
    <t>Coordination</t>
  </si>
  <si>
    <t>Révision et correction</t>
  </si>
  <si>
    <t>Graphisme</t>
  </si>
  <si>
    <t>Préimpression</t>
  </si>
  <si>
    <t>Impression</t>
  </si>
  <si>
    <t>Diffusion</t>
  </si>
  <si>
    <t xml:space="preserve">Honoraires de gestion d'abonnements </t>
  </si>
  <si>
    <t>Commerce électronique</t>
  </si>
  <si>
    <t>Poste, messagerie et manutention</t>
  </si>
  <si>
    <t>Mise en marché</t>
  </si>
  <si>
    <t>Attaché de presse</t>
  </si>
  <si>
    <t>Agent publicitaire</t>
  </si>
  <si>
    <t>Salons du livre et foires</t>
  </si>
  <si>
    <t>Production du matériel promotionnel</t>
  </si>
  <si>
    <t>Autres frais de promotion et de mise en marché</t>
  </si>
  <si>
    <t>Mise en page, conception du site Web, maquette</t>
  </si>
  <si>
    <t>Programmation</t>
  </si>
  <si>
    <t>Multimédia et interactivité</t>
  </si>
  <si>
    <t>Enregistrement du nom de domaine</t>
  </si>
  <si>
    <t>Fournisseur de services Internet</t>
  </si>
  <si>
    <t>Frais de promotion, de mise en marché et de publicité</t>
  </si>
  <si>
    <t>Taxes</t>
  </si>
  <si>
    <t>Frais de représentation</t>
  </si>
  <si>
    <t>Amortissements</t>
  </si>
  <si>
    <r>
      <t>SOMMAIRE DES RÉSULTATS</t>
    </r>
    <r>
      <rPr>
        <sz val="8"/>
        <rFont val="Arial"/>
        <family val="2"/>
      </rPr>
      <t xml:space="preserve"> 
(% calculé sur les revenus totaux)</t>
    </r>
  </si>
  <si>
    <t>Surplus (déficit) accumulé aux livres à la fin de l'exercice, solde des fonds ou actif net total</t>
  </si>
  <si>
    <t>Danse</t>
  </si>
  <si>
    <t>Dates de l’activité</t>
  </si>
  <si>
    <t>Capacité de la salle</t>
  </si>
  <si>
    <t>Cachets versés</t>
  </si>
  <si>
    <t>Revenus de billetterie</t>
  </si>
  <si>
    <t xml:space="preserve">Inscrire le nombre d'activités       
présentées :      </t>
  </si>
  <si>
    <t xml:space="preserve">Totaux :   </t>
  </si>
  <si>
    <t>D     Diffusion
P     Production 
R     Résidences d'écrivains et de conteurs
D     Développement de réseaux
A      Autre</t>
  </si>
  <si>
    <t>Activité-bénéfice, atelier, colloque, conférence, formation, lecture, manifestation, rencontre, spectacle, autres</t>
  </si>
  <si>
    <t>Théâtre</t>
  </si>
  <si>
    <t>Remplir une ligne pour chaque activité ou production et ajouter des lignes au besoin. Ajuster les formules d'addition s'il y a lieu.</t>
  </si>
  <si>
    <t>Recettes de billetterie nettes de taxes</t>
  </si>
  <si>
    <t>Nom de l’écrivain, du conteur ou de l'artiste</t>
  </si>
  <si>
    <t>Subvention ponctuelle ou subvention spéciale</t>
  </si>
  <si>
    <t>Frais de production et de diffusion directement associés à la production d’un périodique électronique</t>
  </si>
  <si>
    <t>(3) Inscrire l'ensemble des contributions de l'employeur.</t>
  </si>
  <si>
    <t>Musique</t>
  </si>
  <si>
    <t>Arts visuels, métiers d'art et recherche architecturale</t>
  </si>
  <si>
    <t>arts numériques et cinéma-vidéo</t>
  </si>
  <si>
    <t>Nombre de présentations</t>
  </si>
  <si>
    <t>Total des dépenses de l'activité</t>
  </si>
  <si>
    <t xml:space="preserve">Inscrire le nombre d'activités présentées :  </t>
  </si>
  <si>
    <t>Liste des cachets et droits versés (par individu et par activité)</t>
  </si>
  <si>
    <t>Cachet de conférencier</t>
  </si>
  <si>
    <t>Cachet de commissaire</t>
  </si>
  <si>
    <t xml:space="preserve">Cachet d’auteur ou d'écrivain </t>
  </si>
  <si>
    <t>par feuillet *</t>
  </si>
  <si>
    <t>Cachet de résidence</t>
  </si>
  <si>
    <t>par jour</t>
  </si>
  <si>
    <t>Cachet de performance / art action :</t>
  </si>
  <si>
    <t>Solo</t>
  </si>
  <si>
    <t>Groupe</t>
  </si>
  <si>
    <t>Autres cachets (préciser) :</t>
  </si>
  <si>
    <t>Droits de présentation :</t>
  </si>
  <si>
    <t>Film et vidéo</t>
  </si>
  <si>
    <t>Disque compact</t>
  </si>
  <si>
    <t>Oeuvre réseau</t>
  </si>
  <si>
    <t>Droits de reproduction</t>
  </si>
  <si>
    <t>Droits d’exposition :</t>
  </si>
  <si>
    <t>Deux artistes</t>
  </si>
  <si>
    <t>Trois à quatre artistes</t>
  </si>
  <si>
    <t>Plus de cinq artistes</t>
  </si>
  <si>
    <t>Autres droits d’auteur et droits de suite (préciser) :</t>
  </si>
  <si>
    <r>
      <t>*</t>
    </r>
    <r>
      <rPr>
        <sz val="8"/>
        <rFont val="Arial"/>
        <family val="2"/>
      </rPr>
      <t xml:space="preserve"> Un feuillet équivaut à 25 lignes et 60 caractères par ligne.</t>
    </r>
  </si>
  <si>
    <t>Fonction principale</t>
  </si>
  <si>
    <t>Cinéma - Vidéo</t>
  </si>
  <si>
    <t>Littérature et conte</t>
  </si>
  <si>
    <t>Métiers d'art</t>
  </si>
  <si>
    <t>Recherche architecturale</t>
  </si>
  <si>
    <t xml:space="preserve"> danse, musique, théâtre</t>
  </si>
  <si>
    <t>Arts du cirque, arts multidisciplinaires,</t>
  </si>
  <si>
    <t>Organismes de littérature</t>
  </si>
  <si>
    <t xml:space="preserve">Associations professionnelles d'artistes, </t>
  </si>
  <si>
    <t>regroupements nationaux et organismes de services</t>
  </si>
  <si>
    <t>** Discipline</t>
  </si>
  <si>
    <t>*** Pratique artistique</t>
  </si>
  <si>
    <t>Arts action, arts audio, arts numériques, arts visuels, cinéma-vidéo,  métiers d'art, recherche architecturale, danse, littérature, musique, etc.</t>
  </si>
  <si>
    <t>Architecture, design, dessin, estampe, installation, installation vidéo, installation sonore, peinture, performance, photographie, sculpture, poésie, etc.</t>
  </si>
  <si>
    <t>Dates de l’activité
(début et fin)</t>
  </si>
  <si>
    <t>Type d’activité *</t>
  </si>
  <si>
    <t>Discipline **</t>
  </si>
  <si>
    <t>SOMMAIRE DES RÉSULTATS (% calculé sur les revenus totaux)</t>
  </si>
  <si>
    <t>Ministère des Affaires municipales et de l’Occupation du territoire</t>
  </si>
  <si>
    <r>
      <t xml:space="preserve">Dates de l’activité
</t>
    </r>
    <r>
      <rPr>
        <sz val="8"/>
        <rFont val="Arial"/>
        <family val="2"/>
      </rPr>
      <t>(début et fin)</t>
    </r>
  </si>
  <si>
    <r>
      <rPr>
        <b/>
        <sz val="8"/>
        <rFont val="Arial"/>
        <family val="2"/>
      </rPr>
      <t>Revenus de billetterie</t>
    </r>
    <r>
      <rPr>
        <sz val="8"/>
        <rFont val="Arial"/>
        <family val="2"/>
      </rPr>
      <t xml:space="preserve"> (avant cachets ou remise)</t>
    </r>
  </si>
  <si>
    <t>Pratique artistique***</t>
  </si>
  <si>
    <t>Arts visuels</t>
  </si>
  <si>
    <t>Pluridisciplinaire</t>
  </si>
  <si>
    <t>Diffuseurs spécialisés et pluridisciplinaires en arts de la scène</t>
  </si>
  <si>
    <t xml:space="preserve"> et en arts multidisciplinaires</t>
  </si>
  <si>
    <t>Code d'activité  *</t>
  </si>
  <si>
    <r>
      <t xml:space="preserve">* </t>
    </r>
    <r>
      <rPr>
        <b/>
        <sz val="7"/>
        <rFont val="Arial"/>
        <family val="2"/>
      </rPr>
      <t xml:space="preserve">Code d'activité  </t>
    </r>
  </si>
  <si>
    <t>* Type d'activité</t>
  </si>
  <si>
    <r>
      <t>**</t>
    </r>
    <r>
      <rPr>
        <b/>
        <sz val="7"/>
        <rFont val="Arial"/>
        <family val="2"/>
      </rPr>
      <t>Type d'activité</t>
    </r>
  </si>
  <si>
    <t>Frais de bureau (téléphone, etc.)</t>
  </si>
  <si>
    <t>Frais d'achat de spectacles et remise de billetterie aux producteurs (diffuseurs)</t>
  </si>
  <si>
    <t>Total des fonds de dotation et de réserve</t>
  </si>
  <si>
    <t>Le surplus ou déficit d'exploitation accumulé peut être défini comme l'actif net non affecté (ou le solde du fonds d'administration générale)</t>
  </si>
  <si>
    <t>Frais de publication - catalogue et feuillet (arts visuels, cinéma-vidéo et arts numériques)</t>
  </si>
  <si>
    <t>Frais de documentation  (arts visuels, cinéma-vidéo et arts numériques)</t>
  </si>
  <si>
    <t>Conseil des arts municipal / Bureau des arts de Québec</t>
  </si>
  <si>
    <t>Ville / Lieu de diffusion</t>
  </si>
  <si>
    <t>Nombre de membres</t>
  </si>
  <si>
    <t>Nombre de sièges vacants</t>
  </si>
  <si>
    <t>Conseil d’administration (C.A.)</t>
  </si>
  <si>
    <t>Comité de vérification</t>
  </si>
  <si>
    <t>Composition du conseil d'administration</t>
  </si>
  <si>
    <t>Nom, prénom</t>
  </si>
  <si>
    <t>Profession, employeur</t>
  </si>
  <si>
    <t>Président</t>
  </si>
  <si>
    <t>Vice-président</t>
  </si>
  <si>
    <t>Secrétaire</t>
  </si>
  <si>
    <t>Trésorier</t>
  </si>
  <si>
    <t>Administrateur</t>
  </si>
  <si>
    <t>Lieu de résidence
(ville + province)</t>
  </si>
  <si>
    <t>Composition des comités</t>
  </si>
  <si>
    <t>Total (doit correspondre au nombre total de membres)</t>
  </si>
  <si>
    <t>égale ou supérieure à 90 % du nombre de réunions</t>
  </si>
  <si>
    <t>se situant entre 75 % et 90 % du nombre de réunions</t>
  </si>
  <si>
    <t>se situant entre 50 % et 75 % du nombre de réunions</t>
  </si>
  <si>
    <t>inférieure à 50 % du nombre de réunions</t>
  </si>
  <si>
    <t xml:space="preserve">Dans une proportion </t>
  </si>
  <si>
    <t>Liste des autres comités *</t>
  </si>
  <si>
    <t>Un rapport annuel a-t-il été déposé?</t>
  </si>
  <si>
    <t>Les derniers états financiers, approuvés par votre conseil d'administration, ont-ils été déposés?</t>
  </si>
  <si>
    <t>Un vérificateur a-t-il été nommé pour la prochaine année?</t>
  </si>
  <si>
    <t>Lors de cette assemblée :</t>
  </si>
  <si>
    <t>Date d'entrée au conseil</t>
  </si>
  <si>
    <t>Sous quelle autorité est la direction générale (ou administrative le cas échéant) de votre organisme?</t>
  </si>
  <si>
    <t>Sous quelle autorité est la direction artistique de votre organisme?</t>
  </si>
  <si>
    <t>Artistique</t>
  </si>
  <si>
    <t>Administration</t>
  </si>
  <si>
    <t>Financement</t>
  </si>
  <si>
    <t>Communication, mise en marché, accueil, entretien, guichet, gardiennage, etc.</t>
  </si>
  <si>
    <t>Combien de membres de votre conseil d'administration ont été présents, au cours de l'exercice qui vient de se terminer, aux réunions du C.A. à la suite de leur convocation?</t>
  </si>
  <si>
    <t>Rôle
au sein du C.A.</t>
  </si>
  <si>
    <t xml:space="preserve">* s'il y a lieu </t>
  </si>
  <si>
    <t>1-</t>
  </si>
  <si>
    <t>3-</t>
  </si>
  <si>
    <t>2-</t>
  </si>
  <si>
    <t>4-</t>
  </si>
  <si>
    <t>5-</t>
  </si>
  <si>
    <t>Énumérez les moyens qui ont été mis de l'avant pour permettre à votre conseil d'administration d'avoir une vision juste et actualisée de la situation financière et de l'évolution de votre organisation.</t>
  </si>
  <si>
    <t>Fonction au sein de l'organisme demandeur
(s'il y a lieu)</t>
  </si>
  <si>
    <r>
      <t xml:space="preserve">Date de la dernière assemblée générale </t>
    </r>
    <r>
      <rPr>
        <b/>
        <sz val="8"/>
        <color indexed="18"/>
        <rFont val="Arial"/>
        <family val="2"/>
      </rPr>
      <t>(Année/Mois/Jour)</t>
    </r>
    <r>
      <rPr>
        <b/>
        <sz val="9"/>
        <color indexed="18"/>
        <rFont val="Arial"/>
        <family val="2"/>
      </rPr>
      <t xml:space="preserve"> : </t>
    </r>
  </si>
  <si>
    <t>Nombre de réunions
(dernier exercice)</t>
  </si>
  <si>
    <t>Pour chaque poste vacant, préciser la nature (président, vice-président, secrétaire, trésorier, administrateur) et indiquer 
depuis quelle date la fonction est inoccupée.</t>
  </si>
  <si>
    <t>Ajouter des colonnes au besoin et ajuster les formules d'addition s'il y a lieu.</t>
  </si>
  <si>
    <t>Nature de la production</t>
  </si>
  <si>
    <t>TOTAL (***)</t>
  </si>
  <si>
    <t>Interprètes *</t>
  </si>
  <si>
    <t>Concepteurs / Créateurs *</t>
  </si>
  <si>
    <t>Équipe de scène *</t>
  </si>
  <si>
    <t>Transport et déplacement</t>
  </si>
  <si>
    <t>Droits d'auteur et de suite</t>
  </si>
  <si>
    <t>Décors, accessoires, costumes</t>
  </si>
  <si>
    <t>Abonnements **</t>
  </si>
  <si>
    <t>Billetterie **</t>
  </si>
  <si>
    <t>Titre du concert ou de la série de concerts</t>
  </si>
  <si>
    <t>Total***</t>
  </si>
  <si>
    <t>Chef, directeur musical, solistes *</t>
  </si>
  <si>
    <t>Musiciens *</t>
  </si>
  <si>
    <t>Choristes *</t>
  </si>
  <si>
    <t>Concepteurs /  Créateurs *</t>
  </si>
  <si>
    <t xml:space="preserve">Contributions de l'employeur </t>
  </si>
  <si>
    <t>Hébergement et indemnités quotidiennes</t>
  </si>
  <si>
    <t>Transport et déplacements</t>
  </si>
  <si>
    <t>Location (instruments, partitions)</t>
  </si>
  <si>
    <t>Droits de captation</t>
  </si>
  <si>
    <t xml:space="preserve">Ne pas inclure les classes de maîtres et les spectacles promotionnels. </t>
  </si>
  <si>
    <t>Titre de l'œuvre ou du programme</t>
  </si>
  <si>
    <t>Total (***)</t>
  </si>
  <si>
    <t xml:space="preserve">Autres </t>
  </si>
  <si>
    <r>
      <t>Revenus</t>
    </r>
    <r>
      <rPr>
        <sz val="9"/>
        <rFont val="Arial"/>
        <family val="2"/>
      </rPr>
      <t xml:space="preserve"> </t>
    </r>
    <r>
      <rPr>
        <sz val="8"/>
        <rFont val="Arial"/>
        <family val="2"/>
      </rPr>
      <t>(excluant les subventions)</t>
    </r>
  </si>
  <si>
    <t>Coproduction</t>
  </si>
  <si>
    <t>Associations professionnelles d'artistes</t>
  </si>
  <si>
    <t>Regroupements nationaux</t>
  </si>
  <si>
    <t>Organismes de services</t>
  </si>
  <si>
    <t xml:space="preserve">Organismes professionnels voués à la diffusion </t>
  </si>
  <si>
    <t>Centres d'exposition</t>
  </si>
  <si>
    <t>Organismes professionnels voués au soutien à la production</t>
  </si>
  <si>
    <t>Organismes professionnels de création</t>
  </si>
  <si>
    <t>Frais de publication - catalogue et feuillet (arts visuels, arts numériques et cinéma-vidéo)</t>
  </si>
  <si>
    <t>Frais de documentation (arts visuels, arts numériques et cinéma-vidéo)</t>
  </si>
  <si>
    <t>Indiquer le groupe d'âge 
(s'il y a lieu).</t>
  </si>
  <si>
    <t>***Destiné au jeune public</t>
  </si>
  <si>
    <t>****Représentativité des artistes</t>
  </si>
  <si>
    <t>Destiné au jeune public***</t>
  </si>
  <si>
    <t>Représenta-tivité des artistes****</t>
  </si>
  <si>
    <t>Titre du spectacle ou de l'activité (1)</t>
  </si>
  <si>
    <r>
      <t>(1)</t>
    </r>
    <r>
      <rPr>
        <sz val="10"/>
        <rFont val="Arial"/>
        <family val="2"/>
      </rPr>
      <t xml:space="preserve"> </t>
    </r>
    <r>
      <rPr>
        <sz val="8"/>
        <rFont val="Arial"/>
        <family val="2"/>
      </rPr>
      <t xml:space="preserve">Inscrire le nombre total de spectacles ou d'activités listés dans cette colonne </t>
    </r>
  </si>
  <si>
    <t xml:space="preserve">Arts du cirque, </t>
  </si>
  <si>
    <t>arts multidisciplinaires et théâtre</t>
  </si>
  <si>
    <t>Équipe de scène</t>
  </si>
  <si>
    <t>Droits d'auteurs et de suite</t>
  </si>
  <si>
    <t>Location de studio, de salle et d'équipements</t>
  </si>
  <si>
    <t>Décor, accessoires et costumes</t>
  </si>
  <si>
    <t>Vente de spectacles **</t>
  </si>
  <si>
    <t>Frais variables de production et de diffusion ***</t>
  </si>
  <si>
    <t>Total ***</t>
  </si>
  <si>
    <t>Provenance de l’écrivain, du conteur
ou de l'artiste</t>
  </si>
  <si>
    <r>
      <t xml:space="preserve">Mode de diffusion </t>
    </r>
    <r>
      <rPr>
        <sz val="8"/>
        <rFont val="Arial"/>
        <family val="2"/>
      </rPr>
      <t>(achat, codiffusion, résidence, production ou coproduction)</t>
    </r>
  </si>
  <si>
    <t>Exclure les productions et activités présentées uniquement en location.</t>
  </si>
  <si>
    <t>Représenta-tivité des artistes*</t>
  </si>
  <si>
    <t>Nombre de spectacles présentés en codiffusion :</t>
  </si>
  <si>
    <t>Nombre de productions présentées en résidence :</t>
  </si>
  <si>
    <r>
      <t xml:space="preserve">Représentativité des artistes* : </t>
    </r>
    <r>
      <rPr>
        <sz val="8"/>
        <rFont val="Arial"/>
        <family val="2"/>
      </rPr>
      <t>Indiquer si certaines productions contribuent à la représentativité des artistes et écrivains autochtones ou de la diversité culturelle.</t>
    </r>
  </si>
  <si>
    <t>Nombre de spectacles achetés à cachet :</t>
  </si>
  <si>
    <t>Organismes professionnels voués à la diffusion et au soutien à la production</t>
  </si>
  <si>
    <t>Vente de spectacles</t>
  </si>
  <si>
    <t>Représenta-tivité des artistes**</t>
  </si>
  <si>
    <r>
      <t xml:space="preserve">Clientèle
</t>
    </r>
    <r>
      <rPr>
        <sz val="8"/>
        <rFont val="Arial"/>
        <family val="2"/>
      </rPr>
      <t>(préscolaire, primaire,
secondaire,
familiale, adulte)</t>
    </r>
  </si>
  <si>
    <t>Subvention au fonctionnement ou à la mission</t>
  </si>
  <si>
    <t>Arts numériques, Cinéma-Vidéo, Arts visuels, Littérature, Métiers d'art, Recherche architecturale</t>
  </si>
  <si>
    <t>Organismes professionnels de diffusion et de production de littérature et de conte</t>
  </si>
  <si>
    <t>Ventes de spectacles **</t>
  </si>
  <si>
    <t>Nombre de productions ou de coproductions :</t>
  </si>
  <si>
    <t>Représenta-tivité des artistes(2)</t>
  </si>
  <si>
    <t>Voir note (3)</t>
  </si>
  <si>
    <t>(2) Indiquer si certaines productions contribuent à la représentativité des artistes et écrivains autochtones ou de la diversité culturelle.</t>
  </si>
  <si>
    <t>(3)  Cocher s'il y a une aide financière de la province ou du pays d'origine</t>
  </si>
  <si>
    <t>(4)  Le total des revenus de billetterie doit correspondre aux revenus de billetterie présentés dans le sommaire des revenus et dépenses (lignes 11 et 12 ).</t>
  </si>
  <si>
    <t>Revenus de billetterie 
(nets de taxes) (4)</t>
  </si>
  <si>
    <t>Contribution de l'employeur</t>
  </si>
  <si>
    <r>
      <t>Clientèle visée</t>
    </r>
    <r>
      <rPr>
        <sz val="8"/>
        <rFont val="Arial"/>
        <family val="2"/>
      </rPr>
      <t xml:space="preserve"> (préscolaire, primaire, secondaire, familiale, adulte)</t>
    </r>
  </si>
  <si>
    <t>(2) L'employé temporaire occupe une fonction qui prend fin à une date déterminée au préalable ou dès qu'un projet est terminé.</t>
  </si>
  <si>
    <t>Personnel issu de la diversité culturelle (3)</t>
  </si>
  <si>
    <t>(1) L'employé à temps plein ou à temps partiel occupe une fonction dont la durée n'est pas déterminée à l'avance.</t>
  </si>
  <si>
    <t>Personnel
à temps plein (1)</t>
  </si>
  <si>
    <t>Personnel
temporaire (2)</t>
  </si>
  <si>
    <t>Personnel
à temps partiel (1)</t>
  </si>
  <si>
    <t>(3) Pour les organismes de production en arts de la scène et en arts multidisciplinaires.</t>
  </si>
  <si>
    <t>Frais généraux de production (3)</t>
  </si>
  <si>
    <t>Amortissement des frais de création (3)</t>
  </si>
  <si>
    <t>Marché local (3)</t>
  </si>
  <si>
    <t>Marché québécois (3)</t>
  </si>
  <si>
    <t>Marché hors Québec (3)</t>
  </si>
  <si>
    <r>
      <t>Marché hors Québec</t>
    </r>
    <r>
      <rPr>
        <sz val="9"/>
        <rFont val="Arial"/>
        <family val="2"/>
      </rPr>
      <t xml:space="preserve"> (3)</t>
    </r>
  </si>
  <si>
    <r>
      <t>Marché québécois</t>
    </r>
    <r>
      <rPr>
        <sz val="9"/>
        <rFont val="Arial"/>
        <family val="2"/>
      </rPr>
      <t xml:space="preserve"> (3)</t>
    </r>
  </si>
  <si>
    <t>Salaires (4)</t>
  </si>
  <si>
    <t>(4) Excluant les avantages sociaux.</t>
  </si>
  <si>
    <t>(5) Inscrire l'ensemble des contributions de l'employeur.</t>
  </si>
  <si>
    <t>Contributions de l'employeur et avantages sociaux  (5)</t>
  </si>
  <si>
    <t>Indiquez, par fonction principale, le nombre de personnes travaillant à temps plein, à temps partiel et sur une base temporaire.</t>
  </si>
  <si>
    <t>Manifestations consacrées à une ou plusieurs disciplines</t>
  </si>
  <si>
    <t>Organismes de création-production en arts de la scène et en arts multidisciplinaires</t>
  </si>
  <si>
    <t>Section 14e : Sommaire des revenus et dépenses</t>
  </si>
  <si>
    <t xml:space="preserve">Mandat 1 :  </t>
  </si>
  <si>
    <t xml:space="preserve">Mandat 2 :  </t>
  </si>
  <si>
    <t xml:space="preserve">À remplir par les organismes  en arts de la scène </t>
  </si>
  <si>
    <t>Organismes de création-production et diffuseur</t>
  </si>
  <si>
    <t>Organismes de création-production et événements nationaux et internationaux</t>
  </si>
  <si>
    <t>Production-création et Diffuseur; Production-création et Événement; Diffuseur-Événement</t>
  </si>
  <si>
    <t>___________________</t>
  </si>
  <si>
    <t xml:space="preserve">Nombre de représentations offertes uniquement en location : </t>
  </si>
  <si>
    <t>Diffuseurs et événements nationaux et internationaux</t>
  </si>
  <si>
    <r>
      <t>Associations professionnelles d'artistes, regroupements nationaux et organismes de services</t>
    </r>
    <r>
      <rPr>
        <sz val="11"/>
        <rFont val="Arial"/>
        <family val="2"/>
      </rPr>
      <t xml:space="preserve"> </t>
    </r>
  </si>
  <si>
    <t>Autres frais (spécifier)</t>
  </si>
  <si>
    <t>Pour tous les organismes</t>
  </si>
  <si>
    <t>Statistiques d'emploi (Section 15a)</t>
  </si>
  <si>
    <t>Exercice</t>
  </si>
  <si>
    <t xml:space="preserve"> (Sections 12a; 14a)</t>
  </si>
  <si>
    <t>Données réelles</t>
  </si>
  <si>
    <t>Nom légal de l'organisme :</t>
  </si>
  <si>
    <t>Catégorie d'emploi</t>
  </si>
  <si>
    <t>Femmes</t>
  </si>
  <si>
    <t>Hommes</t>
  </si>
  <si>
    <t>Personnel de production</t>
  </si>
  <si>
    <t>Directeur, responsable ou coordonnateur</t>
  </si>
  <si>
    <t>Personnel administratif</t>
  </si>
  <si>
    <t>Directeur général, directeur administratif, etc.</t>
  </si>
  <si>
    <t>Soutien administratif (secrétaire, comptable, adjoint, etc.)</t>
  </si>
  <si>
    <t>Personnel de communication et de mise en marché</t>
  </si>
  <si>
    <t>Personnel relatif à l'accueil</t>
  </si>
  <si>
    <t>Personnel rémunéré de moins de 35 ans</t>
  </si>
  <si>
    <t>Personnel artistique</t>
  </si>
  <si>
    <t>Personnel d'administration, de communication, de mise en marché, de campagne de financement et d'accueil</t>
  </si>
  <si>
    <t>Personnes non rémunérées</t>
  </si>
  <si>
    <t>Guide de la Section 15a : Statistiques d'emploi</t>
  </si>
  <si>
    <t>Nombre de personnes</t>
  </si>
  <si>
    <t>Employé permanent</t>
  </si>
  <si>
    <t>Employé temporaire</t>
  </si>
  <si>
    <r>
      <t>§</t>
    </r>
    <r>
      <rPr>
        <sz val="7"/>
        <rFont val="Times New Roman"/>
        <family val="1"/>
      </rPr>
      <t xml:space="preserve">  </t>
    </r>
    <r>
      <rPr>
        <sz val="10"/>
        <rFont val="Arial"/>
        <family val="2"/>
      </rPr>
      <t xml:space="preserve">que l’organisme demandeur, de même qu’à sa connaissance toute partie apparentée à celui-ci ne sont impliqués : </t>
    </r>
  </si>
  <si>
    <r>
      <t>§</t>
    </r>
    <r>
      <rPr>
        <sz val="7"/>
        <rFont val="Times New Roman"/>
        <family val="1"/>
      </rPr>
      <t xml:space="preserve">  </t>
    </r>
    <r>
      <rPr>
        <sz val="10"/>
        <rFont val="Arial"/>
        <family val="2"/>
      </rPr>
      <t>dans aucun cas d’insolvabilité les concernant,</t>
    </r>
  </si>
  <si>
    <t>Interprètes : salaire ou cachet moyen par production</t>
  </si>
  <si>
    <t>Musiciens : cachet moyen par concert ou série de concerts</t>
  </si>
  <si>
    <t>Employés permanents</t>
  </si>
  <si>
    <t>Employés temporaires</t>
  </si>
  <si>
    <t xml:space="preserve"> Nombre de personnes en emploi </t>
  </si>
  <si>
    <t>Sous-total*</t>
  </si>
  <si>
    <t>4. Nombre d'employés issus de la diversité culturelle</t>
  </si>
  <si>
    <t xml:space="preserve">Personnel rémunéré </t>
  </si>
  <si>
    <t>Nombre réel de personnes en emploi. Peut ne pas correspondre à la somme des parties puisqu’une personne peut exercer plus d’une fonction au sein de l’organisme.</t>
  </si>
  <si>
    <t xml:space="preserve">L'employé permanent occupe une fonction dont la durée n'est pas déterminée à l'avance. L'emploi doit durer aussi longtemps que l'employé le désire ou que l'organisme le maintient et peut être occupé à temps plein ou à temps partiel. </t>
  </si>
  <si>
    <t xml:space="preserve">L'employé temporaire occupe une fonction qui prend fin à une date déterminée au préalable ou dès qu'un projet est terminé. </t>
  </si>
  <si>
    <t>Employés issus de la diversité culturelle</t>
  </si>
  <si>
    <t>Personnel technique (régisseur, monteur, équipe de scène, réviseur, graphiste, photographe, etc.)</t>
  </si>
  <si>
    <t>Agent de communication</t>
  </si>
  <si>
    <t>Autres:</t>
  </si>
  <si>
    <t>2. Nombre de personnes de moins de 35 ans</t>
  </si>
  <si>
    <t>3. Nombre de bénévoles</t>
  </si>
  <si>
    <t>Cette section du formulaire concerne l'ensemble du personnel rémunéré par l'organisme artistique et mesure les tendances annuelles de l'emploi, des heures travaillés et des gains. Votre participation est essentielle à l'obtention de résultats qui refléteront correctement votre organisme, votre secteur d'activités, votre région et la taille des organismes. Ces informations sont strictement pour des besoins statistiques.</t>
  </si>
  <si>
    <t>Toute personne rémunérée pour les services rendus au cours de l'année, à l'exception de celle qui perçoit des honoraires professionnels pour un mandat ponctuel (tels comptables, avocats, etc.).</t>
  </si>
  <si>
    <t>Nombre total</t>
  </si>
  <si>
    <r>
      <t xml:space="preserve">Nombre de personnes </t>
    </r>
    <r>
      <rPr>
        <b/>
        <i/>
        <sz val="10"/>
        <rFont val="Arial"/>
        <family val="2"/>
      </rPr>
      <t>sous-total</t>
    </r>
    <r>
      <rPr>
        <b/>
        <sz val="10"/>
        <rFont val="Arial"/>
        <family val="2"/>
      </rPr>
      <t xml:space="preserve"> et </t>
    </r>
    <r>
      <rPr>
        <b/>
        <i/>
        <sz val="10"/>
        <rFont val="Arial"/>
        <family val="2"/>
      </rPr>
      <t>total</t>
    </r>
  </si>
  <si>
    <t>Nb</t>
  </si>
  <si>
    <t>(*)    Si non comptabilisées sur une base annuelle, les contributions de l’employeur sont inscrites séparément.</t>
  </si>
  <si>
    <t>(**)   Nets de taxes.</t>
  </si>
  <si>
    <t>(***)  Indiquer le total pour l'ensemble de la programmation.</t>
  </si>
  <si>
    <t>(**)  Nets de taxes.</t>
  </si>
  <si>
    <t>(***) Indiquer le total pour l'ensemble de la programmation.</t>
  </si>
  <si>
    <t>** Représentativité des artistes</t>
  </si>
  <si>
    <t>Pièce de répertoire (autre)</t>
  </si>
  <si>
    <t>Nombre d'artistes (femme)</t>
  </si>
  <si>
    <t>Nombre d'artistes (homme)</t>
  </si>
  <si>
    <t>Cachet des collaborateurs</t>
  </si>
  <si>
    <t>Date :</t>
  </si>
  <si>
    <t>Date de fin de l'exercice financier  : ________________</t>
  </si>
  <si>
    <t>Date de fin de l'exercice financier  :  __________________</t>
  </si>
  <si>
    <t>Date de fin de l'exercice financier  : _________________</t>
  </si>
  <si>
    <t>Date de fin de l'exercice financier :</t>
  </si>
  <si>
    <t>Date de fin de l'exercice financier :  __________________</t>
  </si>
  <si>
    <t>Conseil des arts du Canada</t>
  </si>
  <si>
    <t>(2) Voir définition de périodique électronique dans le Glossaire.</t>
  </si>
  <si>
    <t>Arts visuels, métiers d'art, recherche architecturale,</t>
  </si>
  <si>
    <t>Si votre situation financière affiche un déficit accumulé (Fonds d'administration générale (ligne 195) ou Actifs nets non affectés (Ligne 204)) supérieur à 10 % de vos revenus, énumérez les mesures correctrices et les actions entreprises pour rectifier la situation.</t>
  </si>
  <si>
    <t>Joindre une annexe si requis.</t>
  </si>
  <si>
    <t>Le surplus ou déficit d'exploitation accumulé peut être défini comme l'actif net non affecté (ou le solde du fonds d'administration générale) majoré des actifs nets des autres fonds liés à l'exploitation courante de l'organisme et des actifs nets.</t>
  </si>
  <si>
    <t>Si votre situation financière affiche un surplus accumulé (Fonds d'administration générale (ligne 195) ou Actifs nets non affectés (Ligne 204)) supérieur à 35 % de vos revenus, précisez vos intentions ou vos objectifs à cet égard.</t>
  </si>
  <si>
    <t>Nombre de personnes bénévoles</t>
  </si>
  <si>
    <t>Nombre d'heures (estimation)</t>
  </si>
  <si>
    <t>Nombre
ETC</t>
  </si>
  <si>
    <t xml:space="preserve">Nombre d'ETC (Équivalent temps complet). Le calcul se fait automatiquement </t>
  </si>
  <si>
    <t>1. Nombre de personnes et salaires pour chacune des  fonctions occupées au sein de l'organisme</t>
  </si>
  <si>
    <t xml:space="preserve">États financiers </t>
  </si>
  <si>
    <t>Metteurs en scène *</t>
  </si>
  <si>
    <t>Chorégraphes*</t>
  </si>
  <si>
    <t>Compositeurs*</t>
  </si>
  <si>
    <t>Répétiteurs*</t>
  </si>
  <si>
    <t>Nombre de femmes</t>
  </si>
  <si>
    <t>Nombre d'hommes</t>
  </si>
  <si>
    <t xml:space="preserve"> Artistes, écrivains ou conteurs</t>
  </si>
  <si>
    <t>Périodiques (imprimé)</t>
  </si>
  <si>
    <t>Nom du ou des distributeurs</t>
  </si>
  <si>
    <t>Périodique imprimé</t>
  </si>
  <si>
    <t>Frais de production et de diffusion directement associés à la production d’un périodique imprimé</t>
  </si>
  <si>
    <t>Directeur artistique, de programmation, commissaire, rédacteur en chef, etc.</t>
  </si>
  <si>
    <t>Un ETC équivaut ici à un employé à  temps complet sur une base de 35 heures/semaine, 52 semaines par année, soit 1826,3 heures.  Les doubles fonctions chez un même employé doivent dorénavant être comptabilisées. Les décimales sont acceptées. (Par exemple: une demi-tâche peut représenter 0,5 ETC).</t>
  </si>
  <si>
    <t xml:space="preserve">Mandat 3 :  </t>
  </si>
  <si>
    <t>Accueil et programmation</t>
  </si>
  <si>
    <t>Alliance québécoise des techniciens de l'image et du son (AQTIS)</t>
  </si>
  <si>
    <t>Association des professionnels des arts de la scène du Québec (APASQ)</t>
  </si>
  <si>
    <t>Association des réalisateurs et réalisatrices du Québec (ARRQ)</t>
  </si>
  <si>
    <t>Association québécoise des auteurs dramatiques (AQAD)</t>
  </si>
  <si>
    <t>Canadian Actor's Equity Association (CAEA)</t>
  </si>
  <si>
    <t>Conseil du Québec de la Guilde canadienne des réalisateurs (CQGCR)</t>
  </si>
  <si>
    <t>Guilde des musiciens et musiciennes du Québec (GMMQ)</t>
  </si>
  <si>
    <t>Société des auteurs de radio, télévision et cinéma (SARTEC)</t>
  </si>
  <si>
    <t>Société professionnelle des auteurs et compositeurs du Québec (SPACQ)</t>
  </si>
  <si>
    <t>Si oui, cocher les cases appropriées :</t>
  </si>
  <si>
    <t>Union des artistes (UDA)</t>
  </si>
  <si>
    <t>Reproduire cette page et remplir pour chaque année requise.</t>
  </si>
  <si>
    <t>Section 10 : Bilan et plan de diffusion</t>
  </si>
  <si>
    <t>Section 12 a : Bilan et plan d'activité et de diffusion</t>
  </si>
  <si>
    <t>Section 16b : Plan de diffusion du prochain événement</t>
  </si>
  <si>
    <r>
      <t>Clentèle visée</t>
    </r>
    <r>
      <rPr>
        <sz val="8"/>
        <rFont val="Arial"/>
        <family val="2"/>
      </rPr>
      <t xml:space="preserve"> (préscolaire, primaire, secondaire, familiale, adulte)</t>
    </r>
  </si>
  <si>
    <t>(Sections 10; 14e; 16a et 16b)</t>
  </si>
  <si>
    <t xml:space="preserve"> Nombre d'heures rémunérées</t>
  </si>
  <si>
    <t xml:space="preserve"> Rémunération totale</t>
  </si>
  <si>
    <r>
      <t>DÉPENSES</t>
    </r>
    <r>
      <rPr>
        <sz val="8"/>
        <rFont val="Arial"/>
        <family val="2"/>
      </rPr>
      <t xml:space="preserve">  (% calculé sur les revenus totaux)</t>
    </r>
  </si>
  <si>
    <r>
      <t xml:space="preserve">REVENUS </t>
    </r>
    <r>
      <rPr>
        <sz val="8"/>
        <rFont val="Arial"/>
        <family val="2"/>
      </rPr>
      <t>(% calculé sur les revenus totaux)</t>
    </r>
  </si>
  <si>
    <r>
      <t>DÉPENSES</t>
    </r>
    <r>
      <rPr>
        <sz val="8"/>
        <rFont val="Arial"/>
        <family val="2"/>
      </rPr>
      <t xml:space="preserve"> (% calculé sur les revenus totaux)</t>
    </r>
  </si>
  <si>
    <r>
      <t>Personnel artistique</t>
    </r>
    <r>
      <rPr>
        <b/>
        <sz val="9"/>
        <color rgb="FF0070C0"/>
        <rFont val="Arial"/>
        <family val="2"/>
      </rPr>
      <t>*</t>
    </r>
  </si>
  <si>
    <r>
      <t>Personnel de production</t>
    </r>
    <r>
      <rPr>
        <b/>
        <sz val="9"/>
        <color rgb="FF0070C0"/>
        <rFont val="Arial"/>
        <family val="2"/>
      </rPr>
      <t>*</t>
    </r>
  </si>
  <si>
    <t>Type d’activité
**</t>
  </si>
  <si>
    <t>Joindre les documents si non transmis lors du dépôt de la dernière demande ou s'il y a eu des modifications.</t>
  </si>
  <si>
    <r>
      <t>Nombre d'employés</t>
    </r>
    <r>
      <rPr>
        <b/>
        <sz val="8"/>
        <rFont val="Arial"/>
        <family val="2"/>
      </rPr>
      <t xml:space="preserve"> </t>
    </r>
    <r>
      <rPr>
        <b/>
        <sz val="7"/>
        <rFont val="Arial"/>
        <family val="2"/>
      </rPr>
      <t>(sans le personnel à l'accueil)</t>
    </r>
  </si>
  <si>
    <r>
      <t xml:space="preserve">Nombre total d'employés </t>
    </r>
    <r>
      <rPr>
        <b/>
        <sz val="8"/>
        <rFont val="Arial"/>
        <family val="2"/>
      </rPr>
      <t>(incluant le personnel à l'accueil)</t>
    </r>
  </si>
  <si>
    <t xml:space="preserve">Le surplus ou déficit d'exploitation accumulé peut être défini comme l'actif net non affecté (ou le solde du fonds d'administration générale) majoré des actifs nets des autres fonds liés à l'exploitation courante de l'organisme et des actifs nets d'organismes de charité ou de fondations apparentées. </t>
  </si>
  <si>
    <t xml:space="preserve">Le surplus ou déficit d'exploitation accumulé peut être défini comme l'actif net non affecté (ou le solde de fonds d'administration générale) majoré des actifs nets des autres fonds liés à l'exploitation courante de l'organisme et des actifs nets d'organismes de charité ou de fondations apparentées. </t>
  </si>
  <si>
    <t>Le surplus ou déficit d'exploitation accumulé peut être défini comme l'actif net non affecté (ou le solde du fonds d'administration générale) majoré des actifs nets des autres fonds liés à l'exploitation courante de l'organisme et des actifs nets d'organismes de charité ou de fondations apparentées.</t>
  </si>
  <si>
    <t>Section 9 : Bilan, plan d'activités et de diffusion</t>
  </si>
  <si>
    <t>Nombre d'artistes</t>
  </si>
  <si>
    <t>Metteurs en scène, chorégraphes, chef, directeur musical</t>
  </si>
  <si>
    <t>Activités de création</t>
  </si>
  <si>
    <t>Nombre de semaines de création</t>
  </si>
  <si>
    <t>Rapport final d'activité
pour les organismes bénéficiant d'un soutien à la mission</t>
  </si>
  <si>
    <t>et arts multidisciplinaires qui ont un double ou un triple mandat</t>
  </si>
  <si>
    <t>Nature 
de la 
création</t>
  </si>
  <si>
    <t>Nature de la création</t>
  </si>
  <si>
    <t>Titre de la production</t>
  </si>
  <si>
    <t>(Autres dépenses et revenus - Activités de création)</t>
  </si>
  <si>
    <t>(Autres dépenses et revenus - Activités de production - diffusion)</t>
  </si>
  <si>
    <t>Remplir une colonne pour chaque activité de création.</t>
  </si>
  <si>
    <t>Titre de la création</t>
  </si>
  <si>
    <t>Interprètes : salaire ou cachet moyen par création</t>
  </si>
  <si>
    <t>Frais variables de création</t>
  </si>
  <si>
    <r>
      <t xml:space="preserve">Remplir une colonne pour chaque production présentée en salle ou </t>
    </r>
    <r>
      <rPr>
        <sz val="9"/>
        <color indexed="18"/>
        <rFont val="Arial"/>
        <family val="2"/>
      </rPr>
      <t>en tournée.</t>
    </r>
  </si>
  <si>
    <r>
      <t xml:space="preserve">Diversité culturelle : </t>
    </r>
    <r>
      <rPr>
        <sz val="8"/>
        <rFont val="Arial"/>
        <family val="2"/>
      </rPr>
      <t>Le terme "diversité culturelle" fait référence à la composition de la population québécoise qui compte aujourd'hui plus d'une centaine de communautés culturelles. Ces communautés de personnes, nées ici ou à l'étranger, contribuent depuis plusieurs décennies au développement démographique, social, économique et culturel de notre société. Cet apport bénéfique permet de faire du Québec, un État moderne et ouvert sur le monde.  L'expression "Québécois des communautés culturelles" désigne les personnes immigrantes et les personnes issues de l'immigration autre que française et britannique qui sont nées au Québec; elle inclut donc les groupes désignés par le terme « minorités visibles ». Les minorités visibles sont définies par la Loi fédérale sur l’équité en matière d’emploi (LC, 1995, ch. 44) comme « les personnes autres que les Autochtones, qui ne sont pas de race blanche et qui n’ont pas la peau blanche ». 
Source: Plan d'action pour la diversité culturelle 2016-2019 du CALQ.</t>
    </r>
  </si>
  <si>
    <r>
      <t xml:space="preserve">Indiquer si certaines productions contribuent à la représentativité des artistes et écrivains autochtones ou de la diversité culturelle.
</t>
    </r>
    <r>
      <rPr>
        <b/>
        <sz val="7"/>
        <rFont val="Arial"/>
        <family val="2"/>
      </rPr>
      <t xml:space="preserve">Diversité culturelle : </t>
    </r>
    <r>
      <rPr>
        <sz val="7"/>
        <rFont val="Arial"/>
        <family val="2"/>
      </rPr>
      <t>Le terme "diversité culturelle" fait référence à la composition de la population québécoise qui compte aujourd'hui plus d'une centaine de communautés culturelles. Ces communautés de personnes, nées ici ou à l'étranger, contribuent depuis plusieurs décennies au développement démographique, social, économique et culturel de notre société. Cet apport bénéfique permet de faire du Québec, un État moderne et ouvert sur le monde.  L'expression "Québécois des communautés culturelles" désigne les personnes immigrantes et les personnes issues de l'immigration autre que française et britannique qui sont nées au Québec; elle inclut donc les groupes désignés par le terme « minorités visibles ». Les minorités visibles sont définies par la Loi fédérale sur l’équité en matière d’emploi (LC, 1995, ch. 44) comme « les personnes autres que les Autochtones, qui ne sont pas de race blanche et qui n’ont pas la peau blanche ». 
Source: Plan d'action pour la diversité culturelle 2016-2019 du CALQ.</t>
    </r>
  </si>
  <si>
    <t>Subvention à la mission</t>
  </si>
  <si>
    <t>Nature de création</t>
  </si>
  <si>
    <t>Compositeur *</t>
  </si>
  <si>
    <t>Organismes avec un double ou un triple mandat en arts de la scène et en arts multidisciplinaires</t>
  </si>
  <si>
    <t>Section 14d : Sommaire des revenus et dépenses - Événement biennal ou triennal</t>
  </si>
  <si>
    <t>Autres (personnel de recherche de financement, etc.):</t>
  </si>
  <si>
    <t>Pour les associations professionnelles, les organismes de services, les regroupements nationaux et les organismes en arts visuels, métiers d'art, recherche architecturale, arts numériques et cinéma-vidéo</t>
  </si>
  <si>
    <t>les périodiques culturels, les associations professionnelles d'artistes,</t>
  </si>
  <si>
    <t>les regroupements nationaux et les organismes de services</t>
  </si>
  <si>
    <t>Si votre situation financière affiche un déficit accumulé (Fonds d'administration générale (ligne 180) ou Actifs nets non affectés (Ligne 188)) supérieur à 10 % de vos revenus, énumérez les mesures correctrices et les actions entreprises pour rectifier la situation.</t>
  </si>
  <si>
    <t>Si votre situation financière affiche un surplus accumulé (Fonds d'administration générale (ligne 180) ou Actifs nets non affectés (Ligne 188)) supérieur à 35 % de vos revenus, précisez vos intentions ou vos objectifs à cet égard.</t>
  </si>
  <si>
    <t>Si votre situation financière affiche un déficit accumulé (Fonds d'administration générale (ligne 143) ou Actifs nets non affectés (Ligne 151)) supérieur à 10 % de vos revenus, énumérez les mesures correctrices et les actions entreprises pour rectifier la situation.</t>
  </si>
  <si>
    <t>Si votre situation financière affiche un surplus accumulé (Fonds d'administration générale (ligne 143) ou Actifs nets non affectés (Ligne 151)) supérieur à 35 % de vos revenus, précisez vos intentions ou vos objectifs à cet égard.</t>
  </si>
  <si>
    <t>Si votre situation financière affiche un déficit accumulé (Fonds d'administration générale (ligne 163) ou Actifs nets non affectés (Ligne 171)) supérieur à 10 % de vos revenus, énumérez les mesures correctrices et les actions entreprises pour rectifier la situation.</t>
  </si>
  <si>
    <t>Si votre situation financière affiche un surplus accumulé (Fonds d'administration générale (ligne 163) ou Actifs nets non affectés (Ligne 171)) supérieur à 35 % de vos revenus, précisez vos intentions ou vos objectifs à cet égard.</t>
  </si>
  <si>
    <t>Si votre situation financière affiche un déficit accumulé (Fonds d'administration générale (ligne 161) ou Actifs nets non affectés (Ligne 169)) supérieur à 10 % de vos revenus, énumérez les mesures correctrices et les actions entreprises pour rectifier la situation.</t>
  </si>
  <si>
    <t>Si votre situation financière affiche un déficit accumulé (Fonds d'administration générale (ligne 188) ou Actifs nets non affectés (Ligne 196)) supérieur à 10 % de vos revenus, énumérez les mesures correctrices et les actions entreprises pour rectifier la situation.</t>
  </si>
  <si>
    <t>Si votre situation financière affiche un surplus accumulé (Fonds d'administration générale (ligne 188) ou Actifs nets non affectés (Ligne 196)) supérieur à 35 % de vos revenus, précisez vos intentions ou vos objectifs à cet égard.</t>
  </si>
  <si>
    <t xml:space="preserve">Poste de direction : Nombre de personnes issues de la diversité culturelle (3) occupant un poste de direction ? </t>
  </si>
  <si>
    <t>Nombre de membres issus de la diversité culturelle (3)</t>
  </si>
  <si>
    <t>Remplir une colonne pour chaque activité de production présentée en salle ou en tournée</t>
  </si>
  <si>
    <t>Revenus  (excluant les subventions)</t>
  </si>
  <si>
    <t>Nombre de création</t>
  </si>
  <si>
    <r>
      <t xml:space="preserve">Revenus </t>
    </r>
    <r>
      <rPr>
        <sz val="9"/>
        <rFont val="Arial"/>
        <family val="2"/>
      </rPr>
      <t>(excluant les subventions)</t>
    </r>
  </si>
  <si>
    <t>Musiciens : cachet moyen par création</t>
  </si>
  <si>
    <t>Indiquer si certaines productions contribuent à la représentativité des artistes et écrivains autochtones ou de la diversité culturelle.
Le terme "diversité culturelle" fait référence à la composition de la population québécoise qui compte aujourd'hui plus d'une centaine de communautés culturelles. Ces communautés de personnes, nées ici ou à l'étranger, contribuent depuis plusieurs décennies au développement démographique, social, économique et culturel de notre société. Cet apport bénéfique permet de faire du Québec, un État moderne et ouvert sur le monde.  
L'expression "Québécois des communautés culturelles" désigne les personnes immigrantes et les personnes issues de l'immigration autre que française et britannique qui sont nées au Québec; elle inclut donc les groupes désignés par le terme « minorités visibles ». Les minorités visibles sont définies par la Loi fédérale sur l’équité en matière d’emploi (LC, 1995, ch. 44) comme « les personnes autres que les Autochtones, qui ne sont pas de race blanche et qui n’ont pas la peau blanche ». 
Source: Plan d'action pour la diversité culturelle 2016-2019 du CALQ.</t>
  </si>
  <si>
    <r>
      <t xml:space="preserve">Le terme "diversité culturelle" fait référence à la composition de la population québécoise qui compte aujourd'hui plus d'une centaine de communautés culturelles. Ces communautés de personnes, nées ici ou à l'étranger, contribuent depuis plusieurs décennies au développement démographique, social, économique et culturel de notre société. Cet apport bénéfique permet de faire du Québec, un État moderne et ouvert sur le monde.  
L'expression "Québécois des communautés culturelles" désigne les personnes immigrantes et les personnes issues de l'immigration autre que française et britannique qui sont nées au Québec; elle inclut donc les groupes désignés par le terme « minorités visibles ». Les minorités visibles sont définies par la Loi fédérale sur l’équité en matière d’emploi (LC, 1995, ch. 44) comme « les personnes autres que les Autochtones, qui ne sont pas de race blanche et qui n’ont pas la peau blanche ». 
</t>
    </r>
    <r>
      <rPr>
        <sz val="8"/>
        <rFont val="Arial"/>
        <family val="2"/>
      </rPr>
      <t>Source: Plan d'action pour la diversité culturelle 2016-2019 du CALQ.</t>
    </r>
  </si>
  <si>
    <t>Diversité culturelle : Le terme "diversité culturelle" fait référence à la composition de la population québécoise qui compte aujourd'hui plus d'une centaine de communautés culturelles. Ces communautés de personnes, nées ici ou à l'étranger, contribuent depuis plusieurs décennies au développement démographique, social, économique et culturel de notre société. Cet apport bénéfique permet de faire du Québec, un État moderne et ouvert sur le monde.  
L'expression "Québécois des communautés culturelles" désigne les personnes immigrantes et les personnes issues de l'immigration autre que française et britannique qui sont nées au Québec; elle inclut donc les groupes désignés par le terme « minorités visibles ». Les minorités visibles sont définies par la Loi fédérale sur l’équité en matière d’emploi (LC, 1995, ch. 44) comme « les personnes autres que les Autochtones, qui ne sont pas de race blanche et qui n’ont pas la peau blanche ». 
Source: Plan d'action pour la diversité culturelle 2016-2019 du CALQ.</t>
  </si>
  <si>
    <t>(3) Diversité culturelle : Le terme "diversité culturelle" fait référence à la composition de la population québécoise qui compte aujourd'hui plus d'une centaine de communautés culturelles. Ces communautés de personnes, nées ici ou à l'étranger, contribuent depuis plusieurs décennies au développement démographique, social, économique et culturel de notre société. Cet apport bénéfique permet de faire du Québec, un État moderne et ouvert sur le monde. 
L'expression "Québécois des communautés culturelles" désigne les personnes immigrantes et les personnes issues de l'immigration autre que française et britannique qui sont nées au Québec; elle inclut donc les groupes désignés par le terme « minorités visibles ». Les minorités visibles sont définies par la Loi fédérale sur l’équité en matière d’emploi (LC, 1995, ch. 44) comme « les personnes autres que les Autochtones, qui ne sont pas de race blanche et qui n’ont pas la peau blanche ». 
Source: Plan d'action pour la diversité culturelle 2016-2019 du CALQ.</t>
  </si>
  <si>
    <t>Remplir une colonne pour chaque production présentée en salle ou en tournée.</t>
  </si>
  <si>
    <t xml:space="preserve"> Avertissement : Pour les organismes de création-production en arts de la scène et en arts multidisciplinaires, consignez uniquement les salaires relatifs aux fonctions énumérées ci-dessous qui ne sont pas comptabilisés dans les sections  6b, 6c, 7b, 7c, 8b ou 8c du rapport final d’activité.</t>
  </si>
  <si>
    <t>IMPORTANT : Masquer tous renseignements personnels confidentiels (exemple : le NAS)</t>
  </si>
  <si>
    <t>Présentation WEB</t>
  </si>
  <si>
    <t>Présentation en WEBDIFFUSION</t>
  </si>
  <si>
    <t>WEBDIFFUSION</t>
  </si>
  <si>
    <t>Remplir une ligne pour chaque activité.</t>
  </si>
  <si>
    <t>Lieu de diffusion
(Si le spectacle a été présenté en ligne, indiquer WEBDIFFUSION)</t>
  </si>
  <si>
    <r>
      <t xml:space="preserve">Lieu de la tenue de l'activité 
</t>
    </r>
    <r>
      <rPr>
        <sz val="8"/>
        <rFont val="Arial"/>
        <family val="2"/>
      </rPr>
      <t>(Indiquer la ville pour les activités au Québec, la province ou le pays pour les activités à l'extérieur. 
Si l'activité a été réalisée en ligne indiquer : WEBDIFFUSION)</t>
    </r>
  </si>
  <si>
    <t>Lieu de diffusion
(Si l'activité a été présenté en ligne, indiquer WEBDIFFUSION)</t>
  </si>
  <si>
    <t>Représen-tativité des artistes****</t>
  </si>
  <si>
    <t>Indiquer si certaines productions contribuent à la représentativité des artistes et écrivains autochtones ou de la diversité culturelle.
Diversité culturelle : Le terme "diversité culturelle" fait référence à la composition de la population québécoise qui compte aujourd'hui plus d'une centaine de communautés culturelles. Ces communautés de personnes, nées ici ou à l'étranger, contribuent depuis plusieurs décennies au développement démographique, social, économique et culturel de notre société. Cet apport bénéfique permet de faire du Québec, un État moderne et ouvert sur le monde.  L'expression "Québécois des communautés culturelles" désigne les personnes immigrantes et les personnes issues de l'immigration autre que française et britannique qui sont nées au Québec; elle inclut donc les groupes désignés par le terme « minorités visibles ». Les minorités visibles sont définies par la Loi fédérale sur l’équité en matière d’emploi (LC, 1995, ch. 44) comme « les personnes autres que les Autochtones, qui ne sont pas de race blanche et qui n’ont pas la peau blanche ». 
Source: Plan d'action pour la diversité culturelle 2016-2019 du CALQ.</t>
  </si>
  <si>
    <t>Section 11 : Bilan et plan de programmation artistique</t>
  </si>
  <si>
    <r>
      <t xml:space="preserve">Provenance des artistes
</t>
    </r>
    <r>
      <rPr>
        <sz val="8"/>
        <rFont val="Arial"/>
        <family val="2"/>
      </rPr>
      <t>(Indiquer la ville pour le Québec et 
la province ou le pays pour l'extérieur)</t>
    </r>
  </si>
  <si>
    <t>Nombre de  visiteurs ou de participants</t>
  </si>
  <si>
    <t>Noms des artistes et/ou des intervenants</t>
  </si>
  <si>
    <r>
      <t xml:space="preserve">Provenance des artistes ou des intervenants
</t>
    </r>
    <r>
      <rPr>
        <sz val="8"/>
        <rFont val="Arial"/>
        <family val="2"/>
      </rPr>
      <t>(Indiquer la ville pour le Québec et 
la province ou le pays pour l'extérieur)</t>
    </r>
  </si>
  <si>
    <t>Section 11 b: Bilan et plan d'activité et de médiation</t>
  </si>
  <si>
    <t>Nombre artistes et/ou intervenants (femme)</t>
  </si>
  <si>
    <t>Nombre artistes et/ou intervenants  (homme)</t>
  </si>
  <si>
    <t>Nombre de visiteurs 
ou de partcipants</t>
  </si>
  <si>
    <t>Nom des artistes</t>
  </si>
  <si>
    <t>Activité bénéfice, activité de médiation, colloque, conférence, formation,rencontre d'artistes avec le public, visite scolaire.</t>
  </si>
  <si>
    <t>Exposition, manifestation, performances, programmation film/vidéo, résidence, concert, lecture, atelier, etc.</t>
  </si>
  <si>
    <t xml:space="preserve"> (Sections 13; 14c ou d; 16a et 16b)</t>
  </si>
  <si>
    <t>Autochtone</t>
  </si>
  <si>
    <t>Diversité culturelle</t>
  </si>
  <si>
    <t>Totaux</t>
  </si>
  <si>
    <t>Nombre de productions</t>
  </si>
  <si>
    <t>Writers Guild of Canada (WGC)</t>
  </si>
  <si>
    <t>Je soussigné(e), ___________________________________ déclare :</t>
  </si>
  <si>
    <r>
      <rPr>
        <b/>
        <sz val="8"/>
        <rFont val="Arial"/>
        <family val="2"/>
      </rPr>
      <t>Sous tota</t>
    </r>
    <r>
      <rPr>
        <sz val="8"/>
        <rFont val="Arial"/>
        <family val="2"/>
      </rPr>
      <t>l (Marché local &amp; québécois)</t>
    </r>
  </si>
  <si>
    <t>Représentativité des artistes</t>
  </si>
  <si>
    <r>
      <t>§</t>
    </r>
    <r>
      <rPr>
        <sz val="7"/>
        <rFont val="Times New Roman"/>
        <family val="1"/>
      </rPr>
      <t xml:space="preserve">  </t>
    </r>
    <r>
      <rPr>
        <sz val="10"/>
        <rFont val="Arial"/>
        <family val="2"/>
      </rPr>
      <t xml:space="preserve">être un(e) représentant(e) dûment autorisé(e) à signer les documents transmis dans la présente demande au nom de </t>
    </r>
  </si>
  <si>
    <t>(nom légal de l'organisme);</t>
  </si>
  <si>
    <t>7-</t>
  </si>
  <si>
    <t xml:space="preserve">Actifs NETS totaux à la fin de l'exercice </t>
  </si>
  <si>
    <t>Actif total à la fin de l'exercice</t>
  </si>
  <si>
    <t>Actif net total à la fin de l'exercice</t>
  </si>
  <si>
    <t>Actif total à la fin d'exercice</t>
  </si>
  <si>
    <t xml:space="preserve">Actifs NETs totaux à la fin de l'exercice </t>
  </si>
  <si>
    <t>Documents à joindre selon votre profil</t>
  </si>
  <si>
    <t>Cirque</t>
  </si>
  <si>
    <t>Chanson</t>
  </si>
  <si>
    <t>Sélectionner</t>
  </si>
  <si>
    <r>
      <t>Mon dossier CALQ
o</t>
    </r>
    <r>
      <rPr>
        <b/>
        <sz val="10"/>
        <rFont val="Arial"/>
        <family val="2"/>
      </rPr>
      <t xml:space="preserve">nglet </t>
    </r>
    <r>
      <rPr>
        <b/>
        <i/>
        <sz val="10"/>
        <rFont val="Arial"/>
        <family val="2"/>
      </rPr>
      <t>Document</t>
    </r>
  </si>
  <si>
    <t>Document à joindre</t>
  </si>
  <si>
    <t xml:space="preserve">Documents à déposer dans </t>
  </si>
  <si>
    <t>Arts multi</t>
  </si>
  <si>
    <t>Humour</t>
  </si>
  <si>
    <t>Nombre de représentations par discipline</t>
  </si>
  <si>
    <t xml:space="preserve">6- </t>
  </si>
  <si>
    <t>S'il y a lieu, joindre les documents (copie de la police d'assurance, facture, etc.)</t>
  </si>
  <si>
    <r>
      <t>§</t>
    </r>
    <r>
      <rPr>
        <sz val="7"/>
        <rFont val="Times New Roman"/>
        <family val="1"/>
      </rPr>
      <t xml:space="preserve">  </t>
    </r>
    <r>
      <rPr>
        <sz val="10"/>
        <rFont val="Arial"/>
        <family val="2"/>
      </rPr>
      <t>dans le cadre de ses activités culturelles, dans aucun litige portant sur</t>
    </r>
    <r>
      <rPr>
        <i/>
        <sz val="10"/>
        <rFont val="Arial"/>
        <family val="2"/>
      </rPr>
      <t xml:space="preserve"> la Loi sur le statut professionnel des artistes des arts visuels, du cinéma, du disque, de la littérature, des métiers d’art et de la scène</t>
    </r>
    <r>
      <rPr>
        <sz val="10"/>
        <rFont val="Arial"/>
        <family val="2"/>
      </rPr>
      <t>.</t>
    </r>
  </si>
  <si>
    <t>Pendant le dernier exercice, votre corporation disposait-elle d'une politique décrivant les règles d'éthique et de déontologie s'appliquant au Conseil d'administration, aux gestionnaires et aux employés</t>
  </si>
  <si>
    <t>L’organisme est à jour à l’égard du paiement de tout salaire, bénéfice, paye de vacances ou toute autre forme de rémunération (y compris toute indemnité pour perte ou cessation d’emploi), les cotisations syndicales et autres prélèvements demandés par le salarié (rémunération) auxquels tout employé ou ancien employé de l’organisme a droit.</t>
  </si>
  <si>
    <t xml:space="preserve"> Il n’existe aucune réclamation pour quelque rémunération impayée que ce soit par un employé présentement ou antérieurement à l’emploi de l’organisme.</t>
  </si>
  <si>
    <t xml:space="preserve"> L’organisme n’accuse aucun retard tant à l’égard des retenues à la source, qu’à l’égard de toute somme devant être retenue et remise par lui aux autorités gouvernementales concernées en vertu des lois applicables.</t>
  </si>
  <si>
    <t>8-</t>
  </si>
  <si>
    <t>Les opérations de l’organisme sont conformes aux lois, règlements, décrets, règles et autres exigences de toute autorité gouvernementale fédérale, provinciale et municipale.</t>
  </si>
  <si>
    <t>Une évaluation du fonctionnement du conseil d’administration et de ses comités a-t-elle été réalisée?</t>
  </si>
  <si>
    <t>9-</t>
  </si>
  <si>
    <t xml:space="preserve">Actif NET total à la fin de l'exercice </t>
  </si>
  <si>
    <t>Pour chaque entente, joindre une preuve de versement de la part du producteur à l'association concernée ou les états financiers vérifiés incluant une mention de l’auditeur à l’effet que la ou les ententes ont été respectées.</t>
  </si>
  <si>
    <t xml:space="preserve">Signature  </t>
  </si>
  <si>
    <t xml:space="preserve">En date du : </t>
  </si>
  <si>
    <t>Votre organisme dispose-t'il d'une assurance responsabilité civile pour les membres du conseil d'administration et les gestionnaires</t>
  </si>
  <si>
    <t>Année de nomina-tion à ce poste</t>
  </si>
  <si>
    <t>Annexe - Gouvernance</t>
  </si>
  <si>
    <t xml:space="preserve">       (Sections 14 b; 15b; Bilan et programme d'activité (document word))</t>
  </si>
  <si>
    <t>Oui ou Non ?</t>
  </si>
  <si>
    <t>Lors de chaque séance du conseil d’administration, une déclaration de la direction est-elle faite, attestant que, depuis la dernière séance :</t>
  </si>
  <si>
    <t xml:space="preserve">Votre organisme s’est-il doté d'un plan d’action en matière de développement durable avec une composante écoresponsable ? </t>
  </si>
  <si>
    <t>Conte/arts de la parole</t>
  </si>
  <si>
    <r>
      <t xml:space="preserve">Discipline
</t>
    </r>
    <r>
      <rPr>
        <sz val="8"/>
        <rFont val="Arial"/>
        <family val="2"/>
      </rPr>
      <t>(théâtre, danse, cirque, musique, chanson, arts multi, humour, conte/art de la parole, autres)</t>
    </r>
  </si>
  <si>
    <t>Autochone</t>
  </si>
  <si>
    <r>
      <t>(1)</t>
    </r>
    <r>
      <rPr>
        <b/>
        <sz val="10"/>
        <rFont val="Arial"/>
        <family val="2"/>
      </rPr>
      <t xml:space="preserve"> </t>
    </r>
    <r>
      <rPr>
        <b/>
        <sz val="8"/>
        <rFont val="Arial"/>
        <family val="2"/>
      </rPr>
      <t xml:space="preserve">Inscrire le nombre total de spectacles ou d'activités listés dans cette colonne </t>
    </r>
  </si>
  <si>
    <t xml:space="preserve"> Représentativité des artistes</t>
  </si>
  <si>
    <t>Nombre d'activités</t>
  </si>
  <si>
    <t>Nombre de productions :</t>
  </si>
  <si>
    <t>Nombre de représentations :</t>
  </si>
  <si>
    <t>Nombre d'activités :</t>
  </si>
  <si>
    <t>Nombre de présentations :</t>
  </si>
  <si>
    <r>
      <t xml:space="preserve">Arts de la scène et arts multidisciplinaires        </t>
    </r>
    <r>
      <rPr>
        <sz val="10"/>
        <color rgb="FF00B050"/>
        <rFont val="Arial"/>
        <family val="2"/>
      </rPr>
      <t xml:space="preserve"> </t>
    </r>
    <r>
      <rPr>
        <b/>
        <sz val="10"/>
        <color rgb="FF0070C0"/>
        <rFont val="Arial"/>
        <family val="2"/>
      </rPr>
      <t>(Sections 14c ou d; 16a et 16b)</t>
    </r>
  </si>
  <si>
    <r>
      <t>Arts du cirque, Arts multidisciplinaires et Théâtre</t>
    </r>
    <r>
      <rPr>
        <sz val="10"/>
        <rFont val="Arial"/>
        <family val="2"/>
      </rPr>
      <t xml:space="preserve">     </t>
    </r>
    <r>
      <rPr>
        <b/>
        <sz val="10"/>
        <rFont val="Arial"/>
        <family val="2"/>
      </rPr>
      <t xml:space="preserve"> </t>
    </r>
    <r>
      <rPr>
        <b/>
        <sz val="10"/>
        <color rgb="FF0070C0"/>
        <rFont val="Arial"/>
        <family val="2"/>
      </rPr>
      <t>(Sections 6b; 6c; 9; 14a)</t>
    </r>
  </si>
  <si>
    <r>
      <t xml:space="preserve">Danse    </t>
    </r>
    <r>
      <rPr>
        <b/>
        <sz val="10"/>
        <color rgb="FF0070C0"/>
        <rFont val="Arial"/>
        <family val="2"/>
      </rPr>
      <t xml:space="preserve"> (Sections 7b; 7c; 9; 14a)</t>
    </r>
  </si>
  <si>
    <r>
      <t xml:space="preserve">Musique   </t>
    </r>
    <r>
      <rPr>
        <sz val="10"/>
        <rFont val="Arial"/>
        <family val="2"/>
      </rPr>
      <t xml:space="preserve"> </t>
    </r>
    <r>
      <rPr>
        <sz val="10"/>
        <color rgb="FF0070C0"/>
        <rFont val="Arial"/>
        <family val="2"/>
      </rPr>
      <t xml:space="preserve"> </t>
    </r>
    <r>
      <rPr>
        <b/>
        <sz val="10"/>
        <color rgb="FF0070C0"/>
        <rFont val="Arial"/>
        <family val="2"/>
      </rPr>
      <t>(Sections 8b; 8c; 9; 14a)</t>
    </r>
  </si>
  <si>
    <r>
      <t xml:space="preserve">Pluridisciplinaire </t>
    </r>
    <r>
      <rPr>
        <sz val="10"/>
        <rFont val="Arial"/>
        <family val="2"/>
      </rPr>
      <t>(Remplir les sections associées aux disciplines composant votre programmation</t>
    </r>
    <r>
      <rPr>
        <b/>
        <sz val="10"/>
        <rFont val="Arial"/>
        <family val="2"/>
      </rPr>
      <t xml:space="preserve"> </t>
    </r>
    <r>
      <rPr>
        <b/>
        <sz val="10"/>
        <color rgb="FF0070C0"/>
        <rFont val="Arial"/>
        <family val="2"/>
      </rPr>
      <t>(6b; 6c; 7b; 7c; 8b; 8c); 9; 14a)</t>
    </r>
  </si>
  <si>
    <r>
      <t>Organismes professionnels en arts visuels, arts numériques, cinéma - vidéo, métiers d'art et recherche architecturale</t>
    </r>
    <r>
      <rPr>
        <sz val="11"/>
        <rFont val="Arial"/>
        <family val="2"/>
      </rPr>
      <t xml:space="preserve"> </t>
    </r>
    <r>
      <rPr>
        <b/>
        <sz val="10"/>
        <color rgb="FF0070C0"/>
        <rFont val="Arial"/>
        <family val="2"/>
      </rPr>
      <t>(Sections 11a; 11b; 13; 14a; 15b)</t>
    </r>
  </si>
  <si>
    <r>
      <t>(Remplir  les sections associées aux disciplines composant votre programmation</t>
    </r>
    <r>
      <rPr>
        <b/>
        <sz val="10"/>
        <rFont val="Arial"/>
        <family val="2"/>
      </rPr>
      <t xml:space="preserve"> </t>
    </r>
    <r>
      <rPr>
        <b/>
        <sz val="10"/>
        <color rgb="FF0070C0"/>
        <rFont val="Arial"/>
        <family val="2"/>
      </rPr>
      <t>(6b, 6c, 7b, 7c, 8b, 8c); 9;10; 14e)</t>
    </r>
  </si>
  <si>
    <r>
      <t xml:space="preserve">(Remplir  les sections associées aux disciplines composant votre programmation </t>
    </r>
    <r>
      <rPr>
        <b/>
        <sz val="10"/>
        <color rgb="FF0070C0"/>
        <rFont val="Arial"/>
        <family val="2"/>
      </rPr>
      <t>(6b, 6c, 7b, 7c, 8b, 8c); 9; 14e; 16a et 16b)</t>
    </r>
  </si>
  <si>
    <r>
      <t xml:space="preserve">Périodiques culturels  </t>
    </r>
    <r>
      <rPr>
        <sz val="11"/>
        <rFont val="Arial"/>
        <family val="2"/>
      </rPr>
      <t xml:space="preserve">  </t>
    </r>
    <r>
      <rPr>
        <b/>
        <sz val="11"/>
        <color rgb="FF0070C0"/>
        <rFont val="Arial"/>
        <family val="2"/>
      </rPr>
      <t xml:space="preserve"> </t>
    </r>
    <r>
      <rPr>
        <b/>
        <sz val="10"/>
        <color rgb="FF0070C0"/>
        <rFont val="Arial"/>
        <family val="2"/>
      </rPr>
      <t>(Sections 12b, c et d)</t>
    </r>
  </si>
  <si>
    <t>2023-2024</t>
  </si>
  <si>
    <t>L'organisme est-il inscrit à Mon dossier CALQ ?</t>
  </si>
  <si>
    <t>Retour à la page de garde</t>
  </si>
  <si>
    <r>
      <t xml:space="preserve">Diffuseurs spécialisés et pluridisciplinaires </t>
    </r>
    <r>
      <rPr>
        <b/>
        <sz val="10"/>
        <color rgb="FF0070C0"/>
        <rFont val="Arial"/>
        <family val="2"/>
      </rPr>
      <t>(Sections 10; 14a)</t>
    </r>
  </si>
  <si>
    <r>
      <t xml:space="preserve">Structure organisationnelle </t>
    </r>
    <r>
      <rPr>
        <b/>
        <sz val="10"/>
        <rFont val="Arial"/>
        <family val="2"/>
      </rPr>
      <t>(À remplir seulement si vous n'avez pas déposé une demande au Soutien à la mission 2024-2028)</t>
    </r>
  </si>
  <si>
    <t>NON</t>
  </si>
  <si>
    <r>
      <t>Si ce n'est pas déjà fait, extrait du procès-verbal de la réunion du conseil d’administration attestant de l’adoption et de la mise en œuvre, par l’organisme, d’une politique de prévention du harcèlement psychologique et de traitement des plaintes conformément à l’article 81.19 de la</t>
    </r>
    <r>
      <rPr>
        <b/>
        <i/>
        <sz val="10"/>
        <rFont val="Arial"/>
        <family val="2"/>
      </rPr>
      <t xml:space="preserve"> Loi sur les normes du travail </t>
    </r>
    <r>
      <rPr>
        <b/>
        <sz val="10"/>
        <rFont val="Arial"/>
        <family val="2"/>
      </rPr>
      <t>et à l’article 43 de la</t>
    </r>
    <r>
      <rPr>
        <b/>
        <i/>
        <sz val="10"/>
        <rFont val="Arial"/>
        <family val="2"/>
      </rPr>
      <t xml:space="preserve"> Loi sur le statut professionnel des artistes des arts visuels, du cinéma, du disque, de la littérature, des métiers d’art et de la scène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</si>
</sst>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0\ &quot;$&quot;_);\(#,##0\ &quot;$&quot;\)"/>
    <numFmt numFmtId="42" formatCode="_ * #,##0_)\ &quot;$&quot;_ ;_ * \(#,##0\)\ &quot;$&quot;_ ;_ * &quot;-&quot;_)\ &quot;$&quot;_ ;_ @_ "/>
    <numFmt numFmtId="44" formatCode="_ * #,##0.00_)\ &quot;$&quot;_ ;_ * \(#,##0.00\)\ &quot;$&quot;_ ;_ * &quot;-&quot;??_)\ &quot;$&quot;_ ;_ @_ "/>
    <numFmt numFmtId="164" formatCode="_ * #,##0_)\ _$_ ;_ * \(#,##0\)\ _$_ ;_ * &quot;-&quot;_)\ _$_ ;_ @_ "/>
    <numFmt numFmtId="165" formatCode="_ * #,##0_)&quot; $&quot;_ ;_ * \(#,##0\)&quot; $&quot;_ ;_ * &quot;-&quot;_)&quot; $&quot;_ ;_ @_ "/>
    <numFmt numFmtId="166" formatCode="* #,##0_)_ ;\ * \(#,##0\)_ ;* &quot;-&quot;_)_ ;_ @_ "/>
    <numFmt numFmtId="167" formatCode="_ * #,##0.00_)&quot; $&quot;_ ;_ * \(#,##0.00\)&quot; $&quot;_ ;_ * &quot;-&quot;??_)&quot; $&quot;_ ;_ @_ "/>
    <numFmt numFmtId="168" formatCode="_ * #,##0_)\ &quot;$&quot;_ ;_ * \(#,##0\)\ &quot;$&quot;_ ;_ * &quot;-&quot;??_)\ &quot;$&quot;_ ;_ @_ "/>
    <numFmt numFmtId="169" formatCode="d/mmm/yy"/>
    <numFmt numFmtId="170" formatCode="_ * #,##0_)_ _$_ ;_ * \(#,##0\)_ _$_ ;_ * &quot;-&quot;_)_ _$_ ;_ @_ "/>
    <numFmt numFmtId="171" formatCode="0%;\(0%\)"/>
    <numFmt numFmtId="172" formatCode="_ * #,##0.00_)\ [$$-C0C]_ ;_ * \(#,##0.00\)\ [$$-C0C]_ ;_ * &quot;-&quot;??_)\ [$$-C0C]_ ;_ @_ "/>
    <numFmt numFmtId="173" formatCode="#,##0\ &quot;$&quot;"/>
    <numFmt numFmtId="174" formatCode="yyyy/mm/dd;@"/>
  </numFmts>
  <fonts count="128">
    <font>
      <sz val="10"/>
      <name val="Arial"/>
    </font>
    <font>
      <sz val="11"/>
      <color theme="1"/>
      <name val="Calibri"/>
      <family val="2"/>
      <scheme val="minor"/>
    </font>
    <font>
      <sz val="11"/>
      <color theme="1"/>
      <name val="Calibri"/>
      <family val="2"/>
      <scheme val="minor"/>
    </font>
    <font>
      <sz val="9"/>
      <color theme="1"/>
      <name val="Arial"/>
      <family val="2"/>
    </font>
    <font>
      <sz val="9"/>
      <color theme="1"/>
      <name val="Arial"/>
      <family val="2"/>
    </font>
    <font>
      <sz val="9"/>
      <color theme="1"/>
      <name val="Arial"/>
      <family val="2"/>
    </font>
    <font>
      <sz val="10"/>
      <name val="Arial"/>
      <family val="2"/>
    </font>
    <font>
      <sz val="9"/>
      <name val="Arial"/>
      <family val="2"/>
    </font>
    <font>
      <b/>
      <sz val="10"/>
      <name val="Arial"/>
      <family val="2"/>
    </font>
    <font>
      <b/>
      <sz val="12"/>
      <name val="Arial"/>
      <family val="2"/>
    </font>
    <font>
      <b/>
      <sz val="10"/>
      <name val="Arial"/>
      <family val="2"/>
    </font>
    <font>
      <b/>
      <sz val="14"/>
      <name val="Arial"/>
      <family val="2"/>
    </font>
    <font>
      <b/>
      <sz val="9"/>
      <name val="Arial"/>
      <family val="2"/>
    </font>
    <font>
      <sz val="10"/>
      <name val="Arial"/>
      <family val="2"/>
    </font>
    <font>
      <sz val="9"/>
      <name val="Arial"/>
      <family val="2"/>
    </font>
    <font>
      <sz val="9"/>
      <color indexed="10"/>
      <name val="Arial"/>
      <family val="2"/>
    </font>
    <font>
      <b/>
      <sz val="8"/>
      <color indexed="10"/>
      <name val="Arial"/>
      <family val="2"/>
    </font>
    <font>
      <sz val="8"/>
      <name val="Arial"/>
      <family val="2"/>
    </font>
    <font>
      <b/>
      <sz val="8"/>
      <name val="Arial"/>
      <family val="2"/>
    </font>
    <font>
      <b/>
      <sz val="14"/>
      <name val="Arial"/>
      <family val="2"/>
    </font>
    <font>
      <i/>
      <sz val="9"/>
      <name val="Arial"/>
      <family val="2"/>
    </font>
    <font>
      <b/>
      <i/>
      <sz val="9"/>
      <color indexed="18"/>
      <name val="Arial"/>
      <family val="2"/>
    </font>
    <font>
      <b/>
      <sz val="14"/>
      <color indexed="18"/>
      <name val="Arial"/>
      <family val="2"/>
    </font>
    <font>
      <b/>
      <sz val="9"/>
      <name val="Helv"/>
      <family val="2"/>
    </font>
    <font>
      <sz val="9"/>
      <color indexed="18"/>
      <name val="Arial"/>
      <family val="2"/>
    </font>
    <font>
      <b/>
      <sz val="10"/>
      <color indexed="18"/>
      <name val="Arial"/>
      <family val="2"/>
    </font>
    <font>
      <sz val="7"/>
      <name val="Arial"/>
      <family val="2"/>
    </font>
    <font>
      <i/>
      <sz val="10"/>
      <name val="Arial"/>
      <family val="2"/>
    </font>
    <font>
      <b/>
      <sz val="7"/>
      <name val="Arial"/>
      <family val="2"/>
    </font>
    <font>
      <i/>
      <sz val="8"/>
      <name val="Arial"/>
      <family val="2"/>
    </font>
    <font>
      <i/>
      <sz val="7"/>
      <name val="Arial"/>
      <family val="2"/>
    </font>
    <font>
      <b/>
      <i/>
      <sz val="7"/>
      <name val="Arial"/>
      <family val="2"/>
    </font>
    <font>
      <b/>
      <sz val="9"/>
      <color indexed="18"/>
      <name val="Arial"/>
      <family val="2"/>
    </font>
    <font>
      <sz val="5"/>
      <name val="Arial"/>
      <family val="2"/>
    </font>
    <font>
      <b/>
      <sz val="8"/>
      <color indexed="18"/>
      <name val="Arial"/>
      <family val="2"/>
    </font>
    <font>
      <sz val="9"/>
      <name val="Arial"/>
      <family val="2"/>
    </font>
    <font>
      <sz val="10"/>
      <name val="Arial"/>
      <family val="2"/>
    </font>
    <font>
      <sz val="10"/>
      <color indexed="18"/>
      <name val="Arial"/>
      <family val="2"/>
    </font>
    <font>
      <sz val="9"/>
      <color indexed="18"/>
      <name val="Arial"/>
      <family val="2"/>
    </font>
    <font>
      <sz val="8"/>
      <color indexed="18"/>
      <name val="Arial"/>
      <family val="2"/>
    </font>
    <font>
      <sz val="10"/>
      <name val="Geneva"/>
    </font>
    <font>
      <b/>
      <sz val="9"/>
      <color indexed="18"/>
      <name val="Arial"/>
      <family val="2"/>
    </font>
    <font>
      <sz val="7"/>
      <color indexed="18"/>
      <name val="Arial"/>
      <family val="2"/>
    </font>
    <font>
      <sz val="11"/>
      <name val="Arial"/>
      <family val="2"/>
    </font>
    <font>
      <b/>
      <sz val="11"/>
      <name val="Arial"/>
      <family val="2"/>
    </font>
    <font>
      <b/>
      <i/>
      <sz val="7"/>
      <name val="Arial"/>
      <family val="2"/>
    </font>
    <font>
      <sz val="7"/>
      <name val="Arial"/>
      <family val="2"/>
    </font>
    <font>
      <sz val="9"/>
      <name val="Arial"/>
      <family val="2"/>
    </font>
    <font>
      <b/>
      <sz val="9"/>
      <name val="Arial"/>
      <family val="2"/>
    </font>
    <font>
      <sz val="8"/>
      <color indexed="81"/>
      <name val="Tahoma"/>
      <family val="2"/>
    </font>
    <font>
      <b/>
      <i/>
      <sz val="9"/>
      <name val="Arial"/>
      <family val="2"/>
    </font>
    <font>
      <sz val="8"/>
      <name val="Arial"/>
      <family val="2"/>
    </font>
    <font>
      <b/>
      <strike/>
      <sz val="8"/>
      <color indexed="18"/>
      <name val="Arial"/>
      <family val="2"/>
    </font>
    <font>
      <b/>
      <sz val="7"/>
      <name val="Arial"/>
      <family val="2"/>
    </font>
    <font>
      <b/>
      <sz val="8"/>
      <color indexed="18"/>
      <name val="Arial"/>
      <family val="2"/>
    </font>
    <font>
      <b/>
      <sz val="9"/>
      <color indexed="18"/>
      <name val="Arial"/>
      <family val="2"/>
    </font>
    <font>
      <sz val="9"/>
      <color indexed="18"/>
      <name val="Arial"/>
      <family val="2"/>
    </font>
    <font>
      <b/>
      <u/>
      <sz val="8"/>
      <color indexed="18"/>
      <name val="Arial"/>
      <family val="2"/>
    </font>
    <font>
      <b/>
      <sz val="10"/>
      <name val="Arial"/>
      <family val="2"/>
    </font>
    <font>
      <b/>
      <sz val="11"/>
      <name val="Arial"/>
      <family val="2"/>
    </font>
    <font>
      <b/>
      <sz val="14"/>
      <name val="Arial"/>
      <family val="2"/>
    </font>
    <font>
      <sz val="9"/>
      <name val="Arial"/>
      <family val="2"/>
    </font>
    <font>
      <b/>
      <sz val="10"/>
      <name val="Arial"/>
      <family val="2"/>
    </font>
    <font>
      <sz val="10"/>
      <color indexed="18"/>
      <name val="Arial"/>
      <family val="2"/>
    </font>
    <font>
      <sz val="8"/>
      <name val="Helv"/>
      <family val="2"/>
    </font>
    <font>
      <sz val="9"/>
      <name val="Helv"/>
      <family val="2"/>
    </font>
    <font>
      <b/>
      <sz val="8"/>
      <color indexed="62"/>
      <name val="Arial"/>
      <family val="2"/>
    </font>
    <font>
      <i/>
      <sz val="8"/>
      <color indexed="62"/>
      <name val="Arial"/>
      <family val="2"/>
    </font>
    <font>
      <b/>
      <sz val="12"/>
      <name val="Arial"/>
      <family val="2"/>
    </font>
    <font>
      <b/>
      <i/>
      <sz val="10"/>
      <name val="Arial"/>
      <family val="2"/>
    </font>
    <font>
      <sz val="8"/>
      <color indexed="10"/>
      <name val="Arial"/>
      <family val="2"/>
    </font>
    <font>
      <sz val="7"/>
      <color indexed="10"/>
      <name val="Arial"/>
      <family val="2"/>
    </font>
    <font>
      <sz val="8"/>
      <color rgb="FF000000"/>
      <name val="Tahoma"/>
      <family val="2"/>
    </font>
    <font>
      <sz val="10"/>
      <color rgb="FFFF0000"/>
      <name val="Arial"/>
      <family val="2"/>
    </font>
    <font>
      <i/>
      <sz val="7"/>
      <color rgb="FFFF0000"/>
      <name val="Arial"/>
      <family val="2"/>
    </font>
    <font>
      <sz val="10"/>
      <color rgb="FF000000"/>
      <name val="Arial"/>
      <family val="2"/>
    </font>
    <font>
      <sz val="9"/>
      <name val="Arial Narrow"/>
      <family val="2"/>
    </font>
    <font>
      <sz val="12"/>
      <name val="Arial"/>
      <family val="2"/>
    </font>
    <font>
      <b/>
      <sz val="12"/>
      <color indexed="18"/>
      <name val="Arial"/>
      <family val="2"/>
    </font>
    <font>
      <sz val="11"/>
      <color theme="1"/>
      <name val="Calibri"/>
      <family val="2"/>
      <scheme val="minor"/>
    </font>
    <font>
      <sz val="11"/>
      <color theme="0"/>
      <name val="Arial"/>
      <family val="2"/>
    </font>
    <font>
      <b/>
      <i/>
      <sz val="12"/>
      <color indexed="18"/>
      <name val="Arial"/>
      <family val="2"/>
    </font>
    <font>
      <b/>
      <i/>
      <sz val="8"/>
      <name val="Arial"/>
      <family val="2"/>
    </font>
    <font>
      <sz val="10"/>
      <name val="Wingdings"/>
      <charset val="2"/>
    </font>
    <font>
      <sz val="7"/>
      <name val="Times New Roman"/>
      <family val="1"/>
    </font>
    <font>
      <sz val="10"/>
      <color theme="1"/>
      <name val="Arial"/>
      <family val="2"/>
    </font>
    <font>
      <sz val="8"/>
      <color theme="1"/>
      <name val="Arial"/>
      <family val="2"/>
    </font>
    <font>
      <sz val="10"/>
      <name val="Calibri"/>
      <family val="2"/>
    </font>
    <font>
      <sz val="8"/>
      <name val="Calibri"/>
      <family val="2"/>
    </font>
    <font>
      <u/>
      <sz val="8"/>
      <name val="Arial"/>
      <family val="2"/>
    </font>
    <font>
      <u/>
      <sz val="8"/>
      <name val="Calibri"/>
      <family val="2"/>
    </font>
    <font>
      <b/>
      <strike/>
      <sz val="8"/>
      <name val="Arial"/>
      <family val="2"/>
    </font>
    <font>
      <i/>
      <strike/>
      <sz val="8"/>
      <name val="Arial"/>
      <family val="2"/>
    </font>
    <font>
      <sz val="10"/>
      <color theme="0"/>
      <name val="Arial"/>
      <family val="2"/>
    </font>
    <font>
      <sz val="11"/>
      <name val="Calibri"/>
      <family val="2"/>
    </font>
    <font>
      <b/>
      <sz val="11"/>
      <name val="Calibri"/>
      <family val="2"/>
    </font>
    <font>
      <sz val="8"/>
      <color rgb="FFFF0000"/>
      <name val="Arial"/>
      <family val="2"/>
    </font>
    <font>
      <b/>
      <sz val="7"/>
      <color indexed="18"/>
      <name val="Arial"/>
      <family val="2"/>
    </font>
    <font>
      <b/>
      <sz val="9"/>
      <color rgb="FF0070C0"/>
      <name val="Arial"/>
      <family val="2"/>
    </font>
    <font>
      <sz val="9"/>
      <name val="Calibri"/>
      <family val="2"/>
    </font>
    <font>
      <b/>
      <sz val="9"/>
      <color theme="1"/>
      <name val="Arial"/>
      <family val="2"/>
    </font>
    <font>
      <b/>
      <strike/>
      <sz val="9"/>
      <name val="Arial"/>
      <family val="2"/>
    </font>
    <font>
      <i/>
      <strike/>
      <sz val="9"/>
      <name val="Arial"/>
      <family val="2"/>
    </font>
    <font>
      <b/>
      <sz val="14"/>
      <color theme="4" tint="-0.499984740745262"/>
      <name val="Arial"/>
      <family val="2"/>
    </font>
    <font>
      <sz val="10"/>
      <color theme="4" tint="-0.499984740745262"/>
      <name val="Arial"/>
      <family val="2"/>
    </font>
    <font>
      <b/>
      <sz val="14"/>
      <color rgb="FF002060"/>
      <name val="Arial"/>
      <family val="2"/>
    </font>
    <font>
      <b/>
      <sz val="11"/>
      <color indexed="18"/>
      <name val="Arial"/>
      <family val="2"/>
    </font>
    <font>
      <b/>
      <sz val="10"/>
      <color theme="3" tint="-0.249977111117893"/>
      <name val="Arial"/>
      <family val="2"/>
    </font>
    <font>
      <sz val="11"/>
      <color rgb="FFFF0000"/>
      <name val="Arial"/>
      <family val="2"/>
    </font>
    <font>
      <sz val="9"/>
      <color rgb="FFFF0000"/>
      <name val="Arial"/>
      <family val="2"/>
    </font>
    <font>
      <b/>
      <sz val="11"/>
      <color theme="0" tint="-4.9989318521683403E-2"/>
      <name val="Arial"/>
      <family val="2"/>
    </font>
    <font>
      <sz val="11"/>
      <color rgb="FF00B0F0"/>
      <name val="Arial"/>
      <family val="2"/>
    </font>
    <font>
      <b/>
      <sz val="10"/>
      <name val="Calibri"/>
      <family val="2"/>
    </font>
    <font>
      <b/>
      <sz val="9"/>
      <color rgb="FFFF0000"/>
      <name val="Arial"/>
      <family val="2"/>
    </font>
    <font>
      <b/>
      <sz val="10"/>
      <color rgb="FFFF0000"/>
      <name val="Arial"/>
      <family val="2"/>
    </font>
    <font>
      <sz val="10"/>
      <color rgb="FF0070C0"/>
      <name val="Arial"/>
      <family val="2"/>
    </font>
    <font>
      <b/>
      <sz val="10"/>
      <color rgb="FF0070C0"/>
      <name val="Arial"/>
      <family val="2"/>
    </font>
    <font>
      <sz val="10"/>
      <color rgb="FF00B050"/>
      <name val="Arial"/>
      <family val="2"/>
    </font>
    <font>
      <b/>
      <sz val="16"/>
      <color indexed="18"/>
      <name val="Arial"/>
      <family val="2"/>
    </font>
    <font>
      <b/>
      <sz val="11"/>
      <color rgb="FFFF0000"/>
      <name val="Arial"/>
      <family val="2"/>
    </font>
    <font>
      <sz val="7.5"/>
      <name val="Arial"/>
      <family val="2"/>
    </font>
    <font>
      <b/>
      <sz val="7.5"/>
      <name val="Arial"/>
      <family val="2"/>
    </font>
    <font>
      <b/>
      <sz val="11"/>
      <color rgb="FF0070C0"/>
      <name val="Arial"/>
      <family val="2"/>
    </font>
    <font>
      <b/>
      <sz val="10"/>
      <color theme="0"/>
      <name val="Arial"/>
      <family val="2"/>
    </font>
    <font>
      <b/>
      <sz val="9"/>
      <color theme="0"/>
      <name val="Arial"/>
      <family val="2"/>
    </font>
    <font>
      <u/>
      <sz val="10"/>
      <color theme="10"/>
      <name val="Arial"/>
      <family val="2"/>
    </font>
    <font>
      <u/>
      <sz val="14"/>
      <color theme="10"/>
      <name val="Arial"/>
      <family val="2"/>
    </font>
    <font>
      <u/>
      <sz val="12"/>
      <color theme="10"/>
      <name val="Arial"/>
      <family val="2"/>
    </font>
  </fonts>
  <fills count="17">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rgb="FFE2E2E2"/>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4" tint="-0.249977111117893"/>
        <bgColor indexed="64"/>
      </patternFill>
    </fill>
    <fill>
      <patternFill patternType="solid">
        <fgColor theme="3"/>
        <bgColor indexed="64"/>
      </patternFill>
    </fill>
  </fills>
  <borders count="88">
    <border>
      <left/>
      <right/>
      <top/>
      <bottom/>
      <diagonal/>
    </border>
    <border>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hair">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style="thin">
        <color indexed="64"/>
      </top>
      <bottom style="hair">
        <color indexed="64"/>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medium">
        <color indexed="64"/>
      </top>
      <bottom style="medium">
        <color indexed="64"/>
      </bottom>
      <diagonal/>
    </border>
    <border>
      <left/>
      <right style="hair">
        <color indexed="64"/>
      </right>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thin">
        <color indexed="64"/>
      </top>
      <bottom style="hair">
        <color indexed="64"/>
      </bottom>
      <diagonal/>
    </border>
    <border>
      <left/>
      <right/>
      <top style="medium">
        <color indexed="64"/>
      </top>
      <bottom/>
      <diagonal/>
    </border>
    <border>
      <left/>
      <right/>
      <top style="thick">
        <color indexed="64"/>
      </top>
      <bottom/>
      <diagonal/>
    </border>
    <border>
      <left/>
      <right/>
      <top style="hair">
        <color indexed="64"/>
      </top>
      <bottom style="thick">
        <color indexed="64"/>
      </bottom>
      <diagonal/>
    </border>
    <border>
      <left/>
      <right style="medium">
        <color indexed="64"/>
      </right>
      <top/>
      <bottom/>
      <diagonal/>
    </border>
    <border>
      <left/>
      <right style="hair">
        <color indexed="64"/>
      </right>
      <top/>
      <bottom style="hair">
        <color indexed="64"/>
      </bottom>
      <diagonal/>
    </border>
    <border>
      <left style="hair">
        <color indexed="64"/>
      </left>
      <right/>
      <top/>
      <bottom style="hair">
        <color indexed="64"/>
      </bottom>
      <diagonal/>
    </border>
    <border>
      <left style="medium">
        <color auto="1"/>
      </left>
      <right/>
      <top/>
      <bottom/>
      <diagonal/>
    </border>
    <border>
      <left/>
      <right style="medium">
        <color auto="1"/>
      </right>
      <top/>
      <bottom style="thin">
        <color indexed="64"/>
      </bottom>
      <diagonal/>
    </border>
    <border>
      <left/>
      <right style="medium">
        <color auto="1"/>
      </right>
      <top style="thin">
        <color indexed="64"/>
      </top>
      <bottom style="thin">
        <color indexed="64"/>
      </bottom>
      <diagonal/>
    </border>
    <border>
      <left/>
      <right/>
      <top style="thin">
        <color indexed="64"/>
      </top>
      <bottom style="medium">
        <color auto="1"/>
      </bottom>
      <diagonal/>
    </border>
    <border>
      <left/>
      <right style="medium">
        <color auto="1"/>
      </right>
      <top style="thin">
        <color indexed="64"/>
      </top>
      <bottom style="medium">
        <color auto="1"/>
      </bottom>
      <diagonal/>
    </border>
    <border>
      <left/>
      <right/>
      <top style="medium">
        <color auto="1"/>
      </top>
      <bottom style="double">
        <color auto="1"/>
      </bottom>
      <diagonal/>
    </border>
    <border>
      <left/>
      <right style="medium">
        <color auto="1"/>
      </right>
      <top style="medium">
        <color auto="1"/>
      </top>
      <bottom style="double">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double">
        <color auto="1"/>
      </top>
      <bottom style="thin">
        <color auto="1"/>
      </bottom>
      <diagonal/>
    </border>
    <border>
      <left/>
      <right style="medium">
        <color auto="1"/>
      </right>
      <top style="double">
        <color auto="1"/>
      </top>
      <bottom style="thin">
        <color auto="1"/>
      </bottom>
      <diagonal/>
    </border>
    <border>
      <left/>
      <right/>
      <top style="double">
        <color auto="1"/>
      </top>
      <bottom/>
      <diagonal/>
    </border>
    <border>
      <left/>
      <right style="medium">
        <color auto="1"/>
      </right>
      <top style="thin">
        <color indexed="64"/>
      </top>
      <bottom/>
      <diagonal/>
    </border>
    <border>
      <left style="medium">
        <color indexed="64"/>
      </left>
      <right style="thin">
        <color auto="1"/>
      </right>
      <top style="medium">
        <color indexed="64"/>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auto="1"/>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top/>
      <bottom style="medium">
        <color rgb="FF000000"/>
      </bottom>
      <diagonal/>
    </border>
    <border>
      <left/>
      <right/>
      <top style="medium">
        <color indexed="64"/>
      </top>
      <bottom style="thin">
        <color indexed="64"/>
      </bottom>
      <diagonal/>
    </border>
    <border>
      <left/>
      <right style="medium">
        <color indexed="64"/>
      </right>
      <top style="medium">
        <color auto="1"/>
      </top>
      <bottom style="thin">
        <color auto="1"/>
      </bottom>
      <diagonal/>
    </border>
    <border>
      <left/>
      <right style="medium">
        <color rgb="FF000000"/>
      </right>
      <top style="medium">
        <color indexed="64"/>
      </top>
      <bottom style="thin">
        <color indexed="64"/>
      </bottom>
      <diagonal/>
    </border>
    <border>
      <left/>
      <right style="medium">
        <color rgb="FF000000"/>
      </right>
      <top style="thin">
        <color indexed="64"/>
      </top>
      <bottom style="thin">
        <color indexed="64"/>
      </bottom>
      <diagonal/>
    </border>
    <border>
      <left/>
      <right style="medium">
        <color rgb="FF000000"/>
      </right>
      <top/>
      <bottom style="thin">
        <color indexed="64"/>
      </bottom>
      <diagonal/>
    </border>
    <border>
      <left/>
      <right style="medium">
        <color rgb="FF000000"/>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auto="1"/>
      </right>
      <top style="thin">
        <color indexed="64"/>
      </top>
      <bottom style="medium">
        <color auto="1"/>
      </bottom>
      <diagonal/>
    </border>
    <border>
      <left style="medium">
        <color indexed="64"/>
      </left>
      <right style="medium">
        <color indexed="64"/>
      </right>
      <top style="thin">
        <color indexed="64"/>
      </top>
      <bottom style="thin">
        <color indexed="64"/>
      </bottom>
      <diagonal/>
    </border>
    <border>
      <left style="medium">
        <color auto="1"/>
      </left>
      <right/>
      <top style="medium">
        <color rgb="FF000000"/>
      </top>
      <bottom/>
      <diagonal/>
    </border>
    <border>
      <left style="medium">
        <color auto="1"/>
      </left>
      <right style="medium">
        <color auto="1"/>
      </right>
      <top/>
      <bottom style="medium">
        <color auto="1"/>
      </bottom>
      <diagonal/>
    </border>
    <border>
      <left style="thin">
        <color indexed="64"/>
      </left>
      <right style="thin">
        <color indexed="64"/>
      </right>
      <top/>
      <bottom/>
      <diagonal/>
    </border>
    <border>
      <left style="medium">
        <color auto="1"/>
      </left>
      <right/>
      <top style="medium">
        <color auto="1"/>
      </top>
      <bottom style="thin">
        <color auto="1"/>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auto="1"/>
      </left>
      <right/>
      <top style="double">
        <color auto="1"/>
      </top>
      <bottom style="thin">
        <color auto="1"/>
      </bottom>
      <diagonal/>
    </border>
    <border>
      <left/>
      <right style="double">
        <color auto="1"/>
      </right>
      <top style="double">
        <color auto="1"/>
      </top>
      <bottom style="thin">
        <color auto="1"/>
      </bottom>
      <diagonal/>
    </border>
    <border>
      <left/>
      <right/>
      <top style="thin">
        <color indexed="64"/>
      </top>
      <bottom style="double">
        <color auto="1"/>
      </bottom>
      <diagonal/>
    </border>
    <border>
      <left/>
      <right style="double">
        <color auto="1"/>
      </right>
      <top style="thin">
        <color indexed="64"/>
      </top>
      <bottom style="double">
        <color auto="1"/>
      </bottom>
      <diagonal/>
    </border>
    <border>
      <left/>
      <right style="double">
        <color indexed="64"/>
      </right>
      <top style="thin">
        <color indexed="64"/>
      </top>
      <bottom/>
      <diagonal/>
    </border>
  </borders>
  <cellStyleXfs count="102">
    <xf numFmtId="0" fontId="0" fillId="0" borderId="0">
      <alignment horizontal="center" vertical="center"/>
    </xf>
    <xf numFmtId="49" fontId="11" fillId="0" borderId="0">
      <alignment horizontal="left" vertical="top"/>
    </xf>
    <xf numFmtId="49" fontId="60" fillId="0" borderId="0">
      <alignment horizontal="left" vertical="top"/>
    </xf>
    <xf numFmtId="164" fontId="6" fillId="0" borderId="0" applyFont="0" applyFill="0" applyBorder="0" applyAlignment="0" applyProtection="0"/>
    <xf numFmtId="166" fontId="61" fillId="0" borderId="1" applyFill="0" applyAlignment="0" applyProtection="0"/>
    <xf numFmtId="170" fontId="40"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165" fontId="7" fillId="0" borderId="0" applyFont="0" applyFill="0" applyBorder="0" applyAlignment="0" applyProtection="0"/>
    <xf numFmtId="42" fontId="7" fillId="0" borderId="0" applyFont="0" applyFill="0" applyBorder="0" applyAlignment="0" applyProtection="0"/>
    <xf numFmtId="42" fontId="61" fillId="0" borderId="0" applyFont="0" applyFill="0" applyBorder="0" applyAlignment="0" applyProtection="0"/>
    <xf numFmtId="165" fontId="40" fillId="0" borderId="0" applyFont="0" applyFill="0" applyBorder="0" applyAlignment="0" applyProtection="0"/>
    <xf numFmtId="167" fontId="61" fillId="0" borderId="0" applyFont="0" applyFill="0" applyBorder="0" applyAlignment="0" applyProtection="0"/>
    <xf numFmtId="167" fontId="7" fillId="0" borderId="0" applyFont="0" applyFill="0" applyBorder="0" applyAlignment="0" applyProtection="0"/>
    <xf numFmtId="0" fontId="13" fillId="0" borderId="0">
      <alignment horizontal="center" vertical="center"/>
    </xf>
    <xf numFmtId="0" fontId="7" fillId="0" borderId="0"/>
    <xf numFmtId="0" fontId="61" fillId="0" borderId="0"/>
    <xf numFmtId="0" fontId="61" fillId="0" borderId="0"/>
    <xf numFmtId="0" fontId="7" fillId="0" borderId="0"/>
    <xf numFmtId="0" fontId="6" fillId="0" borderId="0"/>
    <xf numFmtId="0" fontId="7" fillId="0" borderId="0"/>
    <xf numFmtId="0" fontId="6" fillId="0" borderId="0"/>
    <xf numFmtId="49" fontId="7" fillId="0" borderId="0">
      <alignment horizontal="left" vertical="top" wrapText="1"/>
    </xf>
    <xf numFmtId="49" fontId="61" fillId="0" borderId="0">
      <alignment horizontal="left" vertical="top" wrapText="1"/>
    </xf>
    <xf numFmtId="49" fontId="7" fillId="0" borderId="0">
      <alignment horizontal="left" vertical="top" wrapText="1"/>
    </xf>
    <xf numFmtId="49" fontId="61" fillId="0" borderId="0">
      <alignment horizontal="left" vertical="top" wrapText="1"/>
    </xf>
    <xf numFmtId="49" fontId="7" fillId="0" borderId="0">
      <alignment horizontal="left" vertical="top" wrapText="1"/>
    </xf>
    <xf numFmtId="49" fontId="61" fillId="0" borderId="0">
      <alignment horizontal="left" vertical="top" wrapText="1"/>
    </xf>
    <xf numFmtId="9" fontId="6" fillId="0" borderId="0" applyFont="0" applyFill="0" applyBorder="0" applyAlignment="0" applyProtection="0"/>
    <xf numFmtId="49" fontId="10" fillId="0" borderId="0">
      <alignment vertical="top" wrapText="1"/>
    </xf>
    <xf numFmtId="1" fontId="12" fillId="0" borderId="0">
      <alignment wrapText="1"/>
    </xf>
    <xf numFmtId="49" fontId="62" fillId="0" borderId="0">
      <alignment vertical="top" wrapText="1"/>
    </xf>
    <xf numFmtId="49" fontId="10" fillId="0" borderId="0">
      <alignment vertical="top" wrapText="1"/>
    </xf>
    <xf numFmtId="49" fontId="62" fillId="0" borderId="0">
      <alignment vertical="top" wrapText="1"/>
    </xf>
    <xf numFmtId="49" fontId="8" fillId="0" borderId="0">
      <alignment vertical="top" wrapText="1"/>
    </xf>
    <xf numFmtId="49" fontId="10" fillId="0" borderId="0">
      <alignment vertical="top" wrapText="1"/>
    </xf>
    <xf numFmtId="49" fontId="62" fillId="0" borderId="0">
      <alignment vertical="top" wrapText="1"/>
    </xf>
    <xf numFmtId="49" fontId="62" fillId="0" borderId="0">
      <alignment vertical="top" wrapText="1"/>
    </xf>
    <xf numFmtId="49" fontId="8" fillId="0" borderId="0">
      <alignment vertical="top" wrapText="1"/>
    </xf>
    <xf numFmtId="1" fontId="10" fillId="0" borderId="0">
      <alignment horizontal="left" wrapText="1"/>
    </xf>
    <xf numFmtId="1" fontId="62" fillId="0" borderId="0">
      <alignment horizontal="left" wrapText="1"/>
    </xf>
    <xf numFmtId="49" fontId="9" fillId="0" borderId="0">
      <alignment horizontal="left" vertical="top" wrapText="1"/>
    </xf>
    <xf numFmtId="49" fontId="68" fillId="0" borderId="0">
      <alignment horizontal="left" vertical="top" wrapText="1"/>
    </xf>
    <xf numFmtId="0" fontId="9" fillId="0" borderId="0">
      <alignment horizontal="left" vertical="center"/>
      <protection locked="0"/>
    </xf>
    <xf numFmtId="1" fontId="8" fillId="0" borderId="0">
      <alignment horizontal="left" wrapText="1"/>
    </xf>
    <xf numFmtId="0" fontId="8" fillId="0" borderId="0"/>
    <xf numFmtId="0" fontId="6" fillId="0" borderId="0">
      <alignment horizontal="center" vertical="center"/>
    </xf>
    <xf numFmtId="49" fontId="8" fillId="0" borderId="0">
      <alignment vertical="top" wrapText="1"/>
    </xf>
    <xf numFmtId="1" fontId="8" fillId="0" borderId="0">
      <alignment horizontal="left" wrapText="1"/>
    </xf>
    <xf numFmtId="49" fontId="8" fillId="0" borderId="0">
      <alignment vertical="top" wrapText="1"/>
    </xf>
    <xf numFmtId="49" fontId="8" fillId="0" borderId="0">
      <alignment vertical="top" wrapText="1"/>
    </xf>
    <xf numFmtId="49" fontId="8" fillId="0" borderId="0">
      <alignment vertical="top" wrapText="1"/>
    </xf>
    <xf numFmtId="49" fontId="7" fillId="0" borderId="0">
      <alignment horizontal="left" wrapText="1"/>
      <protection locked="0"/>
    </xf>
    <xf numFmtId="49" fontId="11" fillId="0" borderId="0">
      <alignment horizontal="left" vertical="top"/>
    </xf>
    <xf numFmtId="0" fontId="6" fillId="0" borderId="0">
      <alignment horizontal="center" vertical="center"/>
    </xf>
    <xf numFmtId="49" fontId="7" fillId="0" borderId="0">
      <alignment horizontal="left" vertical="top" wrapText="1"/>
    </xf>
    <xf numFmtId="0" fontId="6" fillId="0" borderId="0"/>
    <xf numFmtId="44" fontId="6" fillId="0" borderId="0" applyFont="0" applyFill="0" applyBorder="0" applyAlignment="0" applyProtection="0"/>
    <xf numFmtId="164" fontId="6" fillId="0" borderId="0" applyFont="0" applyFill="0" applyBorder="0" applyAlignment="0" applyProtection="0"/>
    <xf numFmtId="42" fontId="6" fillId="0" borderId="0" applyFont="0" applyFill="0" applyBorder="0" applyAlignment="0" applyProtection="0"/>
    <xf numFmtId="165" fontId="40" fillId="0" borderId="0" applyFont="0" applyFill="0" applyBorder="0" applyAlignment="0" applyProtection="0"/>
    <xf numFmtId="44" fontId="6" fillId="0" borderId="0" applyFont="0" applyFill="0" applyBorder="0" applyAlignment="0" applyProtection="0"/>
    <xf numFmtId="0" fontId="7" fillId="0" borderId="0"/>
    <xf numFmtId="0" fontId="79" fillId="0" borderId="0"/>
    <xf numFmtId="9" fontId="6" fillId="0" borderId="0" applyFont="0" applyFill="0" applyBorder="0" applyAlignment="0" applyProtection="0"/>
    <xf numFmtId="9" fontId="6" fillId="0" borderId="0" applyFont="0" applyFill="0" applyBorder="0" applyAlignment="0" applyProtection="0"/>
    <xf numFmtId="3" fontId="8" fillId="0" borderId="0">
      <alignment wrapText="1"/>
    </xf>
    <xf numFmtId="1" fontId="8" fillId="0" borderId="0">
      <alignment horizontal="left" wrapText="1"/>
    </xf>
    <xf numFmtId="0" fontId="5" fillId="0" borderId="0"/>
    <xf numFmtId="0" fontId="7" fillId="0" borderId="0"/>
    <xf numFmtId="0" fontId="4" fillId="0" borderId="0"/>
    <xf numFmtId="0" fontId="4" fillId="0" borderId="0"/>
    <xf numFmtId="0" fontId="3" fillId="0" borderId="0"/>
    <xf numFmtId="0" fontId="3" fillId="0" borderId="0"/>
    <xf numFmtId="44" fontId="6" fillId="0" borderId="0" applyFont="0" applyFill="0" applyBorder="0" applyAlignment="0" applyProtection="0"/>
    <xf numFmtId="164" fontId="6" fillId="0" borderId="0" applyFont="0" applyFill="0" applyBorder="0" applyAlignment="0" applyProtection="0"/>
    <xf numFmtId="42" fontId="6" fillId="0" borderId="0" applyFont="0" applyFill="0" applyBorder="0" applyAlignment="0" applyProtection="0"/>
    <xf numFmtId="0" fontId="2" fillId="0" borderId="0"/>
    <xf numFmtId="44" fontId="6" fillId="0" borderId="0" applyFont="0" applyFill="0" applyBorder="0" applyAlignment="0" applyProtection="0"/>
    <xf numFmtId="0" fontId="6" fillId="0" borderId="0">
      <alignment horizontal="center" vertical="center"/>
    </xf>
    <xf numFmtId="0" fontId="3" fillId="0" borderId="0"/>
    <xf numFmtId="0" fontId="3" fillId="0" borderId="0"/>
    <xf numFmtId="0" fontId="3" fillId="0" borderId="0"/>
    <xf numFmtId="164" fontId="6"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44" fontId="6" fillId="0" borderId="0" applyFont="0" applyFill="0" applyBorder="0" applyAlignment="0" applyProtection="0"/>
    <xf numFmtId="0" fontId="1" fillId="0" borderId="0"/>
    <xf numFmtId="44" fontId="6" fillId="0" borderId="0" applyFont="0" applyFill="0" applyBorder="0" applyAlignment="0" applyProtection="0"/>
    <xf numFmtId="42" fontId="6" fillId="0" borderId="0" applyFont="0" applyFill="0" applyBorder="0" applyAlignment="0" applyProtection="0"/>
    <xf numFmtId="0" fontId="1" fillId="0" borderId="0"/>
    <xf numFmtId="44" fontId="6"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44" fontId="6" fillId="0" borderId="0" applyFont="0" applyFill="0" applyBorder="0" applyAlignment="0" applyProtection="0"/>
    <xf numFmtId="0" fontId="125" fillId="0" borderId="0" applyNumberFormat="0" applyFill="0" applyBorder="0" applyAlignment="0" applyProtection="0">
      <alignment horizontal="center" vertical="center"/>
    </xf>
  </cellStyleXfs>
  <cellXfs count="2114">
    <xf numFmtId="0" fontId="0" fillId="0" borderId="0" xfId="0">
      <alignment horizontal="center" vertical="center"/>
    </xf>
    <xf numFmtId="0" fontId="14" fillId="0" borderId="0" xfId="0" applyFont="1" applyAlignment="1"/>
    <xf numFmtId="0" fontId="12" fillId="0" borderId="0" xfId="0" applyFont="1">
      <alignment horizontal="center" vertical="center"/>
    </xf>
    <xf numFmtId="0" fontId="14" fillId="0" borderId="0" xfId="0" applyFont="1">
      <alignment horizontal="center" vertical="center"/>
    </xf>
    <xf numFmtId="37" fontId="14" fillId="0" borderId="2" xfId="0" applyNumberFormat="1" applyFont="1" applyBorder="1" applyAlignment="1"/>
    <xf numFmtId="37" fontId="14" fillId="0" borderId="1" xfId="0" applyNumberFormat="1" applyFont="1" applyBorder="1" applyAlignment="1"/>
    <xf numFmtId="37" fontId="14" fillId="0" borderId="3" xfId="0" applyNumberFormat="1" applyFont="1" applyBorder="1" applyAlignment="1"/>
    <xf numFmtId="37" fontId="14" fillId="0" borderId="0" xfId="0" applyNumberFormat="1" applyFont="1" applyAlignment="1"/>
    <xf numFmtId="0" fontId="12" fillId="0" borderId="0" xfId="41" applyNumberFormat="1" applyFont="1" applyAlignment="1">
      <alignment horizontal="right"/>
    </xf>
    <xf numFmtId="0" fontId="12" fillId="0" borderId="0" xfId="41" applyNumberFormat="1" applyFont="1" applyAlignment="1">
      <alignment horizontal="left"/>
    </xf>
    <xf numFmtId="0" fontId="14" fillId="0" borderId="0" xfId="32" applyNumberFormat="1" applyFont="1" applyAlignment="1">
      <alignment horizontal="left"/>
    </xf>
    <xf numFmtId="0" fontId="12" fillId="0" borderId="0" xfId="41" applyNumberFormat="1" applyFont="1" applyAlignment="1">
      <alignment horizontal="right" wrapText="1"/>
    </xf>
    <xf numFmtId="0" fontId="12" fillId="0" borderId="0" xfId="41" applyNumberFormat="1" applyFont="1" applyAlignment="1">
      <alignment horizontal="left" wrapText="1"/>
    </xf>
    <xf numFmtId="0" fontId="12" fillId="0" borderId="0" xfId="24" applyNumberFormat="1" applyFont="1" applyAlignment="1">
      <alignment horizontal="left"/>
    </xf>
    <xf numFmtId="49" fontId="14" fillId="0" borderId="0" xfId="32" applyFont="1" applyAlignment="1">
      <alignment horizontal="left"/>
    </xf>
    <xf numFmtId="0" fontId="12" fillId="0" borderId="0" xfId="32" applyNumberFormat="1" applyFont="1" applyAlignment="1">
      <alignment horizontal="left"/>
    </xf>
    <xf numFmtId="37" fontId="14" fillId="0" borderId="4" xfId="0" applyNumberFormat="1" applyFont="1" applyBorder="1" applyAlignment="1"/>
    <xf numFmtId="37" fontId="14" fillId="0" borderId="5" xfId="0" applyNumberFormat="1" applyFont="1" applyBorder="1" applyAlignment="1"/>
    <xf numFmtId="37" fontId="15" fillId="0" borderId="0" xfId="0" applyNumberFormat="1" applyFont="1" applyAlignment="1"/>
    <xf numFmtId="0" fontId="17" fillId="0" borderId="0" xfId="0" applyFont="1" applyAlignment="1"/>
    <xf numFmtId="0" fontId="13" fillId="0" borderId="0" xfId="0" applyFont="1" applyAlignment="1"/>
    <xf numFmtId="44" fontId="13" fillId="0" borderId="0" xfId="6" applyFont="1" applyFill="1" applyAlignment="1"/>
    <xf numFmtId="0" fontId="17" fillId="0" borderId="7" xfId="0" applyFont="1" applyBorder="1" applyAlignment="1">
      <alignment horizontal="center" vertical="center" wrapText="1"/>
    </xf>
    <xf numFmtId="0" fontId="13" fillId="0" borderId="0" xfId="0" applyFont="1" applyAlignment="1">
      <alignment vertical="center" wrapText="1"/>
    </xf>
    <xf numFmtId="0" fontId="17" fillId="0" borderId="7" xfId="0" applyFont="1" applyBorder="1" applyAlignment="1"/>
    <xf numFmtId="0" fontId="17" fillId="0" borderId="0" xfId="0" applyFont="1">
      <alignment horizontal="center" vertical="center"/>
    </xf>
    <xf numFmtId="0" fontId="18" fillId="0" borderId="0" xfId="0" applyFont="1">
      <alignment horizontal="center" vertical="center"/>
    </xf>
    <xf numFmtId="0" fontId="17" fillId="0" borderId="7" xfId="0" applyFont="1" applyBorder="1" applyAlignment="1">
      <alignment horizontal="center"/>
    </xf>
    <xf numFmtId="0" fontId="17" fillId="0" borderId="0" xfId="0" applyFont="1" applyAlignment="1">
      <alignment horizontal="center"/>
    </xf>
    <xf numFmtId="0" fontId="16" fillId="0" borderId="0" xfId="0" applyFont="1" applyAlignment="1">
      <alignment horizontal="center" vertical="center" wrapText="1"/>
    </xf>
    <xf numFmtId="0" fontId="22" fillId="0" borderId="0" xfId="0" applyFont="1" applyAlignment="1">
      <alignment horizontal="left"/>
    </xf>
    <xf numFmtId="0" fontId="22" fillId="0" borderId="0" xfId="15" applyFont="1" applyAlignment="1">
      <alignment horizontal="left"/>
    </xf>
    <xf numFmtId="0" fontId="7" fillId="0" borderId="0" xfId="0" applyFont="1">
      <alignment horizontal="center" vertical="center"/>
    </xf>
    <xf numFmtId="0" fontId="23" fillId="0" borderId="0" xfId="0" applyFont="1">
      <alignment horizontal="center" vertical="center"/>
    </xf>
    <xf numFmtId="0" fontId="23" fillId="0" borderId="0" xfId="0" applyFont="1" applyAlignment="1">
      <alignment horizontal="right"/>
    </xf>
    <xf numFmtId="0" fontId="17" fillId="0" borderId="0" xfId="0" applyFont="1" applyAlignment="1">
      <alignment wrapText="1"/>
    </xf>
    <xf numFmtId="49" fontId="24" fillId="0" borderId="0" xfId="1" applyFont="1">
      <alignment horizontal="left" vertical="top"/>
    </xf>
    <xf numFmtId="0" fontId="18" fillId="0" borderId="0" xfId="0" applyFont="1" applyAlignment="1">
      <alignment vertical="center"/>
    </xf>
    <xf numFmtId="0" fontId="18" fillId="0" borderId="0" xfId="0" applyFont="1" applyAlignment="1">
      <alignment horizontal="left"/>
    </xf>
    <xf numFmtId="0" fontId="17" fillId="0" borderId="0" xfId="0" applyFont="1" applyAlignment="1">
      <alignment vertical="center" wrapText="1"/>
    </xf>
    <xf numFmtId="0" fontId="7" fillId="0" borderId="0" xfId="0" applyFont="1" applyAlignment="1"/>
    <xf numFmtId="0" fontId="26" fillId="0" borderId="0" xfId="0" applyFont="1" applyAlignment="1">
      <alignment wrapText="1"/>
    </xf>
    <xf numFmtId="0" fontId="22" fillId="0" borderId="0" xfId="0" applyFont="1" applyAlignment="1"/>
    <xf numFmtId="49" fontId="12" fillId="0" borderId="0" xfId="35" applyFont="1" applyAlignment="1">
      <alignment wrapText="1"/>
    </xf>
    <xf numFmtId="0" fontId="12" fillId="0" borderId="0" xfId="9" applyNumberFormat="1" applyFont="1" applyBorder="1" applyAlignment="1" applyProtection="1"/>
    <xf numFmtId="37" fontId="12" fillId="0" borderId="3" xfId="0" applyNumberFormat="1" applyFont="1" applyBorder="1" applyAlignment="1"/>
    <xf numFmtId="0" fontId="8" fillId="0" borderId="0" xfId="0" quotePrefix="1" applyFont="1" applyAlignment="1">
      <alignment horizontal="center"/>
    </xf>
    <xf numFmtId="0" fontId="19" fillId="0" borderId="6" xfId="0" applyFont="1" applyBorder="1" applyAlignment="1">
      <alignment horizontal="left"/>
    </xf>
    <xf numFmtId="0" fontId="17" fillId="0" borderId="0" xfId="0" applyFont="1" applyAlignment="1">
      <alignment horizontal="left" vertical="center"/>
    </xf>
    <xf numFmtId="0" fontId="17" fillId="0" borderId="0" xfId="0" applyFont="1" applyAlignment="1">
      <alignment vertical="center"/>
    </xf>
    <xf numFmtId="0" fontId="12" fillId="0" borderId="0" xfId="0" applyFont="1" applyAlignment="1">
      <alignment horizontal="center"/>
    </xf>
    <xf numFmtId="164" fontId="17" fillId="0" borderId="1" xfId="3" applyFont="1" applyFill="1" applyBorder="1"/>
    <xf numFmtId="164" fontId="17" fillId="0" borderId="2" xfId="3" applyFont="1" applyFill="1" applyBorder="1"/>
    <xf numFmtId="0" fontId="8" fillId="0" borderId="0" xfId="0" applyFont="1" applyAlignment="1">
      <alignment vertical="center"/>
    </xf>
    <xf numFmtId="0" fontId="14" fillId="0" borderId="0" xfId="0" applyFont="1" applyAlignment="1">
      <alignment horizontal="center"/>
    </xf>
    <xf numFmtId="0" fontId="14" fillId="0" borderId="0" xfId="24" applyNumberFormat="1" applyFont="1" applyAlignment="1">
      <alignment horizontal="left"/>
    </xf>
    <xf numFmtId="0" fontId="12" fillId="0" borderId="0" xfId="0" applyFont="1" applyAlignment="1"/>
    <xf numFmtId="0" fontId="14" fillId="0" borderId="0" xfId="0" applyFont="1" applyAlignment="1">
      <alignment horizontal="left" wrapText="1"/>
    </xf>
    <xf numFmtId="0" fontId="13" fillId="0" borderId="0" xfId="0" applyFont="1" applyAlignment="1">
      <alignment horizontal="right"/>
    </xf>
    <xf numFmtId="37" fontId="14" fillId="0" borderId="6" xfId="0" applyNumberFormat="1" applyFont="1" applyBorder="1" applyAlignment="1"/>
    <xf numFmtId="37" fontId="12" fillId="0" borderId="6" xfId="0" applyNumberFormat="1" applyFont="1" applyBorder="1" applyAlignment="1"/>
    <xf numFmtId="0" fontId="12" fillId="0" borderId="0" xfId="1" applyNumberFormat="1" applyFont="1" applyAlignment="1">
      <alignment horizontal="left"/>
    </xf>
    <xf numFmtId="0" fontId="14" fillId="0" borderId="2" xfId="24" quotePrefix="1" applyNumberFormat="1" applyFont="1" applyBorder="1" applyAlignment="1">
      <alignment horizontal="left"/>
    </xf>
    <xf numFmtId="0" fontId="27" fillId="0" borderId="0" xfId="0" applyFont="1" applyAlignment="1">
      <alignment horizontal="left"/>
    </xf>
    <xf numFmtId="0" fontId="0" fillId="0" borderId="0" xfId="0" applyAlignment="1">
      <alignment horizontal="left"/>
    </xf>
    <xf numFmtId="0" fontId="0" fillId="0" borderId="0" xfId="0" applyAlignment="1">
      <alignment horizontal="centerContinuous"/>
    </xf>
    <xf numFmtId="0" fontId="18" fillId="2" borderId="4" xfId="0" applyFont="1" applyFill="1" applyBorder="1" applyAlignment="1">
      <alignment horizontal="center" wrapText="1"/>
    </xf>
    <xf numFmtId="0" fontId="17" fillId="2" borderId="4" xfId="0" applyFont="1" applyFill="1" applyBorder="1">
      <alignment horizontal="center" vertical="center"/>
    </xf>
    <xf numFmtId="0" fontId="18" fillId="2" borderId="4" xfId="0" applyFont="1" applyFill="1" applyBorder="1" applyAlignment="1">
      <alignment horizontal="centerContinuous" wrapText="1"/>
    </xf>
    <xf numFmtId="0" fontId="17" fillId="0" borderId="17" xfId="0" applyFont="1" applyBorder="1">
      <alignment horizontal="center" vertical="center"/>
    </xf>
    <xf numFmtId="0" fontId="18" fillId="0" borderId="0" xfId="0" applyFont="1" applyAlignment="1">
      <alignment horizontal="left" vertical="center" wrapText="1"/>
    </xf>
    <xf numFmtId="0" fontId="17" fillId="0" borderId="6" xfId="0" applyFont="1" applyBorder="1" applyAlignment="1">
      <alignment wrapText="1"/>
    </xf>
    <xf numFmtId="0" fontId="12" fillId="0" borderId="0" xfId="24" applyNumberFormat="1" applyFont="1" applyAlignment="1">
      <alignment horizontal="left" wrapText="1"/>
    </xf>
    <xf numFmtId="37" fontId="14" fillId="0" borderId="17" xfId="0" applyNumberFormat="1" applyFont="1" applyBorder="1" applyAlignment="1"/>
    <xf numFmtId="0" fontId="14" fillId="0" borderId="17" xfId="0" applyFont="1" applyBorder="1" applyAlignment="1"/>
    <xf numFmtId="42" fontId="12" fillId="0" borderId="0" xfId="9" applyFont="1" applyBorder="1" applyAlignment="1" applyProtection="1">
      <alignment vertical="top"/>
    </xf>
    <xf numFmtId="0" fontId="12" fillId="0" borderId="0" xfId="15" applyFont="1" applyAlignment="1">
      <alignment horizontal="left"/>
    </xf>
    <xf numFmtId="37" fontId="14" fillId="0" borderId="18" xfId="0" applyNumberFormat="1" applyFont="1" applyBorder="1" applyAlignment="1"/>
    <xf numFmtId="9" fontId="29" fillId="0" borderId="0" xfId="28" applyFont="1"/>
    <xf numFmtId="9" fontId="29" fillId="0" borderId="0" xfId="28" applyFont="1" applyBorder="1" applyAlignment="1"/>
    <xf numFmtId="9" fontId="29" fillId="0" borderId="0" xfId="28" applyFont="1" applyBorder="1" applyAlignment="1">
      <alignment horizontal="center" vertical="center" wrapText="1"/>
    </xf>
    <xf numFmtId="9" fontId="30" fillId="0" borderId="0" xfId="28" applyFont="1" applyBorder="1" applyAlignment="1">
      <alignment horizontal="center" vertical="center" wrapText="1"/>
    </xf>
    <xf numFmtId="9" fontId="29" fillId="0" borderId="2" xfId="28" applyFont="1" applyBorder="1"/>
    <xf numFmtId="9" fontId="29" fillId="0" borderId="3" xfId="28" applyFont="1" applyBorder="1" applyAlignment="1"/>
    <xf numFmtId="9" fontId="29" fillId="0" borderId="2" xfId="28" applyFont="1" applyBorder="1" applyAlignment="1"/>
    <xf numFmtId="9" fontId="29" fillId="0" borderId="1" xfId="28" applyFont="1" applyBorder="1" applyAlignment="1"/>
    <xf numFmtId="9" fontId="29" fillId="0" borderId="4" xfId="28" applyFont="1" applyBorder="1" applyAlignment="1"/>
    <xf numFmtId="9" fontId="29" fillId="0" borderId="0" xfId="28" applyFont="1" applyFill="1" applyBorder="1" applyAlignment="1"/>
    <xf numFmtId="9" fontId="29" fillId="0" borderId="0" xfId="28" applyFont="1" applyBorder="1"/>
    <xf numFmtId="9" fontId="29" fillId="0" borderId="6" xfId="28" applyFont="1" applyBorder="1" applyAlignment="1"/>
    <xf numFmtId="9" fontId="30" fillId="0" borderId="0" xfId="28" applyFont="1" applyBorder="1" applyAlignment="1"/>
    <xf numFmtId="9" fontId="31" fillId="0" borderId="21" xfId="28" applyFont="1" applyBorder="1" applyAlignment="1"/>
    <xf numFmtId="9" fontId="30" fillId="0" borderId="11" xfId="28" applyFont="1" applyBorder="1" applyAlignment="1"/>
    <xf numFmtId="0" fontId="14" fillId="0" borderId="6" xfId="0" applyFont="1" applyBorder="1" applyAlignment="1">
      <alignment horizontal="center"/>
    </xf>
    <xf numFmtId="0" fontId="0" fillId="0" borderId="15" xfId="0" applyBorder="1">
      <alignment horizontal="center" vertical="center"/>
    </xf>
    <xf numFmtId="9" fontId="30" fillId="0" borderId="16" xfId="28" applyFont="1" applyBorder="1" applyAlignment="1">
      <alignment horizontal="center" vertical="center" wrapText="1"/>
    </xf>
    <xf numFmtId="0" fontId="14" fillId="0" borderId="12" xfId="0" applyFont="1" applyBorder="1" applyAlignment="1">
      <alignment horizontal="center"/>
    </xf>
    <xf numFmtId="9" fontId="30" fillId="0" borderId="11" xfId="28" applyFont="1" applyBorder="1" applyAlignment="1">
      <alignment horizontal="center" vertical="center" wrapText="1"/>
    </xf>
    <xf numFmtId="9" fontId="31" fillId="0" borderId="16" xfId="28" applyFont="1" applyBorder="1" applyAlignment="1">
      <alignment horizontal="center"/>
    </xf>
    <xf numFmtId="37" fontId="17" fillId="0" borderId="0" xfId="0" applyNumberFormat="1" applyFont="1" applyAlignment="1"/>
    <xf numFmtId="37" fontId="12" fillId="0" borderId="23" xfId="0" applyNumberFormat="1" applyFont="1" applyBorder="1" applyAlignment="1">
      <alignment horizontal="center"/>
    </xf>
    <xf numFmtId="9" fontId="30" fillId="0" borderId="19" xfId="28" applyFont="1" applyFill="1" applyBorder="1" applyAlignment="1"/>
    <xf numFmtId="9" fontId="30" fillId="0" borderId="0" xfId="28" applyFont="1" applyFill="1" applyBorder="1" applyAlignment="1"/>
    <xf numFmtId="49" fontId="32" fillId="0" borderId="0" xfId="1" applyFont="1" applyAlignment="1">
      <alignment horizontal="left"/>
    </xf>
    <xf numFmtId="0" fontId="26" fillId="0" borderId="0" xfId="0" applyFont="1" applyAlignment="1">
      <alignment horizontal="left" wrapText="1"/>
    </xf>
    <xf numFmtId="171" fontId="30" fillId="0" borderId="0" xfId="28" applyNumberFormat="1" applyFont="1" applyFill="1" applyBorder="1" applyAlignment="1" applyProtection="1">
      <alignment horizontal="left" wrapText="1"/>
    </xf>
    <xf numFmtId="171" fontId="26" fillId="0" borderId="0" xfId="28" applyNumberFormat="1" applyFont="1" applyFill="1" applyBorder="1" applyAlignment="1" applyProtection="1">
      <alignment horizontal="left" wrapText="1"/>
    </xf>
    <xf numFmtId="0" fontId="33" fillId="0" borderId="0" xfId="0" applyFont="1" applyAlignment="1">
      <alignment horizontal="center" wrapText="1"/>
    </xf>
    <xf numFmtId="0" fontId="22" fillId="0" borderId="0" xfId="15" applyFont="1" applyAlignment="1">
      <alignment vertical="top"/>
    </xf>
    <xf numFmtId="0" fontId="0" fillId="0" borderId="0" xfId="0" applyAlignment="1">
      <alignment vertical="top"/>
    </xf>
    <xf numFmtId="0" fontId="34" fillId="0" borderId="0" xfId="41" applyNumberFormat="1" applyFont="1" applyAlignment="1">
      <alignment horizontal="left"/>
    </xf>
    <xf numFmtId="0" fontId="17" fillId="0" borderId="0" xfId="15" quotePrefix="1" applyFont="1" applyAlignment="1">
      <alignment horizontal="left"/>
    </xf>
    <xf numFmtId="0" fontId="17" fillId="0" borderId="0" xfId="15" applyFont="1" applyAlignment="1">
      <alignment horizontal="left"/>
    </xf>
    <xf numFmtId="0" fontId="17" fillId="0" borderId="0" xfId="15" quotePrefix="1" applyFont="1" applyAlignment="1">
      <alignment horizontal="left" wrapText="1"/>
    </xf>
    <xf numFmtId="0" fontId="18" fillId="2" borderId="4" xfId="0" applyFont="1" applyFill="1" applyBorder="1" applyAlignment="1">
      <alignment horizontal="left" wrapText="1"/>
    </xf>
    <xf numFmtId="49" fontId="35" fillId="0" borderId="0" xfId="32" applyFont="1" applyAlignment="1">
      <alignment horizontal="right"/>
    </xf>
    <xf numFmtId="0" fontId="12" fillId="0" borderId="0" xfId="0" applyFont="1" applyAlignment="1">
      <alignment horizontal="right"/>
    </xf>
    <xf numFmtId="0" fontId="27" fillId="0" borderId="0" xfId="0" applyFont="1" applyAlignment="1"/>
    <xf numFmtId="0" fontId="12" fillId="0" borderId="0" xfId="0" applyFont="1" applyAlignment="1">
      <alignment vertical="center"/>
    </xf>
    <xf numFmtId="0" fontId="18" fillId="2" borderId="13" xfId="0" applyFont="1" applyFill="1" applyBorder="1" applyAlignment="1">
      <alignment wrapText="1"/>
    </xf>
    <xf numFmtId="169" fontId="17" fillId="0" borderId="6" xfId="0" applyNumberFormat="1" applyFont="1" applyBorder="1" applyAlignment="1">
      <alignment vertical="center"/>
    </xf>
    <xf numFmtId="169" fontId="17" fillId="0" borderId="0" xfId="0" applyNumberFormat="1" applyFont="1" applyAlignment="1">
      <alignment vertical="center"/>
    </xf>
    <xf numFmtId="0" fontId="0" fillId="0" borderId="0" xfId="0" applyAlignment="1">
      <alignment vertical="center"/>
    </xf>
    <xf numFmtId="169" fontId="18" fillId="0" borderId="0" xfId="0" applyNumberFormat="1" applyFont="1" applyAlignment="1">
      <alignment vertical="center"/>
    </xf>
    <xf numFmtId="49" fontId="32" fillId="0" borderId="0" xfId="1" applyFont="1" applyAlignment="1"/>
    <xf numFmtId="0" fontId="12" fillId="0" borderId="0" xfId="0" applyFont="1" applyAlignment="1">
      <alignment horizontal="left" vertical="center"/>
    </xf>
    <xf numFmtId="0" fontId="18" fillId="0" borderId="7" xfId="0" applyFont="1" applyBorder="1" applyAlignment="1">
      <alignment horizontal="center" vertical="center" wrapText="1"/>
    </xf>
    <xf numFmtId="0" fontId="22" fillId="0" borderId="0" xfId="20" applyFont="1" applyAlignment="1">
      <alignment horizontal="left"/>
    </xf>
    <xf numFmtId="0" fontId="25" fillId="0" borderId="0" xfId="20" applyFont="1" applyAlignment="1">
      <alignment horizontal="left"/>
    </xf>
    <xf numFmtId="0" fontId="39" fillId="0" borderId="0" xfId="20" applyFont="1"/>
    <xf numFmtId="0" fontId="6" fillId="0" borderId="0" xfId="20" applyFont="1"/>
    <xf numFmtId="0" fontId="37" fillId="0" borderId="0" xfId="20" applyFont="1"/>
    <xf numFmtId="0" fontId="25" fillId="0" borderId="0" xfId="20" applyFont="1" applyAlignment="1">
      <alignment horizontal="right"/>
    </xf>
    <xf numFmtId="0" fontId="7" fillId="0" borderId="0" xfId="20"/>
    <xf numFmtId="0" fontId="41" fillId="0" borderId="0" xfId="20" applyFont="1" applyAlignment="1">
      <alignment horizontal="left"/>
    </xf>
    <xf numFmtId="0" fontId="32" fillId="0" borderId="0" xfId="20" applyFont="1" applyAlignment="1">
      <alignment horizontal="right"/>
    </xf>
    <xf numFmtId="0" fontId="24" fillId="0" borderId="0" xfId="20" applyFont="1" applyAlignment="1">
      <alignment horizontal="left"/>
    </xf>
    <xf numFmtId="0" fontId="41" fillId="0" borderId="6" xfId="20" applyFont="1" applyBorder="1" applyAlignment="1">
      <alignment horizontal="left"/>
    </xf>
    <xf numFmtId="0" fontId="38" fillId="0" borderId="6" xfId="20" applyFont="1" applyBorder="1"/>
    <xf numFmtId="0" fontId="38" fillId="0" borderId="0" xfId="20" applyFont="1"/>
    <xf numFmtId="0" fontId="41" fillId="0" borderId="0" xfId="20" applyFont="1" applyAlignment="1">
      <alignment horizontal="right"/>
    </xf>
    <xf numFmtId="0" fontId="11" fillId="0" borderId="0" xfId="43" applyFont="1">
      <alignment horizontal="left" vertical="center"/>
      <protection locked="0"/>
    </xf>
    <xf numFmtId="0" fontId="18" fillId="0" borderId="6" xfId="20" applyFont="1" applyBorder="1" applyAlignment="1">
      <alignment vertical="top" wrapText="1"/>
    </xf>
    <xf numFmtId="0" fontId="18" fillId="0" borderId="6" xfId="20" applyFont="1" applyBorder="1" applyAlignment="1">
      <alignment horizontal="center" vertical="top" textRotation="90" wrapText="1"/>
    </xf>
    <xf numFmtId="0" fontId="18" fillId="0" borderId="6" xfId="20" applyFont="1" applyBorder="1" applyAlignment="1">
      <alignment vertical="top" textRotation="90" wrapText="1"/>
    </xf>
    <xf numFmtId="0" fontId="18" fillId="0" borderId="0" xfId="20" applyFont="1" applyAlignment="1">
      <alignment vertical="top" wrapText="1"/>
    </xf>
    <xf numFmtId="0" fontId="17" fillId="0" borderId="18" xfId="20" applyFont="1" applyBorder="1"/>
    <xf numFmtId="0" fontId="17" fillId="0" borderId="0" xfId="20" applyFont="1"/>
    <xf numFmtId="0" fontId="7" fillId="0" borderId="18" xfId="20" applyBorder="1"/>
    <xf numFmtId="170" fontId="17" fillId="0" borderId="18" xfId="5" applyFont="1" applyBorder="1"/>
    <xf numFmtId="3" fontId="17" fillId="0" borderId="18" xfId="5" applyNumberFormat="1" applyFont="1" applyBorder="1"/>
    <xf numFmtId="165" fontId="17" fillId="0" borderId="18" xfId="11" applyFont="1" applyBorder="1"/>
    <xf numFmtId="0" fontId="17" fillId="0" borderId="4" xfId="20" applyFont="1" applyBorder="1"/>
    <xf numFmtId="170" fontId="17" fillId="0" borderId="4" xfId="5" applyFont="1" applyBorder="1"/>
    <xf numFmtId="3" fontId="17" fillId="0" borderId="4" xfId="5" applyNumberFormat="1" applyFont="1" applyBorder="1"/>
    <xf numFmtId="165" fontId="17" fillId="0" borderId="4" xfId="11" applyFont="1" applyBorder="1"/>
    <xf numFmtId="170" fontId="17" fillId="0" borderId="0" xfId="5" applyFont="1" applyBorder="1"/>
    <xf numFmtId="3" fontId="17" fillId="0" borderId="0" xfId="5" applyNumberFormat="1" applyFont="1" applyBorder="1"/>
    <xf numFmtId="165" fontId="17" fillId="0" borderId="0" xfId="11" applyFont="1" applyBorder="1"/>
    <xf numFmtId="166" fontId="17" fillId="0" borderId="0" xfId="20" applyNumberFormat="1" applyFont="1"/>
    <xf numFmtId="0" fontId="17" fillId="0" borderId="0" xfId="20" applyFont="1" applyAlignment="1">
      <alignment wrapText="1"/>
    </xf>
    <xf numFmtId="0" fontId="17" fillId="0" borderId="23" xfId="20" applyFont="1" applyBorder="1" applyAlignment="1">
      <alignment horizontal="left"/>
    </xf>
    <xf numFmtId="0" fontId="17" fillId="0" borderId="17" xfId="20" applyFont="1" applyBorder="1"/>
    <xf numFmtId="0" fontId="17" fillId="0" borderId="17" xfId="20" applyFont="1" applyBorder="1" applyAlignment="1">
      <alignment horizontal="right"/>
    </xf>
    <xf numFmtId="0" fontId="17" fillId="0" borderId="19" xfId="20" applyFont="1" applyBorder="1"/>
    <xf numFmtId="0" fontId="17" fillId="0" borderId="15" xfId="20" applyFont="1" applyBorder="1" applyAlignment="1">
      <alignment horizontal="left"/>
    </xf>
    <xf numFmtId="0" fontId="17" fillId="0" borderId="0" xfId="20" applyFont="1" applyAlignment="1">
      <alignment horizontal="left"/>
    </xf>
    <xf numFmtId="0" fontId="17" fillId="0" borderId="12" xfId="20" applyFont="1" applyBorder="1"/>
    <xf numFmtId="0" fontId="17" fillId="0" borderId="6" xfId="20" applyFont="1" applyBorder="1"/>
    <xf numFmtId="0" fontId="17" fillId="0" borderId="11" xfId="20" applyFont="1" applyBorder="1"/>
    <xf numFmtId="0" fontId="7" fillId="0" borderId="0" xfId="20" applyAlignment="1">
      <alignment horizontal="left" wrapText="1"/>
    </xf>
    <xf numFmtId="37" fontId="22" fillId="0" borderId="0" xfId="20" applyNumberFormat="1" applyFont="1" applyAlignment="1">
      <alignment horizontal="left"/>
    </xf>
    <xf numFmtId="171" fontId="42" fillId="0" borderId="0" xfId="28" applyNumberFormat="1" applyFont="1" applyFill="1" applyBorder="1" applyAlignment="1"/>
    <xf numFmtId="37" fontId="39" fillId="0" borderId="0" xfId="20" applyNumberFormat="1" applyFont="1"/>
    <xf numFmtId="49" fontId="12" fillId="0" borderId="0" xfId="24" applyFont="1" applyAlignment="1">
      <alignment horizontal="left" wrapText="1"/>
    </xf>
    <xf numFmtId="42" fontId="7" fillId="0" borderId="0" xfId="9" applyFont="1" applyBorder="1" applyAlignment="1" applyProtection="1">
      <protection locked="0"/>
    </xf>
    <xf numFmtId="9" fontId="31" fillId="0" borderId="0" xfId="28" applyFont="1" applyBorder="1" applyAlignment="1" applyProtection="1">
      <alignment horizontal="left" wrapText="1"/>
    </xf>
    <xf numFmtId="9" fontId="31" fillId="0" borderId="0" xfId="28" applyFont="1" applyAlignment="1" applyProtection="1">
      <alignment horizontal="left" wrapText="1"/>
    </xf>
    <xf numFmtId="37" fontId="12" fillId="0" borderId="0" xfId="20" applyNumberFormat="1" applyFont="1" applyAlignment="1">
      <alignment horizontal="left" vertical="top" wrapText="1"/>
    </xf>
    <xf numFmtId="42" fontId="7" fillId="0" borderId="0" xfId="9" applyFont="1" applyBorder="1" applyAlignment="1"/>
    <xf numFmtId="37" fontId="7" fillId="0" borderId="0" xfId="9" applyNumberFormat="1" applyFont="1" applyAlignment="1"/>
    <xf numFmtId="0" fontId="33" fillId="0" borderId="0" xfId="20" applyFont="1" applyAlignment="1">
      <alignment horizontal="center"/>
    </xf>
    <xf numFmtId="49" fontId="12" fillId="0" borderId="0" xfId="22" applyFont="1">
      <alignment horizontal="left" vertical="top" wrapText="1"/>
    </xf>
    <xf numFmtId="37" fontId="7" fillId="0" borderId="0" xfId="9" applyNumberFormat="1" applyFont="1"/>
    <xf numFmtId="0" fontId="12" fillId="0" borderId="0" xfId="20" applyFont="1" applyAlignment="1">
      <alignment horizontal="left" vertical="top" wrapText="1"/>
    </xf>
    <xf numFmtId="0" fontId="7" fillId="0" borderId="25" xfId="20" applyBorder="1"/>
    <xf numFmtId="49" fontId="12" fillId="0" borderId="5" xfId="24" applyFont="1" applyBorder="1">
      <alignment horizontal="left" vertical="top" wrapText="1"/>
    </xf>
    <xf numFmtId="9" fontId="31" fillId="0" borderId="5" xfId="28" applyFont="1" applyBorder="1" applyAlignment="1" applyProtection="1">
      <alignment horizontal="left" vertical="top" wrapText="1"/>
    </xf>
    <xf numFmtId="42" fontId="12" fillId="0" borderId="5" xfId="9" applyFont="1" applyBorder="1" applyAlignment="1">
      <alignment horizontal="center"/>
    </xf>
    <xf numFmtId="37" fontId="12" fillId="0" borderId="5" xfId="22" applyNumberFormat="1" applyFont="1" applyBorder="1" applyAlignment="1">
      <alignment horizontal="center" vertical="top"/>
    </xf>
    <xf numFmtId="42" fontId="7" fillId="0" borderId="5" xfId="9" applyFont="1" applyBorder="1" applyAlignment="1"/>
    <xf numFmtId="37" fontId="7" fillId="0" borderId="5" xfId="9" applyNumberFormat="1" applyFont="1" applyBorder="1" applyAlignment="1"/>
    <xf numFmtId="9" fontId="31" fillId="0" borderId="26" xfId="28" applyFont="1" applyBorder="1" applyAlignment="1" applyProtection="1">
      <alignment horizontal="left" vertical="top" wrapText="1"/>
    </xf>
    <xf numFmtId="37" fontId="7" fillId="0" borderId="27" xfId="9" applyNumberFormat="1" applyFont="1" applyBorder="1"/>
    <xf numFmtId="0" fontId="33" fillId="0" borderId="0" xfId="22" applyNumberFormat="1" applyFont="1" applyAlignment="1">
      <alignment horizontal="center" vertical="center" wrapText="1"/>
    </xf>
    <xf numFmtId="0" fontId="12" fillId="0" borderId="0" xfId="20" applyFont="1" applyAlignment="1">
      <alignment horizontal="left" vertical="center" wrapText="1"/>
    </xf>
    <xf numFmtId="0" fontId="7" fillId="0" borderId="0" xfId="24" applyNumberFormat="1" applyAlignment="1">
      <alignment horizontal="left"/>
    </xf>
    <xf numFmtId="49" fontId="12" fillId="0" borderId="0" xfId="32" applyFont="1" applyAlignment="1">
      <alignment horizontal="right"/>
    </xf>
    <xf numFmtId="0" fontId="24" fillId="0" borderId="0" xfId="20" applyFont="1"/>
    <xf numFmtId="0" fontId="37" fillId="0" borderId="0" xfId="20" applyFont="1" applyAlignment="1">
      <alignment horizontal="right"/>
    </xf>
    <xf numFmtId="0" fontId="14" fillId="0" borderId="16" xfId="0" applyFont="1" applyBorder="1" applyAlignment="1"/>
    <xf numFmtId="0" fontId="14" fillId="0" borderId="16" xfId="0" applyFont="1" applyBorder="1" applyAlignment="1">
      <alignment horizontal="center"/>
    </xf>
    <xf numFmtId="0" fontId="43" fillId="0" borderId="0" xfId="21" applyFont="1"/>
    <xf numFmtId="0" fontId="44" fillId="0" borderId="0" xfId="21" applyFont="1" applyAlignment="1">
      <alignment horizontal="left" indent="5"/>
    </xf>
    <xf numFmtId="0" fontId="43" fillId="0" borderId="0" xfId="21" applyFont="1" applyAlignment="1">
      <alignment vertical="top"/>
    </xf>
    <xf numFmtId="0" fontId="46" fillId="0" borderId="0" xfId="0" applyFont="1">
      <alignment horizontal="center" vertical="center"/>
    </xf>
    <xf numFmtId="0" fontId="14" fillId="0" borderId="0" xfId="15" applyFont="1" applyAlignment="1">
      <alignment horizontal="left"/>
    </xf>
    <xf numFmtId="49" fontId="14" fillId="0" borderId="0" xfId="26" applyFont="1" applyAlignment="1">
      <alignment horizontal="left"/>
    </xf>
    <xf numFmtId="49" fontId="14" fillId="0" borderId="0" xfId="35" applyFont="1" applyAlignment="1"/>
    <xf numFmtId="0" fontId="14" fillId="0" borderId="2" xfId="0" applyFont="1" applyBorder="1" applyAlignment="1" applyProtection="1">
      <alignment horizontal="left"/>
      <protection locked="0"/>
    </xf>
    <xf numFmtId="49" fontId="12" fillId="0" borderId="0" xfId="35" applyFont="1" applyAlignment="1"/>
    <xf numFmtId="49" fontId="14" fillId="0" borderId="23" xfId="35" applyFont="1" applyBorder="1" applyAlignment="1"/>
    <xf numFmtId="49" fontId="14" fillId="0" borderId="15" xfId="35" applyFont="1" applyBorder="1" applyAlignment="1"/>
    <xf numFmtId="49" fontId="12" fillId="0" borderId="15" xfId="35" applyFont="1" applyBorder="1" applyAlignment="1"/>
    <xf numFmtId="49" fontId="12" fillId="0" borderId="12" xfId="35" applyFont="1" applyBorder="1" applyAlignment="1"/>
    <xf numFmtId="0" fontId="14" fillId="0" borderId="15" xfId="0" applyFont="1" applyBorder="1" applyAlignment="1">
      <alignment horizontal="left"/>
    </xf>
    <xf numFmtId="49" fontId="14" fillId="0" borderId="15" xfId="26" applyFont="1" applyBorder="1" applyAlignment="1">
      <alignment horizontal="left"/>
    </xf>
    <xf numFmtId="49" fontId="7" fillId="0" borderId="0" xfId="26" applyAlignment="1">
      <alignment horizontal="left"/>
    </xf>
    <xf numFmtId="37" fontId="17" fillId="0" borderId="0" xfId="0" applyNumberFormat="1" applyFont="1" applyAlignment="1">
      <alignment vertical="top" wrapText="1"/>
    </xf>
    <xf numFmtId="0" fontId="17" fillId="0" borderId="0" xfId="0" applyFont="1" applyAlignment="1">
      <alignment horizontal="left"/>
    </xf>
    <xf numFmtId="0" fontId="17" fillId="2" borderId="0" xfId="0" applyFont="1" applyFill="1">
      <alignment horizontal="center" vertical="center"/>
    </xf>
    <xf numFmtId="5" fontId="17" fillId="0" borderId="0" xfId="0" applyNumberFormat="1" applyFont="1" applyAlignment="1">
      <alignment horizontal="right"/>
    </xf>
    <xf numFmtId="0" fontId="6" fillId="0" borderId="0" xfId="0" applyFont="1" applyAlignment="1"/>
    <xf numFmtId="0" fontId="6" fillId="0" borderId="0" xfId="0" applyFont="1">
      <alignment horizontal="center" vertical="center"/>
    </xf>
    <xf numFmtId="0" fontId="6" fillId="0" borderId="0" xfId="0" applyFont="1" applyAlignment="1">
      <alignment horizontal="right"/>
    </xf>
    <xf numFmtId="0" fontId="11" fillId="0" borderId="0" xfId="0" applyFont="1" applyAlignment="1">
      <alignment horizontal="left"/>
    </xf>
    <xf numFmtId="0" fontId="11" fillId="0" borderId="6" xfId="0" applyFont="1" applyBorder="1" applyAlignment="1">
      <alignment horizontal="left"/>
    </xf>
    <xf numFmtId="0" fontId="7" fillId="0" borderId="0" xfId="15" applyAlignment="1">
      <alignment horizontal="left" wrapText="1"/>
    </xf>
    <xf numFmtId="0" fontId="7" fillId="0" borderId="0" xfId="0" applyFont="1" applyAlignment="1">
      <alignment horizontal="center"/>
    </xf>
    <xf numFmtId="0" fontId="7" fillId="0" borderId="0" xfId="24" applyNumberFormat="1" applyAlignment="1">
      <alignment horizontal="left" wrapText="1"/>
    </xf>
    <xf numFmtId="37" fontId="7" fillId="0" borderId="0" xfId="0" applyNumberFormat="1" applyFont="1" applyAlignment="1"/>
    <xf numFmtId="37" fontId="7" fillId="0" borderId="1" xfId="0" applyNumberFormat="1" applyFont="1" applyBorder="1" applyAlignment="1"/>
    <xf numFmtId="0" fontId="7" fillId="0" borderId="0" xfId="24" applyNumberFormat="1" applyAlignment="1">
      <alignment horizontal="left" wrapText="1" indent="1"/>
    </xf>
    <xf numFmtId="0" fontId="7" fillId="0" borderId="2" xfId="24" quotePrefix="1" applyNumberFormat="1" applyBorder="1" applyAlignment="1">
      <alignment horizontal="left" wrapText="1"/>
    </xf>
    <xf numFmtId="0" fontId="7" fillId="0" borderId="0" xfId="15" applyAlignment="1">
      <alignment horizontal="left" wrapText="1" indent="1"/>
    </xf>
    <xf numFmtId="0" fontId="7" fillId="0" borderId="0" xfId="0" applyFont="1" applyAlignment="1">
      <alignment horizontal="left" wrapText="1"/>
    </xf>
    <xf numFmtId="49" fontId="7" fillId="0" borderId="0" xfId="26" applyAlignment="1">
      <alignment horizontal="left" wrapText="1"/>
    </xf>
    <xf numFmtId="37" fontId="7" fillId="0" borderId="0" xfId="0" applyNumberFormat="1" applyFont="1" applyAlignment="1">
      <alignment horizontal="left" wrapText="1"/>
    </xf>
    <xf numFmtId="0" fontId="25" fillId="0" borderId="0" xfId="0" applyFont="1" applyAlignment="1">
      <alignment horizontal="right"/>
    </xf>
    <xf numFmtId="44" fontId="25" fillId="0" borderId="0" xfId="6" applyFont="1" applyFill="1" applyAlignment="1">
      <alignment horizontal="right"/>
    </xf>
    <xf numFmtId="9" fontId="32" fillId="0" borderId="0" xfId="28" applyFont="1" applyBorder="1" applyAlignment="1">
      <alignment horizontal="right" vertical="top"/>
    </xf>
    <xf numFmtId="0" fontId="22" fillId="0" borderId="0" xfId="15" applyFont="1" applyAlignment="1">
      <alignment horizontal="left" vertical="top"/>
    </xf>
    <xf numFmtId="0" fontId="0" fillId="0" borderId="0" xfId="0" applyAlignment="1">
      <alignment horizontal="center" vertical="top"/>
    </xf>
    <xf numFmtId="3" fontId="17" fillId="0" borderId="17" xfId="6" applyNumberFormat="1" applyFont="1" applyFill="1" applyBorder="1" applyAlignment="1"/>
    <xf numFmtId="3" fontId="17" fillId="0" borderId="0" xfId="0" applyNumberFormat="1" applyFont="1" applyAlignment="1"/>
    <xf numFmtId="3" fontId="17" fillId="0" borderId="17" xfId="0" applyNumberFormat="1" applyFont="1" applyBorder="1" applyAlignment="1"/>
    <xf numFmtId="0" fontId="7" fillId="0" borderId="0" xfId="24" quotePrefix="1" applyNumberFormat="1" applyAlignment="1">
      <alignment horizontal="left" wrapText="1"/>
    </xf>
    <xf numFmtId="0" fontId="7" fillId="0" borderId="0" xfId="0" applyFont="1" applyAlignment="1" applyProtection="1">
      <alignment horizontal="left" wrapText="1"/>
      <protection locked="0"/>
    </xf>
    <xf numFmtId="0" fontId="32" fillId="0" borderId="0" xfId="1" applyNumberFormat="1" applyFont="1" applyAlignment="1">
      <alignment horizontal="left"/>
    </xf>
    <xf numFmtId="49" fontId="12" fillId="0" borderId="6" xfId="35" applyFont="1" applyBorder="1" applyAlignment="1">
      <alignment wrapText="1"/>
    </xf>
    <xf numFmtId="49" fontId="14" fillId="0" borderId="17" xfId="35" applyFont="1" applyBorder="1" applyAlignment="1"/>
    <xf numFmtId="49" fontId="12" fillId="0" borderId="6" xfId="35" applyFont="1" applyBorder="1" applyAlignment="1"/>
    <xf numFmtId="0" fontId="14" fillId="0" borderId="0" xfId="0" applyFont="1" applyAlignment="1">
      <alignment horizontal="left"/>
    </xf>
    <xf numFmtId="0" fontId="14" fillId="0" borderId="0" xfId="26" applyNumberFormat="1" applyFont="1" applyAlignment="1">
      <alignment horizontal="left"/>
    </xf>
    <xf numFmtId="0" fontId="12" fillId="0" borderId="0" xfId="35" applyNumberFormat="1" applyFont="1" applyAlignment="1"/>
    <xf numFmtId="49" fontId="32" fillId="0" borderId="0" xfId="1" applyFont="1" applyAlignment="1">
      <alignment horizontal="left" indent="1"/>
    </xf>
    <xf numFmtId="0" fontId="7" fillId="0" borderId="0" xfId="15" applyAlignment="1">
      <alignment horizontal="left"/>
    </xf>
    <xf numFmtId="0" fontId="7" fillId="0" borderId="15" xfId="0" applyFont="1" applyBorder="1">
      <alignment horizontal="center" vertical="center"/>
    </xf>
    <xf numFmtId="0" fontId="7" fillId="0" borderId="2" xfId="24" quotePrefix="1" applyNumberFormat="1" applyBorder="1" applyAlignment="1">
      <alignment horizontal="left"/>
    </xf>
    <xf numFmtId="0" fontId="7" fillId="0" borderId="2" xfId="24" applyNumberFormat="1" applyBorder="1" applyAlignment="1">
      <alignment horizontal="left"/>
    </xf>
    <xf numFmtId="0" fontId="7" fillId="0" borderId="0" xfId="26" applyNumberFormat="1" applyAlignment="1">
      <alignment horizontal="left" wrapText="1"/>
    </xf>
    <xf numFmtId="0" fontId="7" fillId="0" borderId="17" xfId="0" applyFont="1" applyBorder="1">
      <alignment horizontal="center" vertical="center"/>
    </xf>
    <xf numFmtId="37" fontId="7" fillId="0" borderId="17" xfId="0" applyNumberFormat="1" applyFont="1" applyBorder="1" applyAlignment="1"/>
    <xf numFmtId="0" fontId="7" fillId="0" borderId="17" xfId="0" applyFont="1" applyBorder="1" applyAlignment="1"/>
    <xf numFmtId="0" fontId="7" fillId="0" borderId="6" xfId="0" applyFont="1" applyBorder="1">
      <alignment horizontal="center" vertical="center"/>
    </xf>
    <xf numFmtId="37" fontId="7" fillId="0" borderId="6" xfId="0" applyNumberFormat="1" applyFont="1" applyBorder="1" applyAlignment="1"/>
    <xf numFmtId="0" fontId="7" fillId="0" borderId="15" xfId="0" applyFont="1" applyBorder="1" applyAlignment="1">
      <alignment horizontal="left"/>
    </xf>
    <xf numFmtId="49" fontId="7" fillId="0" borderId="15" xfId="26" applyBorder="1" applyAlignment="1">
      <alignment horizontal="left"/>
    </xf>
    <xf numFmtId="0" fontId="7" fillId="0" borderId="0" xfId="0" applyFont="1" applyAlignment="1">
      <alignment horizontal="left"/>
    </xf>
    <xf numFmtId="49" fontId="7" fillId="0" borderId="0" xfId="32" applyFont="1" applyAlignment="1">
      <alignment horizontal="left"/>
    </xf>
    <xf numFmtId="49" fontId="7" fillId="0" borderId="0" xfId="32" applyFont="1" applyAlignment="1">
      <alignment horizontal="right"/>
    </xf>
    <xf numFmtId="0" fontId="7" fillId="0" borderId="0" xfId="32" applyNumberFormat="1" applyFont="1" applyAlignment="1">
      <alignment horizontal="left"/>
    </xf>
    <xf numFmtId="3" fontId="0" fillId="0" borderId="0" xfId="0" applyNumberFormat="1" applyAlignment="1">
      <alignment horizontal="centerContinuous"/>
    </xf>
    <xf numFmtId="3" fontId="17" fillId="0" borderId="6" xfId="0" applyNumberFormat="1" applyFont="1" applyBorder="1">
      <alignment horizontal="center" vertical="center"/>
    </xf>
    <xf numFmtId="3" fontId="17" fillId="0" borderId="0" xfId="0" applyNumberFormat="1" applyFont="1">
      <alignment horizontal="center" vertical="center"/>
    </xf>
    <xf numFmtId="3" fontId="0" fillId="0" borderId="0" xfId="0" applyNumberFormat="1">
      <alignment horizontal="center" vertical="center"/>
    </xf>
    <xf numFmtId="49" fontId="12" fillId="0" borderId="17" xfId="35" applyFont="1" applyBorder="1" applyAlignment="1">
      <alignment wrapText="1"/>
    </xf>
    <xf numFmtId="49" fontId="47" fillId="0" borderId="15" xfId="35" applyFont="1" applyBorder="1" applyAlignment="1"/>
    <xf numFmtId="9" fontId="30" fillId="0" borderId="16" xfId="28" applyFont="1" applyBorder="1" applyAlignment="1"/>
    <xf numFmtId="49" fontId="47" fillId="0" borderId="0" xfId="35" applyFont="1" applyAlignment="1">
      <alignment horizontal="right"/>
    </xf>
    <xf numFmtId="0" fontId="7" fillId="0" borderId="6" xfId="0" applyFont="1" applyBorder="1" applyAlignment="1"/>
    <xf numFmtId="49" fontId="47" fillId="0" borderId="23" xfId="35" applyFont="1" applyBorder="1" applyAlignment="1"/>
    <xf numFmtId="9" fontId="30" fillId="0" borderId="28" xfId="28" applyFont="1" applyBorder="1" applyAlignment="1"/>
    <xf numFmtId="0" fontId="12" fillId="0" borderId="0" xfId="0" applyFont="1" applyAlignment="1">
      <alignment horizontal="right" vertical="center"/>
    </xf>
    <xf numFmtId="42" fontId="7" fillId="0" borderId="0" xfId="9" applyFont="1" applyFill="1" applyBorder="1" applyAlignment="1" applyProtection="1">
      <protection locked="0"/>
    </xf>
    <xf numFmtId="3" fontId="6" fillId="0" borderId="0" xfId="0" applyNumberFormat="1" applyFont="1" applyAlignment="1"/>
    <xf numFmtId="3" fontId="7" fillId="0" borderId="0" xfId="0" applyNumberFormat="1" applyFont="1">
      <alignment horizontal="center" vertical="center"/>
    </xf>
    <xf numFmtId="49" fontId="7" fillId="0" borderId="0" xfId="22" applyAlignment="1">
      <alignment horizontal="left"/>
    </xf>
    <xf numFmtId="49" fontId="7" fillId="0" borderId="0" xfId="22" applyAlignment="1">
      <alignment horizontal="left" wrapText="1"/>
    </xf>
    <xf numFmtId="37" fontId="7" fillId="0" borderId="2" xfId="7" applyNumberFormat="1" applyFont="1" applyFill="1" applyBorder="1"/>
    <xf numFmtId="9" fontId="29" fillId="0" borderId="2" xfId="28" applyFont="1" applyFill="1" applyBorder="1"/>
    <xf numFmtId="0" fontId="17" fillId="0" borderId="6" xfId="0" applyFont="1" applyBorder="1">
      <alignment horizontal="center" vertical="center"/>
    </xf>
    <xf numFmtId="0" fontId="18" fillId="0" borderId="0" xfId="0" applyFont="1" applyAlignment="1">
      <alignment wrapText="1"/>
    </xf>
    <xf numFmtId="0" fontId="12" fillId="0" borderId="0" xfId="0" applyFont="1" applyAlignment="1">
      <alignment horizontal="left"/>
    </xf>
    <xf numFmtId="0" fontId="47" fillId="0" borderId="0" xfId="0" applyFont="1" applyAlignment="1">
      <alignment horizontal="left" vertical="center"/>
    </xf>
    <xf numFmtId="49" fontId="7" fillId="0" borderId="0" xfId="34" applyFont="1" applyAlignment="1">
      <alignment horizontal="left"/>
    </xf>
    <xf numFmtId="49" fontId="7" fillId="0" borderId="0" xfId="34" applyFont="1" applyAlignment="1">
      <alignment horizontal="right"/>
    </xf>
    <xf numFmtId="0" fontId="12" fillId="0" borderId="0" xfId="34" applyNumberFormat="1" applyFont="1" applyAlignment="1">
      <alignment horizontal="left"/>
    </xf>
    <xf numFmtId="0" fontId="7" fillId="0" borderId="0" xfId="34" applyNumberFormat="1" applyFont="1" applyAlignment="1">
      <alignment horizontal="left"/>
    </xf>
    <xf numFmtId="0" fontId="7" fillId="0" borderId="0" xfId="34" applyNumberFormat="1" applyFont="1" applyAlignment="1">
      <alignment horizontal="left" wrapText="1"/>
    </xf>
    <xf numFmtId="49" fontId="12" fillId="0" borderId="0" xfId="34" applyFont="1" applyAlignment="1">
      <alignment horizontal="right"/>
    </xf>
    <xf numFmtId="49" fontId="7" fillId="0" borderId="0" xfId="38" applyFont="1" applyAlignment="1">
      <alignment wrapText="1"/>
    </xf>
    <xf numFmtId="49" fontId="12" fillId="0" borderId="0" xfId="38" applyFont="1" applyAlignment="1"/>
    <xf numFmtId="49" fontId="12" fillId="0" borderId="0" xfId="38" applyFont="1" applyAlignment="1">
      <alignment wrapText="1"/>
    </xf>
    <xf numFmtId="49" fontId="12" fillId="0" borderId="0" xfId="38" applyFont="1" applyAlignment="1">
      <alignment horizontal="left" wrapText="1"/>
    </xf>
    <xf numFmtId="49" fontId="12" fillId="0" borderId="17" xfId="38" applyFont="1" applyBorder="1" applyAlignment="1">
      <alignment wrapText="1"/>
    </xf>
    <xf numFmtId="49" fontId="47" fillId="0" borderId="15" xfId="38" applyFont="1" applyBorder="1" applyAlignment="1"/>
    <xf numFmtId="49" fontId="47" fillId="0" borderId="0" xfId="38" applyFont="1" applyAlignment="1">
      <alignment horizontal="right"/>
    </xf>
    <xf numFmtId="49" fontId="12" fillId="0" borderId="12" xfId="38" applyFont="1" applyBorder="1" applyAlignment="1"/>
    <xf numFmtId="49" fontId="12" fillId="0" borderId="6" xfId="38" applyFont="1" applyBorder="1" applyAlignment="1">
      <alignment wrapText="1"/>
    </xf>
    <xf numFmtId="49" fontId="7" fillId="0" borderId="23" xfId="38" applyFont="1" applyBorder="1" applyAlignment="1"/>
    <xf numFmtId="49" fontId="7" fillId="0" borderId="17" xfId="38" applyFont="1" applyBorder="1" applyAlignment="1">
      <alignment wrapText="1"/>
    </xf>
    <xf numFmtId="49" fontId="7" fillId="0" borderId="15" xfId="38" applyFont="1" applyBorder="1" applyAlignment="1"/>
    <xf numFmtId="49" fontId="12" fillId="0" borderId="15" xfId="38" applyFont="1" applyBorder="1" applyAlignment="1"/>
    <xf numFmtId="0" fontId="12" fillId="0" borderId="0" xfId="38" applyNumberFormat="1" applyFont="1" applyAlignment="1">
      <alignment wrapText="1"/>
    </xf>
    <xf numFmtId="0" fontId="7" fillId="0" borderId="0" xfId="32" applyNumberFormat="1" applyFont="1" applyAlignment="1"/>
    <xf numFmtId="0" fontId="7" fillId="0" borderId="0" xfId="24" applyNumberFormat="1" applyAlignment="1"/>
    <xf numFmtId="49" fontId="7" fillId="0" borderId="0" xfId="35" applyFont="1" applyAlignment="1"/>
    <xf numFmtId="49" fontId="12" fillId="0" borderId="0" xfId="38" applyFont="1" applyAlignment="1">
      <alignment horizontal="left"/>
    </xf>
    <xf numFmtId="0" fontId="7" fillId="0" borderId="0" xfId="24" applyNumberFormat="1" applyAlignment="1">
      <alignment horizontal="left" indent="1"/>
    </xf>
    <xf numFmtId="0" fontId="7" fillId="0" borderId="0" xfId="15" applyAlignment="1">
      <alignment horizontal="left" indent="1"/>
    </xf>
    <xf numFmtId="37" fontId="17" fillId="0" borderId="0" xfId="0" applyNumberFormat="1" applyFont="1" applyAlignment="1">
      <alignment horizontal="left" vertical="top" wrapText="1"/>
    </xf>
    <xf numFmtId="0" fontId="46" fillId="0" borderId="0" xfId="20" applyFont="1"/>
    <xf numFmtId="9" fontId="45" fillId="0" borderId="0" xfId="28" applyFont="1" applyAlignment="1" applyProtection="1">
      <alignment horizontal="left" wrapText="1"/>
    </xf>
    <xf numFmtId="9" fontId="45" fillId="0" borderId="5" xfId="28" applyFont="1" applyBorder="1" applyAlignment="1" applyProtection="1">
      <alignment horizontal="left" vertical="top" wrapText="1"/>
    </xf>
    <xf numFmtId="9" fontId="45" fillId="0" borderId="26" xfId="28" applyFont="1" applyBorder="1" applyAlignment="1" applyProtection="1">
      <alignment horizontal="left" vertical="top" wrapText="1"/>
    </xf>
    <xf numFmtId="3" fontId="7" fillId="0" borderId="0" xfId="20" applyNumberFormat="1"/>
    <xf numFmtId="3" fontId="48" fillId="0" borderId="0" xfId="20" applyNumberFormat="1" applyFont="1" applyAlignment="1">
      <alignment horizontal="left" vertical="top" wrapText="1"/>
    </xf>
    <xf numFmtId="3" fontId="48" fillId="0" borderId="27" xfId="20" applyNumberFormat="1" applyFont="1" applyBorder="1" applyAlignment="1">
      <alignment horizontal="left" vertical="top" wrapText="1"/>
    </xf>
    <xf numFmtId="3" fontId="7" fillId="0" borderId="0" xfId="9" applyNumberFormat="1" applyFont="1" applyBorder="1" applyAlignment="1" applyProtection="1">
      <alignment horizontal="center"/>
    </xf>
    <xf numFmtId="3" fontId="7" fillId="0" borderId="0" xfId="9" applyNumberFormat="1" applyFont="1" applyAlignment="1"/>
    <xf numFmtId="3" fontId="48" fillId="0" borderId="5" xfId="22" applyNumberFormat="1" applyFont="1" applyBorder="1" applyAlignment="1">
      <alignment horizontal="center" vertical="top"/>
    </xf>
    <xf numFmtId="3" fontId="7" fillId="0" borderId="5" xfId="9" applyNumberFormat="1" applyFont="1" applyBorder="1" applyAlignment="1"/>
    <xf numFmtId="9" fontId="46" fillId="0" borderId="0" xfId="0" applyNumberFormat="1" applyFont="1">
      <alignment horizontal="center" vertical="center"/>
    </xf>
    <xf numFmtId="49" fontId="12" fillId="0" borderId="0" xfId="22" applyFont="1" applyAlignment="1">
      <alignment horizontal="center" vertical="center" wrapText="1"/>
    </xf>
    <xf numFmtId="3" fontId="48" fillId="0" borderId="0" xfId="22" applyNumberFormat="1" applyFont="1" applyAlignment="1">
      <alignment horizontal="center" vertical="center" wrapText="1"/>
    </xf>
    <xf numFmtId="37" fontId="12" fillId="0" borderId="0" xfId="22" applyNumberFormat="1" applyFont="1" applyAlignment="1">
      <alignment horizontal="center" vertical="center" wrapText="1"/>
    </xf>
    <xf numFmtId="3" fontId="7" fillId="0" borderId="6" xfId="0" applyNumberFormat="1" applyFont="1" applyBorder="1">
      <alignment horizontal="center" vertical="center"/>
    </xf>
    <xf numFmtId="3" fontId="7" fillId="0" borderId="4" xfId="0" applyNumberFormat="1" applyFont="1" applyBorder="1">
      <alignment horizontal="center" vertical="center"/>
    </xf>
    <xf numFmtId="3" fontId="48" fillId="0" borderId="0" xfId="0" applyNumberFormat="1" applyFont="1">
      <alignment horizontal="center" vertical="center"/>
    </xf>
    <xf numFmtId="0" fontId="7" fillId="0" borderId="23" xfId="0" applyFont="1" applyBorder="1">
      <alignment horizontal="center" vertical="center"/>
    </xf>
    <xf numFmtId="0" fontId="7" fillId="0" borderId="12" xfId="0" applyFont="1" applyBorder="1">
      <alignment horizontal="center" vertical="center"/>
    </xf>
    <xf numFmtId="0" fontId="0" fillId="0" borderId="12" xfId="0" applyBorder="1">
      <alignment horizontal="center" vertical="center"/>
    </xf>
    <xf numFmtId="0" fontId="0" fillId="0" borderId="6" xfId="0" applyBorder="1">
      <alignment horizontal="center" vertical="center"/>
    </xf>
    <xf numFmtId="3" fontId="7" fillId="0" borderId="2" xfId="0" applyNumberFormat="1" applyFont="1" applyBorder="1">
      <alignment horizontal="center" vertical="center"/>
    </xf>
    <xf numFmtId="3" fontId="7" fillId="0" borderId="1" xfId="0" applyNumberFormat="1" applyFont="1" applyBorder="1">
      <alignment horizontal="center" vertical="center"/>
    </xf>
    <xf numFmtId="3" fontId="48" fillId="0" borderId="1" xfId="0" applyNumberFormat="1" applyFont="1" applyBorder="1">
      <alignment horizontal="center" vertical="center"/>
    </xf>
    <xf numFmtId="3" fontId="7" fillId="0" borderId="18" xfId="0" applyNumberFormat="1" applyFont="1" applyBorder="1">
      <alignment horizontal="center" vertical="center"/>
    </xf>
    <xf numFmtId="3" fontId="7" fillId="0" borderId="3" xfId="0" applyNumberFormat="1" applyFont="1" applyBorder="1">
      <alignment horizontal="center" vertical="center"/>
    </xf>
    <xf numFmtId="3" fontId="7" fillId="0" borderId="5" xfId="0" applyNumberFormat="1" applyFont="1" applyBorder="1">
      <alignment horizontal="center" vertical="center"/>
    </xf>
    <xf numFmtId="3" fontId="12" fillId="0" borderId="6" xfId="0" applyNumberFormat="1" applyFont="1" applyBorder="1">
      <alignment horizontal="center" vertical="center"/>
    </xf>
    <xf numFmtId="3" fontId="12" fillId="0" borderId="3" xfId="0" applyNumberFormat="1" applyFont="1" applyBorder="1">
      <alignment horizontal="center" vertical="center"/>
    </xf>
    <xf numFmtId="9" fontId="46" fillId="0" borderId="0" xfId="20" applyNumberFormat="1" applyFont="1"/>
    <xf numFmtId="9" fontId="48" fillId="0" borderId="0" xfId="22" applyNumberFormat="1" applyFont="1" applyAlignment="1">
      <alignment horizontal="center" vertical="center" wrapText="1"/>
    </xf>
    <xf numFmtId="9" fontId="46" fillId="0" borderId="2" xfId="0" applyNumberFormat="1" applyFont="1" applyBorder="1">
      <alignment horizontal="center" vertical="center"/>
    </xf>
    <xf numFmtId="9" fontId="46" fillId="0" borderId="1" xfId="0" applyNumberFormat="1" applyFont="1" applyBorder="1">
      <alignment horizontal="center" vertical="center"/>
    </xf>
    <xf numFmtId="9" fontId="46" fillId="0" borderId="3" xfId="0" applyNumberFormat="1" applyFont="1" applyBorder="1">
      <alignment horizontal="center" vertical="center"/>
    </xf>
    <xf numFmtId="9" fontId="46" fillId="0" borderId="5" xfId="0" applyNumberFormat="1" applyFont="1" applyBorder="1">
      <alignment horizontal="center" vertical="center"/>
    </xf>
    <xf numFmtId="9" fontId="46" fillId="0" borderId="6" xfId="0" applyNumberFormat="1" applyFont="1" applyBorder="1">
      <alignment horizontal="center" vertical="center"/>
    </xf>
    <xf numFmtId="9" fontId="46" fillId="0" borderId="4" xfId="0" applyNumberFormat="1" applyFont="1" applyBorder="1">
      <alignment horizontal="center" vertical="center"/>
    </xf>
    <xf numFmtId="9" fontId="53" fillId="0" borderId="0" xfId="0" applyNumberFormat="1" applyFont="1">
      <alignment horizontal="center" vertical="center"/>
    </xf>
    <xf numFmtId="9" fontId="53" fillId="0" borderId="1" xfId="0" applyNumberFormat="1" applyFont="1" applyBorder="1">
      <alignment horizontal="center" vertical="center"/>
    </xf>
    <xf numFmtId="9" fontId="46" fillId="0" borderId="17" xfId="0" applyNumberFormat="1" applyFont="1" applyBorder="1">
      <alignment horizontal="center" vertical="center"/>
    </xf>
    <xf numFmtId="0" fontId="7" fillId="0" borderId="5" xfId="20" applyBorder="1"/>
    <xf numFmtId="0" fontId="12" fillId="0" borderId="5" xfId="20" applyFont="1" applyBorder="1" applyAlignment="1">
      <alignment horizontal="center"/>
    </xf>
    <xf numFmtId="37" fontId="17" fillId="0" borderId="0" xfId="0" applyNumberFormat="1" applyFont="1" applyAlignment="1">
      <alignment horizontal="left" vertical="top"/>
    </xf>
    <xf numFmtId="0" fontId="22" fillId="0" borderId="0" xfId="20" applyFont="1" applyAlignment="1">
      <alignment horizontal="right"/>
    </xf>
    <xf numFmtId="0" fontId="22" fillId="0" borderId="0" xfId="15" applyFont="1" applyAlignment="1">
      <alignment horizontal="right"/>
    </xf>
    <xf numFmtId="0" fontId="32" fillId="0" borderId="0" xfId="1" applyNumberFormat="1" applyFont="1" applyAlignment="1">
      <alignment horizontal="right"/>
    </xf>
    <xf numFmtId="0" fontId="52" fillId="0" borderId="0" xfId="41" applyNumberFormat="1" applyFont="1" applyAlignment="1">
      <alignment horizontal="right"/>
    </xf>
    <xf numFmtId="49" fontId="12" fillId="0" borderId="0" xfId="22" applyFont="1" applyAlignment="1">
      <alignment horizontal="right" vertical="center" wrapText="1"/>
    </xf>
    <xf numFmtId="0" fontId="12" fillId="0" borderId="0" xfId="15" applyFont="1" applyAlignment="1">
      <alignment horizontal="right"/>
    </xf>
    <xf numFmtId="0" fontId="7" fillId="0" borderId="0" xfId="15" applyAlignment="1">
      <alignment horizontal="right" wrapText="1"/>
    </xf>
    <xf numFmtId="0" fontId="7" fillId="0" borderId="0" xfId="24" quotePrefix="1" applyNumberFormat="1" applyAlignment="1">
      <alignment horizontal="right" wrapText="1"/>
    </xf>
    <xf numFmtId="0" fontId="12" fillId="0" borderId="0" xfId="34" applyNumberFormat="1" applyFont="1" applyAlignment="1">
      <alignment horizontal="right"/>
    </xf>
    <xf numFmtId="0" fontId="7" fillId="0" borderId="0" xfId="34" applyNumberFormat="1" applyFont="1" applyAlignment="1">
      <alignment horizontal="right" wrapText="1"/>
    </xf>
    <xf numFmtId="0" fontId="7" fillId="0" borderId="0" xfId="24" applyNumberFormat="1" applyAlignment="1">
      <alignment horizontal="right" wrapText="1"/>
    </xf>
    <xf numFmtId="0" fontId="12" fillId="0" borderId="0" xfId="1" applyNumberFormat="1" applyFont="1" applyAlignment="1">
      <alignment horizontal="right"/>
    </xf>
    <xf numFmtId="0" fontId="7" fillId="0" borderId="0" xfId="34" applyNumberFormat="1" applyFont="1" applyAlignment="1">
      <alignment horizontal="right"/>
    </xf>
    <xf numFmtId="0" fontId="12" fillId="0" borderId="0" xfId="24" applyNumberFormat="1" applyFont="1" applyAlignment="1">
      <alignment horizontal="right" wrapText="1"/>
    </xf>
    <xf numFmtId="0" fontId="12" fillId="0" borderId="0" xfId="24" applyNumberFormat="1" applyFont="1" applyAlignment="1">
      <alignment horizontal="right"/>
    </xf>
    <xf numFmtId="0" fontId="17" fillId="0" borderId="0" xfId="15" quotePrefix="1" applyFont="1" applyAlignment="1">
      <alignment horizontal="right"/>
    </xf>
    <xf numFmtId="0" fontId="17" fillId="0" borderId="0" xfId="15" quotePrefix="1" applyFont="1" applyAlignment="1">
      <alignment horizontal="right" wrapText="1"/>
    </xf>
    <xf numFmtId="0" fontId="7" fillId="0" borderId="0" xfId="26" applyNumberFormat="1" applyAlignment="1">
      <alignment horizontal="right" wrapText="1"/>
    </xf>
    <xf numFmtId="49" fontId="7" fillId="0" borderId="0" xfId="26" applyAlignment="1">
      <alignment horizontal="right" wrapText="1"/>
    </xf>
    <xf numFmtId="0" fontId="7" fillId="0" borderId="0" xfId="0" applyFont="1" applyAlignment="1" applyProtection="1">
      <alignment horizontal="right" wrapText="1"/>
      <protection locked="0"/>
    </xf>
    <xf numFmtId="49" fontId="12" fillId="0" borderId="0" xfId="38" applyFont="1" applyAlignment="1">
      <alignment horizontal="right" wrapText="1"/>
    </xf>
    <xf numFmtId="0" fontId="12" fillId="0" borderId="0" xfId="9" applyNumberFormat="1" applyFont="1" applyBorder="1" applyAlignment="1" applyProtection="1">
      <alignment horizontal="right"/>
    </xf>
    <xf numFmtId="49" fontId="7" fillId="0" borderId="0" xfId="38" applyFont="1" applyAlignment="1">
      <alignment horizontal="right" wrapText="1"/>
    </xf>
    <xf numFmtId="42" fontId="12" fillId="0" borderId="0" xfId="9" applyFont="1" applyBorder="1" applyAlignment="1" applyProtection="1">
      <alignment horizontal="right" vertical="top"/>
    </xf>
    <xf numFmtId="0" fontId="7" fillId="0" borderId="0" xfId="0" applyFont="1" applyAlignment="1">
      <alignment horizontal="right" wrapText="1"/>
    </xf>
    <xf numFmtId="0" fontId="12" fillId="0" borderId="0" xfId="38" applyNumberFormat="1" applyFont="1" applyAlignment="1">
      <alignment horizontal="right" wrapText="1"/>
    </xf>
    <xf numFmtId="0" fontId="17" fillId="0" borderId="0" xfId="0" applyFont="1" applyAlignment="1">
      <alignment horizontal="right" vertical="top" wrapText="1"/>
    </xf>
    <xf numFmtId="0" fontId="7" fillId="0" borderId="0" xfId="0" applyFont="1" applyAlignment="1">
      <alignment horizontal="right"/>
    </xf>
    <xf numFmtId="0" fontId="32" fillId="0" borderId="0" xfId="1" applyNumberFormat="1" applyFont="1" applyAlignment="1"/>
    <xf numFmtId="0" fontId="54" fillId="0" borderId="0" xfId="41" applyNumberFormat="1" applyFont="1" applyAlignment="1">
      <alignment horizontal="left"/>
    </xf>
    <xf numFmtId="0" fontId="55" fillId="0" borderId="0" xfId="1" applyNumberFormat="1" applyFont="1" applyAlignment="1"/>
    <xf numFmtId="0" fontId="32" fillId="0" borderId="6" xfId="1" applyNumberFormat="1" applyFont="1" applyBorder="1" applyAlignment="1"/>
    <xf numFmtId="0" fontId="47" fillId="0" borderId="0" xfId="0" applyFont="1">
      <alignment horizontal="center" vertical="center"/>
    </xf>
    <xf numFmtId="0" fontId="6" fillId="0" borderId="0" xfId="20" applyFont="1" applyAlignment="1">
      <alignment wrapText="1"/>
    </xf>
    <xf numFmtId="0" fontId="22" fillId="0" borderId="0" xfId="15" applyFont="1" applyAlignment="1">
      <alignment horizontal="left" wrapText="1"/>
    </xf>
    <xf numFmtId="169" fontId="47" fillId="0" borderId="0" xfId="22" applyNumberFormat="1" applyFont="1" applyAlignment="1">
      <alignment horizontal="center" vertical="center" wrapText="1"/>
    </xf>
    <xf numFmtId="0" fontId="12" fillId="0" borderId="0" xfId="15" applyFont="1" applyAlignment="1">
      <alignment horizontal="left" wrapText="1"/>
    </xf>
    <xf numFmtId="49" fontId="7" fillId="0" borderId="0" xfId="34" applyFont="1" applyAlignment="1">
      <alignment horizontal="left" wrapText="1"/>
    </xf>
    <xf numFmtId="0" fontId="7" fillId="0" borderId="0" xfId="34" applyNumberFormat="1" applyFont="1" applyAlignment="1">
      <alignment wrapText="1"/>
    </xf>
    <xf numFmtId="0" fontId="7" fillId="0" borderId="0" xfId="0" applyFont="1" applyAlignment="1">
      <alignment horizontal="center" vertical="center" wrapText="1"/>
    </xf>
    <xf numFmtId="49" fontId="50" fillId="0" borderId="0" xfId="34" applyFont="1" applyAlignment="1">
      <alignment horizontal="left" wrapText="1"/>
    </xf>
    <xf numFmtId="0" fontId="12" fillId="0" borderId="0" xfId="34" applyNumberFormat="1" applyFont="1" applyAlignment="1">
      <alignment horizontal="left" wrapText="1"/>
    </xf>
    <xf numFmtId="49" fontId="12" fillId="0" borderId="0" xfId="34" applyFont="1" applyAlignment="1">
      <alignment horizontal="left" wrapText="1"/>
    </xf>
    <xf numFmtId="0" fontId="12" fillId="0" borderId="0" xfId="1" applyNumberFormat="1" applyFont="1" applyAlignment="1">
      <alignment horizontal="left" wrapText="1"/>
    </xf>
    <xf numFmtId="0" fontId="50" fillId="0" borderId="0" xfId="34" applyNumberFormat="1" applyFont="1" applyAlignment="1">
      <alignment horizontal="left" wrapText="1"/>
    </xf>
    <xf numFmtId="0" fontId="12" fillId="0" borderId="0" xfId="0" applyFont="1" applyAlignment="1">
      <alignment horizontal="left" vertical="center" wrapText="1"/>
    </xf>
    <xf numFmtId="0" fontId="7" fillId="0" borderId="0" xfId="24" applyNumberFormat="1" applyAlignment="1">
      <alignment wrapText="1"/>
    </xf>
    <xf numFmtId="49" fontId="47" fillId="0" borderId="0" xfId="38" applyFont="1" applyAlignment="1">
      <alignment wrapText="1"/>
    </xf>
    <xf numFmtId="42" fontId="12" fillId="0" borderId="0" xfId="9" applyFont="1" applyBorder="1" applyAlignment="1" applyProtection="1">
      <alignment vertical="top" wrapText="1"/>
    </xf>
    <xf numFmtId="0" fontId="12" fillId="0" borderId="0" xfId="9" applyNumberFormat="1" applyFont="1" applyBorder="1" applyAlignment="1" applyProtection="1">
      <alignment horizontal="center"/>
    </xf>
    <xf numFmtId="3" fontId="7" fillId="0" borderId="17" xfId="0" applyNumberFormat="1" applyFont="1" applyBorder="1">
      <alignment horizontal="center" vertical="center"/>
    </xf>
    <xf numFmtId="0" fontId="7" fillId="0" borderId="19" xfId="0" applyFont="1" applyBorder="1" applyAlignment="1"/>
    <xf numFmtId="0" fontId="7" fillId="0" borderId="16" xfId="0" applyFont="1" applyBorder="1" applyAlignment="1"/>
    <xf numFmtId="0" fontId="12" fillId="0" borderId="16" xfId="0" applyFont="1" applyBorder="1" applyAlignment="1"/>
    <xf numFmtId="0" fontId="7" fillId="0" borderId="11" xfId="0" applyFont="1" applyBorder="1" applyAlignment="1"/>
    <xf numFmtId="0" fontId="7" fillId="0" borderId="16" xfId="0" applyFont="1" applyBorder="1" applyAlignment="1">
      <alignment horizontal="left" wrapText="1"/>
    </xf>
    <xf numFmtId="0" fontId="7" fillId="0" borderId="16" xfId="0" applyFont="1" applyBorder="1">
      <alignment horizontal="center" vertical="center"/>
    </xf>
    <xf numFmtId="0" fontId="7" fillId="0" borderId="11" xfId="0" applyFont="1" applyBorder="1">
      <alignment horizontal="center" vertical="center"/>
    </xf>
    <xf numFmtId="0" fontId="7" fillId="0" borderId="19" xfId="0" applyFont="1" applyBorder="1">
      <alignment horizontal="center" vertical="center"/>
    </xf>
    <xf numFmtId="0" fontId="7" fillId="0" borderId="2" xfId="0" applyFont="1" applyBorder="1">
      <alignment horizontal="center" vertical="center"/>
    </xf>
    <xf numFmtId="49" fontId="7" fillId="0" borderId="2" xfId="34" applyFont="1" applyBorder="1" applyAlignment="1">
      <alignment horizontal="right"/>
    </xf>
    <xf numFmtId="49" fontId="7" fillId="0" borderId="1" xfId="32" applyFont="1" applyBorder="1" applyAlignment="1">
      <alignment horizontal="right"/>
    </xf>
    <xf numFmtId="49" fontId="12" fillId="0" borderId="1" xfId="34" applyFont="1" applyBorder="1" applyAlignment="1">
      <alignment horizontal="left"/>
    </xf>
    <xf numFmtId="0" fontId="7" fillId="0" borderId="2" xfId="15" applyBorder="1" applyAlignment="1">
      <alignment horizontal="left"/>
    </xf>
    <xf numFmtId="0" fontId="7" fillId="0" borderId="2" xfId="15" applyBorder="1" applyAlignment="1">
      <alignment horizontal="left" wrapText="1"/>
    </xf>
    <xf numFmtId="0" fontId="7" fillId="0" borderId="1" xfId="15" applyBorder="1" applyAlignment="1">
      <alignment horizontal="left"/>
    </xf>
    <xf numFmtId="0" fontId="7" fillId="0" borderId="1" xfId="15" applyBorder="1" applyAlignment="1">
      <alignment horizontal="left" wrapText="1"/>
    </xf>
    <xf numFmtId="0" fontId="7" fillId="0" borderId="2" xfId="24" applyNumberFormat="1" applyBorder="1" applyAlignment="1">
      <alignment horizontal="left" wrapText="1"/>
    </xf>
    <xf numFmtId="0" fontId="7" fillId="0" borderId="1" xfId="24" applyNumberFormat="1" applyBorder="1" applyAlignment="1">
      <alignment horizontal="left"/>
    </xf>
    <xf numFmtId="0" fontId="7" fillId="0" borderId="1" xfId="24" quotePrefix="1" applyNumberFormat="1" applyBorder="1" applyAlignment="1">
      <alignment horizontal="left" wrapText="1"/>
    </xf>
    <xf numFmtId="0" fontId="7" fillId="0" borderId="2" xfId="15" applyBorder="1" applyAlignment="1">
      <alignment horizontal="left" indent="1"/>
    </xf>
    <xf numFmtId="0" fontId="7" fillId="0" borderId="1" xfId="24" applyNumberFormat="1" applyBorder="1" applyAlignment="1">
      <alignment horizontal="left" wrapText="1"/>
    </xf>
    <xf numFmtId="0" fontId="7" fillId="0" borderId="2" xfId="24" applyNumberFormat="1" applyBorder="1" applyAlignment="1"/>
    <xf numFmtId="0" fontId="7" fillId="0" borderId="1" xfId="24" applyNumberFormat="1" applyBorder="1" applyAlignment="1"/>
    <xf numFmtId="0" fontId="7" fillId="0" borderId="2" xfId="0" applyFont="1" applyBorder="1" applyAlignment="1">
      <alignment horizontal="center" vertical="center" wrapText="1"/>
    </xf>
    <xf numFmtId="49" fontId="7" fillId="0" borderId="1" xfId="34" applyFont="1" applyBorder="1" applyAlignment="1">
      <alignment horizontal="right" wrapText="1"/>
    </xf>
    <xf numFmtId="0" fontId="7" fillId="0" borderId="0" xfId="20" applyAlignment="1">
      <alignment horizontal="right"/>
    </xf>
    <xf numFmtId="0" fontId="0" fillId="0" borderId="0" xfId="0" applyAlignment="1">
      <alignment horizontal="right" wrapText="1"/>
    </xf>
    <xf numFmtId="49" fontId="7" fillId="0" borderId="0" xfId="22" applyAlignment="1">
      <alignment horizontal="right" wrapText="1"/>
    </xf>
    <xf numFmtId="0" fontId="7" fillId="0" borderId="2" xfId="24" applyNumberFormat="1" applyBorder="1" applyAlignment="1">
      <alignment wrapText="1"/>
    </xf>
    <xf numFmtId="0" fontId="7" fillId="0" borderId="1" xfId="24" applyNumberFormat="1" applyBorder="1" applyAlignment="1">
      <alignment wrapText="1"/>
    </xf>
    <xf numFmtId="49" fontId="7" fillId="0" borderId="2" xfId="26" applyBorder="1" applyAlignment="1">
      <alignment horizontal="left" wrapText="1"/>
    </xf>
    <xf numFmtId="3" fontId="48" fillId="0" borderId="4" xfId="0" applyNumberFormat="1" applyFont="1" applyBorder="1">
      <alignment horizontal="center" vertical="center"/>
    </xf>
    <xf numFmtId="0" fontId="6" fillId="0" borderId="0" xfId="21"/>
    <xf numFmtId="0" fontId="18" fillId="0" borderId="0" xfId="0" applyFont="1" applyAlignment="1">
      <alignment horizontal="center" wrapText="1"/>
    </xf>
    <xf numFmtId="0" fontId="18" fillId="0" borderId="0" xfId="0" applyFont="1" applyAlignment="1">
      <alignment horizontal="left" vertical="center"/>
    </xf>
    <xf numFmtId="49" fontId="22" fillId="0" borderId="0" xfId="1" applyFont="1" applyAlignment="1">
      <alignment horizontal="left" vertical="top" wrapText="1"/>
    </xf>
    <xf numFmtId="0" fontId="0" fillId="0" borderId="0" xfId="0" applyAlignment="1">
      <alignment horizontal="left" vertical="top" wrapText="1"/>
    </xf>
    <xf numFmtId="0" fontId="57" fillId="0" borderId="6" xfId="0" applyFont="1" applyBorder="1" applyAlignment="1">
      <alignment horizontal="left"/>
    </xf>
    <xf numFmtId="0" fontId="58" fillId="3" borderId="6" xfId="0" applyFont="1" applyFill="1" applyBorder="1" applyAlignment="1">
      <alignment horizontal="left"/>
    </xf>
    <xf numFmtId="0" fontId="17" fillId="0" borderId="0" xfId="13" applyNumberFormat="1" applyFont="1" applyBorder="1" applyAlignment="1"/>
    <xf numFmtId="49" fontId="18" fillId="0" borderId="0" xfId="22" applyFont="1">
      <alignment horizontal="left" vertical="top" wrapText="1"/>
    </xf>
    <xf numFmtId="37" fontId="17" fillId="0" borderId="0" xfId="13" applyNumberFormat="1" applyFont="1" applyBorder="1" applyAlignment="1"/>
    <xf numFmtId="49" fontId="18" fillId="0" borderId="0" xfId="22" applyFont="1" applyAlignment="1">
      <alignment horizontal="center" vertical="center" wrapText="1"/>
    </xf>
    <xf numFmtId="49" fontId="18" fillId="0" borderId="0" xfId="22" applyFont="1" applyAlignment="1">
      <alignment horizontal="left" vertical="center" wrapText="1"/>
    </xf>
    <xf numFmtId="49" fontId="18" fillId="0" borderId="0" xfId="22" quotePrefix="1" applyFont="1" applyAlignment="1">
      <alignment horizontal="left" vertical="center" wrapText="1"/>
    </xf>
    <xf numFmtId="0" fontId="17" fillId="0" borderId="2" xfId="0" applyFont="1" applyBorder="1">
      <alignment horizontal="center" vertical="center"/>
    </xf>
    <xf numFmtId="166" fontId="17" fillId="0" borderId="2" xfId="6" applyNumberFormat="1" applyFont="1" applyBorder="1"/>
    <xf numFmtId="0" fontId="17" fillId="0" borderId="2" xfId="3" applyNumberFormat="1" applyFont="1" applyBorder="1"/>
    <xf numFmtId="42" fontId="17" fillId="0" borderId="2" xfId="9" applyFont="1" applyBorder="1" applyAlignment="1" applyProtection="1"/>
    <xf numFmtId="42" fontId="17" fillId="0" borderId="1" xfId="9" applyFont="1" applyBorder="1" applyAlignment="1" applyProtection="1"/>
    <xf numFmtId="0" fontId="17" fillId="0" borderId="0" xfId="18" applyFont="1" applyAlignment="1">
      <alignment wrapText="1"/>
    </xf>
    <xf numFmtId="37" fontId="17" fillId="0" borderId="0" xfId="18" applyNumberFormat="1" applyFont="1" applyAlignment="1">
      <alignment wrapText="1"/>
    </xf>
    <xf numFmtId="0" fontId="17" fillId="0" borderId="0" xfId="8" applyNumberFormat="1" applyFont="1" applyBorder="1" applyAlignment="1">
      <alignment wrapText="1"/>
    </xf>
    <xf numFmtId="166" fontId="17" fillId="0" borderId="0" xfId="13" applyNumberFormat="1" applyFont="1" applyAlignment="1">
      <alignment wrapText="1"/>
    </xf>
    <xf numFmtId="42" fontId="17" fillId="0" borderId="0" xfId="8" applyNumberFormat="1" applyFont="1" applyAlignment="1">
      <alignment wrapText="1"/>
    </xf>
    <xf numFmtId="166" fontId="17" fillId="0" borderId="0" xfId="18" applyNumberFormat="1" applyFont="1" applyAlignment="1">
      <alignment wrapText="1"/>
    </xf>
    <xf numFmtId="0" fontId="17" fillId="0" borderId="1" xfId="0" applyFont="1" applyBorder="1">
      <alignment horizontal="center" vertical="center"/>
    </xf>
    <xf numFmtId="0" fontId="17" fillId="0" borderId="1" xfId="3" applyNumberFormat="1" applyFont="1" applyBorder="1"/>
    <xf numFmtId="166" fontId="17" fillId="0" borderId="0" xfId="6" applyNumberFormat="1" applyFont="1" applyBorder="1"/>
    <xf numFmtId="0" fontId="18" fillId="0" borderId="0" xfId="0" applyFont="1" applyAlignment="1">
      <alignment horizontal="right"/>
    </xf>
    <xf numFmtId="42" fontId="17" fillId="0" borderId="5" xfId="9" applyFont="1" applyBorder="1" applyAlignment="1" applyProtection="1"/>
    <xf numFmtId="37" fontId="17" fillId="0" borderId="0" xfId="13" applyNumberFormat="1" applyFont="1" applyAlignment="1">
      <alignment wrapText="1"/>
    </xf>
    <xf numFmtId="0" fontId="17" fillId="0" borderId="0" xfId="3" applyNumberFormat="1" applyFont="1" applyBorder="1"/>
    <xf numFmtId="0" fontId="17" fillId="0" borderId="6" xfId="3" applyNumberFormat="1" applyFont="1" applyBorder="1"/>
    <xf numFmtId="0" fontId="18" fillId="0" borderId="0" xfId="13" applyNumberFormat="1" applyFont="1" applyBorder="1" applyAlignment="1"/>
    <xf numFmtId="0" fontId="17" fillId="0" borderId="0" xfId="18" applyFont="1" applyAlignment="1">
      <alignment vertical="center" wrapText="1"/>
    </xf>
    <xf numFmtId="1" fontId="7" fillId="0" borderId="0" xfId="44" applyFont="1" applyAlignment="1">
      <alignment horizontal="left"/>
    </xf>
    <xf numFmtId="0" fontId="7" fillId="0" borderId="0" xfId="18" applyAlignment="1">
      <alignment vertical="center" wrapText="1"/>
    </xf>
    <xf numFmtId="0" fontId="7" fillId="0" borderId="0" xfId="18" applyAlignment="1">
      <alignment wrapText="1"/>
    </xf>
    <xf numFmtId="37" fontId="7" fillId="0" borderId="0" xfId="18" applyNumberFormat="1" applyAlignment="1">
      <alignment wrapText="1"/>
    </xf>
    <xf numFmtId="0" fontId="7" fillId="0" borderId="0" xfId="8" applyNumberFormat="1" applyFont="1" applyBorder="1" applyAlignment="1">
      <alignment wrapText="1"/>
    </xf>
    <xf numFmtId="166" fontId="7" fillId="0" borderId="0" xfId="13" applyNumberFormat="1" applyFont="1" applyAlignment="1">
      <alignment wrapText="1"/>
    </xf>
    <xf numFmtId="42" fontId="7" fillId="0" borderId="0" xfId="8" applyNumberFormat="1" applyFont="1" applyAlignment="1">
      <alignment wrapText="1"/>
    </xf>
    <xf numFmtId="166" fontId="7" fillId="0" borderId="0" xfId="18" applyNumberFormat="1" applyAlignment="1">
      <alignment wrapText="1"/>
    </xf>
    <xf numFmtId="164" fontId="17" fillId="0" borderId="0" xfId="3" applyFont="1" applyBorder="1"/>
    <xf numFmtId="166" fontId="17" fillId="0" borderId="2" xfId="6" applyNumberFormat="1" applyFont="1" applyFill="1" applyBorder="1"/>
    <xf numFmtId="166" fontId="17" fillId="0" borderId="1" xfId="6" applyNumberFormat="1" applyFont="1" applyBorder="1"/>
    <xf numFmtId="166" fontId="17" fillId="0" borderId="1" xfId="6" applyNumberFormat="1" applyFont="1" applyFill="1" applyBorder="1"/>
    <xf numFmtId="0" fontId="56" fillId="0" borderId="0" xfId="0" applyFont="1" applyAlignment="1">
      <alignment vertical="top" wrapText="1"/>
    </xf>
    <xf numFmtId="0" fontId="22" fillId="0" borderId="0" xfId="0" applyFont="1" applyAlignment="1">
      <alignment vertical="top"/>
    </xf>
    <xf numFmtId="0" fontId="6" fillId="0" borderId="0" xfId="0" applyFont="1" applyAlignment="1">
      <alignment horizontal="right" vertical="top"/>
    </xf>
    <xf numFmtId="0" fontId="6" fillId="0" borderId="0" xfId="0" applyFont="1" applyAlignment="1">
      <alignment vertical="top"/>
    </xf>
    <xf numFmtId="0" fontId="25" fillId="0" borderId="0" xfId="0" applyFont="1" applyAlignment="1">
      <alignment horizontal="right" vertical="top"/>
    </xf>
    <xf numFmtId="49" fontId="32" fillId="0" borderId="0" xfId="2" applyFont="1" applyAlignment="1">
      <alignment horizontal="left" indent="1"/>
    </xf>
    <xf numFmtId="49" fontId="32" fillId="0" borderId="0" xfId="2" applyFont="1" applyAlignment="1">
      <alignment horizontal="left"/>
    </xf>
    <xf numFmtId="49" fontId="21" fillId="0" borderId="0" xfId="2" applyFont="1" applyAlignment="1">
      <alignment horizontal="left" vertical="center"/>
    </xf>
    <xf numFmtId="0" fontId="61" fillId="0" borderId="0" xfId="0" applyFont="1" applyAlignment="1">
      <alignment horizontal="right" vertical="center"/>
    </xf>
    <xf numFmtId="0" fontId="61" fillId="0" borderId="0" xfId="0" applyFont="1" applyAlignment="1">
      <alignment vertical="center"/>
    </xf>
    <xf numFmtId="0" fontId="61" fillId="0" borderId="0" xfId="0" applyFont="1" applyAlignment="1"/>
    <xf numFmtId="0" fontId="17" fillId="0" borderId="0" xfId="0" applyFont="1" applyAlignment="1">
      <alignment horizontal="right" vertical="center"/>
    </xf>
    <xf numFmtId="1" fontId="12" fillId="0" borderId="0" xfId="40" applyFont="1" applyAlignment="1">
      <alignment horizontal="left"/>
    </xf>
    <xf numFmtId="0" fontId="61" fillId="0" borderId="0" xfId="0" applyFont="1">
      <alignment horizontal="center" vertical="center"/>
    </xf>
    <xf numFmtId="164" fontId="17" fillId="0" borderId="5" xfId="3" applyFont="1" applyFill="1" applyBorder="1"/>
    <xf numFmtId="9" fontId="17" fillId="0" borderId="2" xfId="28" applyFont="1" applyFill="1" applyBorder="1"/>
    <xf numFmtId="9" fontId="17" fillId="0" borderId="1" xfId="28" applyFont="1" applyFill="1" applyBorder="1"/>
    <xf numFmtId="49" fontId="61" fillId="0" borderId="0" xfId="23">
      <alignment horizontal="left" vertical="top" wrapText="1"/>
    </xf>
    <xf numFmtId="164" fontId="61" fillId="0" borderId="0" xfId="3" applyFont="1" applyFill="1" applyBorder="1"/>
    <xf numFmtId="49" fontId="12" fillId="0" borderId="0" xfId="31" applyFont="1" applyAlignment="1"/>
    <xf numFmtId="0" fontId="0" fillId="0" borderId="0" xfId="0" applyAlignment="1">
      <alignment horizontal="right" vertical="center"/>
    </xf>
    <xf numFmtId="49" fontId="61" fillId="0" borderId="0" xfId="31" applyFont="1" applyAlignment="1">
      <alignment horizontal="right"/>
    </xf>
    <xf numFmtId="49" fontId="17" fillId="0" borderId="0" xfId="0" applyNumberFormat="1" applyFont="1" applyAlignment="1">
      <alignment horizontal="right" vertical="center"/>
    </xf>
    <xf numFmtId="44" fontId="17" fillId="0" borderId="0" xfId="6" applyFont="1" applyFill="1" applyBorder="1"/>
    <xf numFmtId="1" fontId="12" fillId="0" borderId="0" xfId="40" applyFont="1" applyAlignment="1">
      <alignment horizontal="right"/>
    </xf>
    <xf numFmtId="49" fontId="18" fillId="0" borderId="0" xfId="0" applyNumberFormat="1" applyFont="1" applyAlignment="1">
      <alignment horizontal="right" vertical="center"/>
    </xf>
    <xf numFmtId="9" fontId="17" fillId="0" borderId="0" xfId="28" applyFont="1" applyFill="1" applyBorder="1"/>
    <xf numFmtId="0" fontId="6" fillId="0" borderId="0" xfId="0" applyFont="1" applyAlignment="1">
      <alignment horizontal="right" vertical="center"/>
    </xf>
    <xf numFmtId="44" fontId="61" fillId="0" borderId="0" xfId="6" applyFont="1" applyFill="1" applyBorder="1"/>
    <xf numFmtId="1" fontId="12" fillId="0" borderId="30" xfId="40" applyFont="1" applyBorder="1" applyAlignment="1">
      <alignment horizontal="left"/>
    </xf>
    <xf numFmtId="0" fontId="61" fillId="0" borderId="2" xfId="0" applyFont="1" applyBorder="1">
      <alignment horizontal="center" vertical="center"/>
    </xf>
    <xf numFmtId="164" fontId="61" fillId="0" borderId="2" xfId="3" applyFont="1" applyFill="1" applyBorder="1"/>
    <xf numFmtId="0" fontId="61" fillId="0" borderId="1" xfId="0" applyFont="1" applyBorder="1">
      <alignment horizontal="center" vertical="center"/>
    </xf>
    <xf numFmtId="164" fontId="61" fillId="0" borderId="1" xfId="3" applyFont="1" applyFill="1" applyBorder="1"/>
    <xf numFmtId="0" fontId="61" fillId="0" borderId="5" xfId="0" applyFont="1" applyBorder="1">
      <alignment horizontal="center" vertical="center"/>
    </xf>
    <xf numFmtId="164" fontId="61" fillId="0" borderId="5" xfId="3" applyFont="1" applyFill="1" applyBorder="1"/>
    <xf numFmtId="0" fontId="17" fillId="0" borderId="31" xfId="0" applyFont="1" applyBorder="1">
      <alignment horizontal="center" vertical="center"/>
    </xf>
    <xf numFmtId="0" fontId="61" fillId="0" borderId="30" xfId="0" applyFont="1" applyBorder="1">
      <alignment horizontal="center" vertical="center"/>
    </xf>
    <xf numFmtId="0" fontId="62" fillId="0" borderId="0" xfId="0" applyFont="1" applyAlignment="1">
      <alignment horizontal="left" vertical="center"/>
    </xf>
    <xf numFmtId="0" fontId="63" fillId="0" borderId="0" xfId="0" applyFont="1" applyAlignment="1">
      <alignment horizontal="right"/>
    </xf>
    <xf numFmtId="0" fontId="12" fillId="0" borderId="30" xfId="0" applyFont="1" applyBorder="1" applyAlignment="1">
      <alignment horizontal="left"/>
    </xf>
    <xf numFmtId="0" fontId="0" fillId="0" borderId="30" xfId="0" applyBorder="1" applyAlignment="1">
      <alignment horizontal="right" vertical="center"/>
    </xf>
    <xf numFmtId="164" fontId="61" fillId="0" borderId="30" xfId="3" applyFont="1" applyFill="1" applyBorder="1"/>
    <xf numFmtId="0" fontId="62" fillId="0" borderId="29" xfId="0" applyFont="1" applyBorder="1" applyAlignment="1">
      <alignment horizontal="left" vertical="center"/>
    </xf>
    <xf numFmtId="0" fontId="0" fillId="0" borderId="29" xfId="0" applyBorder="1" applyAlignment="1">
      <alignment horizontal="right" vertical="center"/>
    </xf>
    <xf numFmtId="0" fontId="60" fillId="0" borderId="0" xfId="0" applyFont="1" applyAlignment="1"/>
    <xf numFmtId="0" fontId="34" fillId="0" borderId="0" xfId="0" applyFont="1" applyAlignment="1">
      <alignment horizontal="right"/>
    </xf>
    <xf numFmtId="0" fontId="12" fillId="0" borderId="0" xfId="17" applyFont="1"/>
    <xf numFmtId="1" fontId="12" fillId="0" borderId="0" xfId="30" applyAlignment="1">
      <alignment horizontal="left"/>
    </xf>
    <xf numFmtId="0" fontId="61" fillId="0" borderId="0" xfId="17"/>
    <xf numFmtId="0" fontId="12" fillId="0" borderId="0" xfId="17" applyFont="1" applyAlignment="1">
      <alignment horizontal="center" wrapText="1"/>
    </xf>
    <xf numFmtId="0" fontId="12" fillId="0" borderId="0" xfId="17" applyFont="1" applyAlignment="1">
      <alignment horizontal="center"/>
    </xf>
    <xf numFmtId="1" fontId="62" fillId="0" borderId="0" xfId="40" applyAlignment="1">
      <alignment horizontal="left"/>
    </xf>
    <xf numFmtId="1" fontId="44" fillId="0" borderId="0" xfId="30" applyFont="1" applyAlignment="1">
      <alignment horizontal="left"/>
    </xf>
    <xf numFmtId="0" fontId="61" fillId="0" borderId="0" xfId="17" applyAlignment="1">
      <alignment horizontal="left"/>
    </xf>
    <xf numFmtId="0" fontId="17" fillId="0" borderId="0" xfId="17" applyFont="1"/>
    <xf numFmtId="166" fontId="17" fillId="0" borderId="2" xfId="4" applyFont="1" applyBorder="1"/>
    <xf numFmtId="167" fontId="17" fillId="0" borderId="2" xfId="12" applyFont="1" applyBorder="1"/>
    <xf numFmtId="167" fontId="17" fillId="0" borderId="6" xfId="12" applyFont="1" applyBorder="1"/>
    <xf numFmtId="166" fontId="17" fillId="0" borderId="1" xfId="4" applyFont="1"/>
    <xf numFmtId="167" fontId="17" fillId="0" borderId="1" xfId="12" applyFont="1" applyBorder="1"/>
    <xf numFmtId="166" fontId="17" fillId="0" borderId="3" xfId="4" applyFont="1" applyBorder="1"/>
    <xf numFmtId="167" fontId="17" fillId="0" borderId="0" xfId="12" applyFont="1" applyBorder="1"/>
    <xf numFmtId="1" fontId="12" fillId="0" borderId="0" xfId="30" applyAlignment="1"/>
    <xf numFmtId="0" fontId="17" fillId="0" borderId="0" xfId="17" applyFont="1" applyAlignment="1">
      <alignment horizontal="left"/>
    </xf>
    <xf numFmtId="0" fontId="18" fillId="0" borderId="0" xfId="17" applyFont="1"/>
    <xf numFmtId="166" fontId="17" fillId="0" borderId="0" xfId="4" applyFont="1" applyFill="1" applyBorder="1"/>
    <xf numFmtId="167" fontId="17" fillId="0" borderId="0" xfId="12" applyFont="1" applyFill="1" applyBorder="1"/>
    <xf numFmtId="0" fontId="12" fillId="0" borderId="0" xfId="17" applyFont="1" applyAlignment="1">
      <alignment horizontal="right"/>
    </xf>
    <xf numFmtId="166" fontId="61" fillId="0" borderId="6" xfId="17" applyNumberFormat="1" applyBorder="1"/>
    <xf numFmtId="167" fontId="61" fillId="0" borderId="6" xfId="12" applyBorder="1"/>
    <xf numFmtId="166" fontId="17" fillId="0" borderId="2" xfId="4" applyFont="1" applyFill="1" applyBorder="1"/>
    <xf numFmtId="167" fontId="17" fillId="0" borderId="2" xfId="12" applyFont="1" applyFill="1" applyBorder="1"/>
    <xf numFmtId="167" fontId="17" fillId="0" borderId="6" xfId="12" applyFont="1" applyFill="1" applyBorder="1"/>
    <xf numFmtId="166" fontId="17" fillId="0" borderId="1" xfId="4" applyFont="1" applyFill="1"/>
    <xf numFmtId="167" fontId="17" fillId="0" borderId="1" xfId="12" applyFont="1" applyFill="1" applyBorder="1"/>
    <xf numFmtId="166" fontId="17" fillId="0" borderId="3" xfId="4" applyFont="1" applyFill="1" applyBorder="1"/>
    <xf numFmtId="166" fontId="17" fillId="0" borderId="17" xfId="4" applyFont="1" applyFill="1" applyBorder="1"/>
    <xf numFmtId="166" fontId="17" fillId="0" borderId="22" xfId="4" applyFont="1" applyFill="1" applyBorder="1"/>
    <xf numFmtId="167" fontId="17" fillId="0" borderId="22" xfId="12" applyFont="1" applyFill="1" applyBorder="1"/>
    <xf numFmtId="0" fontId="23" fillId="0" borderId="0" xfId="0" applyFont="1" applyAlignment="1">
      <alignment horizontal="left" vertical="center"/>
    </xf>
    <xf numFmtId="5" fontId="61" fillId="0" borderId="0" xfId="0" applyNumberFormat="1" applyFont="1" applyAlignment="1">
      <alignment horizontal="right"/>
    </xf>
    <xf numFmtId="0" fontId="61" fillId="0" borderId="0" xfId="0" applyFont="1" applyAlignment="1">
      <alignment horizontal="left"/>
    </xf>
    <xf numFmtId="0" fontId="61" fillId="2" borderId="0" xfId="0" applyFont="1" applyFill="1">
      <alignment horizontal="center" vertical="center"/>
    </xf>
    <xf numFmtId="0" fontId="64" fillId="0" borderId="0" xfId="0" applyFont="1" applyAlignment="1">
      <alignment horizontal="left" vertical="center"/>
    </xf>
    <xf numFmtId="0" fontId="64" fillId="0" borderId="0" xfId="0" applyFont="1" applyAlignment="1">
      <alignment horizontal="right"/>
    </xf>
    <xf numFmtId="0" fontId="64" fillId="0" borderId="0" xfId="0" applyFont="1">
      <alignment horizontal="center" vertical="center"/>
    </xf>
    <xf numFmtId="0" fontId="62" fillId="0" borderId="0" xfId="0" applyFont="1">
      <alignment horizontal="center" vertical="center"/>
    </xf>
    <xf numFmtId="0" fontId="65" fillId="0" borderId="0" xfId="0" applyFont="1" applyAlignment="1">
      <alignment horizontal="left" vertical="center"/>
    </xf>
    <xf numFmtId="0" fontId="65" fillId="0" borderId="0" xfId="0" applyFont="1" applyAlignment="1">
      <alignment horizontal="right"/>
    </xf>
    <xf numFmtId="5" fontId="64" fillId="0" borderId="2" xfId="0" applyNumberFormat="1" applyFont="1" applyBorder="1" applyAlignment="1">
      <alignment horizontal="right"/>
    </xf>
    <xf numFmtId="0" fontId="64" fillId="0" borderId="0" xfId="0" applyFont="1" applyAlignment="1">
      <alignment horizontal="left"/>
    </xf>
    <xf numFmtId="0" fontId="0" fillId="0" borderId="0" xfId="0" applyAlignment="1">
      <alignment horizontal="left" vertical="center"/>
    </xf>
    <xf numFmtId="0" fontId="22" fillId="0" borderId="0" xfId="16" applyFont="1" applyAlignment="1">
      <alignment vertical="top"/>
    </xf>
    <xf numFmtId="0" fontId="22" fillId="0" borderId="0" xfId="16" applyFont="1" applyAlignment="1">
      <alignment horizontal="right" vertical="top"/>
    </xf>
    <xf numFmtId="0" fontId="17" fillId="0" borderId="0" xfId="16" applyFont="1" applyAlignment="1">
      <alignment horizontal="left" vertical="top" wrapText="1"/>
    </xf>
    <xf numFmtId="37" fontId="66" fillId="0" borderId="0" xfId="16" applyNumberFormat="1" applyFont="1" applyAlignment="1">
      <alignment horizontal="left" vertical="top"/>
    </xf>
    <xf numFmtId="49" fontId="32" fillId="0" borderId="0" xfId="2" applyFont="1" applyAlignment="1"/>
    <xf numFmtId="37" fontId="0" fillId="0" borderId="0" xfId="0" applyNumberFormat="1">
      <alignment horizontal="center" vertical="center"/>
    </xf>
    <xf numFmtId="0" fontId="34" fillId="0" borderId="0" xfId="42" applyNumberFormat="1" applyFont="1" applyAlignment="1"/>
    <xf numFmtId="0" fontId="34" fillId="0" borderId="0" xfId="42" applyNumberFormat="1" applyFont="1" applyAlignment="1">
      <alignment horizontal="right"/>
    </xf>
    <xf numFmtId="0" fontId="12" fillId="0" borderId="0" xfId="42" applyNumberFormat="1" applyFont="1" applyAlignment="1">
      <alignment horizontal="left"/>
    </xf>
    <xf numFmtId="0" fontId="61" fillId="0" borderId="0" xfId="16" applyAlignment="1">
      <alignment wrapText="1"/>
    </xf>
    <xf numFmtId="0" fontId="61" fillId="0" borderId="0" xfId="16" applyAlignment="1">
      <alignment horizontal="right" wrapText="1"/>
    </xf>
    <xf numFmtId="0" fontId="61" fillId="0" borderId="0" xfId="0" applyFont="1" applyAlignment="1">
      <alignment horizontal="center"/>
    </xf>
    <xf numFmtId="0" fontId="62" fillId="0" borderId="0" xfId="16" applyFont="1"/>
    <xf numFmtId="0" fontId="62" fillId="0" borderId="0" xfId="16" applyFont="1" applyAlignment="1">
      <alignment horizontal="right"/>
    </xf>
    <xf numFmtId="37" fontId="61" fillId="0" borderId="0" xfId="0" applyNumberFormat="1" applyFont="1" applyAlignment="1">
      <alignment horizontal="center" vertical="center" wrapText="1"/>
    </xf>
    <xf numFmtId="0" fontId="62" fillId="0" borderId="0" xfId="42" applyNumberFormat="1" applyFont="1" applyAlignment="1"/>
    <xf numFmtId="0" fontId="62" fillId="0" borderId="0" xfId="42" applyNumberFormat="1" applyFont="1" applyAlignment="1">
      <alignment horizontal="right"/>
    </xf>
    <xf numFmtId="0" fontId="12" fillId="0" borderId="0" xfId="42" applyNumberFormat="1" applyFont="1" applyAlignment="1"/>
    <xf numFmtId="0" fontId="12" fillId="0" borderId="0" xfId="42" applyNumberFormat="1" applyFont="1" applyAlignment="1">
      <alignment horizontal="right"/>
    </xf>
    <xf numFmtId="49" fontId="61" fillId="0" borderId="0" xfId="23" applyAlignment="1">
      <alignment wrapText="1"/>
    </xf>
    <xf numFmtId="49" fontId="61" fillId="0" borderId="0" xfId="23" applyAlignment="1">
      <alignment horizontal="right" wrapText="1"/>
    </xf>
    <xf numFmtId="37" fontId="61" fillId="0" borderId="2" xfId="7" applyNumberFormat="1" applyFont="1" applyBorder="1"/>
    <xf numFmtId="49" fontId="61" fillId="0" borderId="0" xfId="23" applyAlignment="1">
      <alignment horizontal="left"/>
    </xf>
    <xf numFmtId="49" fontId="61" fillId="0" borderId="0" xfId="33" applyFont="1" applyAlignment="1"/>
    <xf numFmtId="49" fontId="61" fillId="0" borderId="0" xfId="33" applyFont="1" applyAlignment="1">
      <alignment horizontal="right"/>
    </xf>
    <xf numFmtId="37" fontId="61" fillId="0" borderId="0" xfId="7" applyNumberFormat="1" applyFont="1"/>
    <xf numFmtId="0" fontId="61" fillId="0" borderId="0" xfId="33" applyNumberFormat="1" applyFont="1" applyAlignment="1">
      <alignment horizontal="left" wrapText="1"/>
    </xf>
    <xf numFmtId="37" fontId="61" fillId="0" borderId="3" xfId="0" applyNumberFormat="1" applyFont="1" applyBorder="1" applyAlignment="1"/>
    <xf numFmtId="0" fontId="12" fillId="0" borderId="0" xfId="33" applyNumberFormat="1" applyFont="1" applyAlignment="1"/>
    <xf numFmtId="0" fontId="12" fillId="0" borderId="0" xfId="33" applyNumberFormat="1" applyFont="1" applyAlignment="1">
      <alignment horizontal="right"/>
    </xf>
    <xf numFmtId="0" fontId="61" fillId="0" borderId="0" xfId="25" applyNumberFormat="1" applyAlignment="1">
      <alignment horizontal="left" wrapText="1"/>
    </xf>
    <xf numFmtId="37" fontId="61" fillId="0" borderId="0" xfId="0" applyNumberFormat="1" applyFont="1" applyAlignment="1"/>
    <xf numFmtId="37" fontId="61" fillId="0" borderId="2" xfId="0" applyNumberFormat="1" applyFont="1" applyBorder="1" applyAlignment="1"/>
    <xf numFmtId="0" fontId="61" fillId="0" borderId="0" xfId="25" applyNumberFormat="1" applyAlignment="1">
      <alignment wrapText="1"/>
    </xf>
    <xf numFmtId="0" fontId="61" fillId="0" borderId="0" xfId="25" applyNumberFormat="1" applyAlignment="1">
      <alignment horizontal="right" wrapText="1"/>
    </xf>
    <xf numFmtId="37" fontId="61" fillId="0" borderId="1" xfId="0" applyNumberFormat="1" applyFont="1" applyBorder="1" applyAlignment="1"/>
    <xf numFmtId="0" fontId="61" fillId="0" borderId="0" xfId="16" applyAlignment="1">
      <alignment horizontal="left" wrapText="1"/>
    </xf>
    <xf numFmtId="0" fontId="12" fillId="0" borderId="0" xfId="42" applyNumberFormat="1" applyFont="1" applyAlignment="1">
      <alignment horizontal="right" wrapText="1"/>
    </xf>
    <xf numFmtId="0" fontId="17" fillId="0" borderId="0" xfId="2" applyNumberFormat="1" applyFont="1" applyAlignment="1">
      <alignment horizontal="left"/>
    </xf>
    <xf numFmtId="37" fontId="6" fillId="0" borderId="3" xfId="0" applyNumberFormat="1" applyFont="1" applyBorder="1" applyAlignment="1"/>
    <xf numFmtId="49" fontId="12" fillId="0" borderId="0" xfId="33" applyFont="1" applyAlignment="1">
      <alignment horizontal="right"/>
    </xf>
    <xf numFmtId="0" fontId="18" fillId="0" borderId="0" xfId="2" applyNumberFormat="1" applyFont="1" applyAlignment="1">
      <alignment horizontal="left"/>
    </xf>
    <xf numFmtId="0" fontId="62" fillId="0" borderId="0" xfId="2" applyNumberFormat="1" applyFont="1" applyAlignment="1"/>
    <xf numFmtId="0" fontId="62" fillId="0" borderId="0" xfId="2" applyNumberFormat="1" applyFont="1" applyAlignment="1">
      <alignment horizontal="right"/>
    </xf>
    <xf numFmtId="0" fontId="6" fillId="0" borderId="0" xfId="33" applyNumberFormat="1" applyFont="1" applyAlignment="1">
      <alignment horizontal="left"/>
    </xf>
    <xf numFmtId="37" fontId="6" fillId="0" borderId="0" xfId="0" applyNumberFormat="1" applyFont="1" applyAlignment="1"/>
    <xf numFmtId="0" fontId="61" fillId="0" borderId="0" xfId="33" applyNumberFormat="1" applyFont="1" applyAlignment="1"/>
    <xf numFmtId="0" fontId="61" fillId="0" borderId="0" xfId="33" applyNumberFormat="1" applyFont="1" applyAlignment="1">
      <alignment horizontal="right"/>
    </xf>
    <xf numFmtId="37" fontId="61" fillId="0" borderId="5" xfId="0" applyNumberFormat="1" applyFont="1" applyBorder="1" applyAlignment="1"/>
    <xf numFmtId="9" fontId="29" fillId="0" borderId="5" xfId="28" applyFont="1" applyBorder="1" applyAlignment="1"/>
    <xf numFmtId="0" fontId="61" fillId="0" borderId="0" xfId="25" applyNumberFormat="1" applyAlignment="1"/>
    <xf numFmtId="0" fontId="61" fillId="0" borderId="0" xfId="33" applyNumberFormat="1" applyFont="1" applyAlignment="1">
      <alignment horizontal="left"/>
    </xf>
    <xf numFmtId="0" fontId="61" fillId="0" borderId="0" xfId="25" applyNumberFormat="1" applyAlignment="1">
      <alignment horizontal="left" wrapText="1" indent="1"/>
    </xf>
    <xf numFmtId="0" fontId="12" fillId="0" borderId="0" xfId="42" applyNumberFormat="1" applyFont="1" applyAlignment="1">
      <alignment horizontal="left" wrapText="1"/>
    </xf>
    <xf numFmtId="0" fontId="12" fillId="0" borderId="0" xfId="42" applyNumberFormat="1" applyFont="1" applyAlignment="1">
      <alignment wrapText="1"/>
    </xf>
    <xf numFmtId="0" fontId="12" fillId="0" borderId="0" xfId="33" applyNumberFormat="1" applyFont="1" applyAlignment="1">
      <alignment horizontal="right" wrapText="1"/>
    </xf>
    <xf numFmtId="0" fontId="12" fillId="0" borderId="0" xfId="25" applyNumberFormat="1" applyFont="1" applyAlignment="1">
      <alignment horizontal="left"/>
    </xf>
    <xf numFmtId="0" fontId="61" fillId="0" borderId="0" xfId="42" applyNumberFormat="1" applyFont="1" applyAlignment="1">
      <alignment horizontal="left"/>
    </xf>
    <xf numFmtId="37" fontId="61" fillId="0" borderId="4" xfId="0" applyNumberFormat="1" applyFont="1" applyBorder="1" applyAlignment="1"/>
    <xf numFmtId="49" fontId="12" fillId="0" borderId="0" xfId="33" applyFont="1" applyAlignment="1"/>
    <xf numFmtId="0" fontId="6" fillId="0" borderId="0" xfId="16" applyFont="1" applyAlignment="1">
      <alignment horizontal="left" wrapText="1"/>
    </xf>
    <xf numFmtId="37" fontId="6" fillId="0" borderId="4" xfId="0" applyNumberFormat="1" applyFont="1" applyBorder="1" applyAlignment="1"/>
    <xf numFmtId="0" fontId="18" fillId="0" borderId="0" xfId="42" applyNumberFormat="1" applyFont="1" applyAlignment="1">
      <alignment horizontal="left"/>
    </xf>
    <xf numFmtId="0" fontId="17" fillId="0" borderId="0" xfId="0" applyFont="1" applyAlignment="1">
      <alignment horizontal="right" wrapText="1"/>
    </xf>
    <xf numFmtId="0" fontId="17" fillId="0" borderId="0" xfId="0" applyFont="1" applyAlignment="1">
      <alignment horizontal="left" wrapText="1"/>
    </xf>
    <xf numFmtId="37" fontId="17" fillId="0" borderId="18" xfId="10" applyNumberFormat="1" applyFont="1" applyFill="1" applyBorder="1" applyAlignment="1"/>
    <xf numFmtId="37" fontId="17" fillId="0" borderId="0" xfId="10" applyNumberFormat="1" applyFont="1" applyFill="1" applyBorder="1" applyAlignment="1"/>
    <xf numFmtId="0" fontId="17" fillId="0" borderId="0" xfId="16" quotePrefix="1" applyFont="1"/>
    <xf numFmtId="0" fontId="17" fillId="0" borderId="0" xfId="16" quotePrefix="1" applyFont="1" applyAlignment="1">
      <alignment horizontal="right"/>
    </xf>
    <xf numFmtId="0" fontId="18" fillId="0" borderId="0" xfId="16" quotePrefix="1" applyFont="1"/>
    <xf numFmtId="0" fontId="18" fillId="0" borderId="0" xfId="16" quotePrefix="1" applyFont="1" applyAlignment="1">
      <alignment horizontal="right"/>
    </xf>
    <xf numFmtId="0" fontId="62" fillId="0" borderId="0" xfId="0" applyFont="1" applyAlignment="1">
      <alignment vertical="center"/>
    </xf>
    <xf numFmtId="0" fontId="62" fillId="0" borderId="0" xfId="0" applyFont="1" applyAlignment="1">
      <alignment horizontal="right" vertical="center"/>
    </xf>
    <xf numFmtId="37" fontId="61" fillId="0" borderId="0" xfId="7" applyNumberFormat="1" applyFont="1" applyFill="1"/>
    <xf numFmtId="9" fontId="29" fillId="0" borderId="0" xfId="28" applyFont="1" applyFill="1"/>
    <xf numFmtId="49" fontId="62" fillId="0" borderId="0" xfId="31" applyAlignment="1">
      <alignment horizontal="left" wrapText="1" indent="2"/>
    </xf>
    <xf numFmtId="49" fontId="62" fillId="0" borderId="0" xfId="31" applyAlignment="1">
      <alignment horizontal="right" vertical="top" wrapText="1"/>
    </xf>
    <xf numFmtId="49" fontId="61" fillId="0" borderId="0" xfId="23" applyAlignment="1">
      <alignment horizontal="left" wrapText="1" indent="2"/>
    </xf>
    <xf numFmtId="49" fontId="61" fillId="0" borderId="0" xfId="23" applyAlignment="1">
      <alignment horizontal="left" indent="2"/>
    </xf>
    <xf numFmtId="0" fontId="61" fillId="0" borderId="0" xfId="16" applyAlignment="1">
      <alignment horizontal="left" wrapText="1" indent="2"/>
    </xf>
    <xf numFmtId="37" fontId="61" fillId="0" borderId="0" xfId="7" applyNumberFormat="1" applyFont="1" applyBorder="1"/>
    <xf numFmtId="1" fontId="62" fillId="0" borderId="0" xfId="40" applyAlignment="1">
      <alignment horizontal="left" wrapText="1" indent="2"/>
    </xf>
    <xf numFmtId="1" fontId="62" fillId="0" borderId="0" xfId="40" applyAlignment="1">
      <alignment horizontal="right" wrapText="1"/>
    </xf>
    <xf numFmtId="0" fontId="17" fillId="0" borderId="0" xfId="16" applyFont="1" applyAlignment="1">
      <alignment horizontal="left" wrapText="1"/>
    </xf>
    <xf numFmtId="37" fontId="61" fillId="0" borderId="2" xfId="7" applyNumberFormat="1" applyFont="1" applyFill="1" applyBorder="1"/>
    <xf numFmtId="0" fontId="18" fillId="0" borderId="0" xfId="16" quotePrefix="1" applyFont="1" applyAlignment="1">
      <alignment wrapText="1"/>
    </xf>
    <xf numFmtId="0" fontId="68" fillId="0" borderId="0" xfId="0" applyFont="1" applyAlignment="1">
      <alignment vertical="center"/>
    </xf>
    <xf numFmtId="0" fontId="68" fillId="0" borderId="0" xfId="0" applyFont="1" applyAlignment="1">
      <alignment horizontal="right" vertical="center"/>
    </xf>
    <xf numFmtId="9" fontId="29" fillId="0" borderId="2" xfId="28" applyFont="1" applyFill="1" applyBorder="1" applyAlignment="1"/>
    <xf numFmtId="37" fontId="61" fillId="0" borderId="0" xfId="7" applyNumberFormat="1" applyFont="1" applyFill="1" applyBorder="1"/>
    <xf numFmtId="9" fontId="29" fillId="0" borderId="0" xfId="28" applyFont="1" applyFill="1" applyBorder="1"/>
    <xf numFmtId="49" fontId="61" fillId="0" borderId="0" xfId="33" applyFont="1" applyAlignment="1">
      <alignment horizontal="left" indent="2"/>
    </xf>
    <xf numFmtId="37" fontId="61" fillId="0" borderId="6" xfId="7" applyNumberFormat="1" applyFont="1" applyFill="1" applyBorder="1"/>
    <xf numFmtId="9" fontId="29" fillId="0" borderId="6" xfId="28" applyFont="1" applyFill="1" applyBorder="1"/>
    <xf numFmtId="0" fontId="61" fillId="0" borderId="2" xfId="16" applyBorder="1" applyAlignment="1">
      <alignment horizontal="left" wrapText="1" indent="2"/>
    </xf>
    <xf numFmtId="0" fontId="61" fillId="0" borderId="1" xfId="16" applyBorder="1" applyAlignment="1">
      <alignment horizontal="left" wrapText="1" indent="2"/>
    </xf>
    <xf numFmtId="0" fontId="44" fillId="0" borderId="0" xfId="25" applyNumberFormat="1" applyFont="1" applyAlignment="1">
      <alignment horizontal="left"/>
    </xf>
    <xf numFmtId="0" fontId="12" fillId="0" borderId="0" xfId="25" applyNumberFormat="1" applyFont="1" applyAlignment="1">
      <alignment horizontal="left" indent="2"/>
    </xf>
    <xf numFmtId="0" fontId="61" fillId="0" borderId="0" xfId="25" applyNumberFormat="1" applyAlignment="1">
      <alignment horizontal="left" wrapText="1" indent="2"/>
    </xf>
    <xf numFmtId="9" fontId="29" fillId="0" borderId="1" xfId="28" applyFont="1" applyFill="1" applyBorder="1" applyAlignment="1"/>
    <xf numFmtId="0" fontId="61" fillId="0" borderId="0" xfId="0" applyFont="1" applyAlignment="1">
      <alignment horizontal="left" wrapText="1"/>
    </xf>
    <xf numFmtId="0" fontId="61" fillId="0" borderId="0" xfId="16"/>
    <xf numFmtId="0" fontId="61" fillId="0" borderId="0" xfId="42" applyNumberFormat="1" applyFont="1" applyAlignment="1">
      <alignment horizontal="right"/>
    </xf>
    <xf numFmtId="0" fontId="62" fillId="0" borderId="0" xfId="42" applyNumberFormat="1" applyFont="1" applyAlignment="1">
      <alignment wrapText="1"/>
    </xf>
    <xf numFmtId="0" fontId="62" fillId="0" borderId="0" xfId="42" applyNumberFormat="1" applyFont="1" applyAlignment="1">
      <alignment horizontal="left" wrapText="1"/>
    </xf>
    <xf numFmtId="49" fontId="61" fillId="0" borderId="0" xfId="23" applyAlignment="1">
      <alignment vertical="top" wrapText="1"/>
    </xf>
    <xf numFmtId="49" fontId="61" fillId="0" borderId="0" xfId="23" applyAlignment="1">
      <alignment horizontal="right" vertical="top" wrapText="1"/>
    </xf>
    <xf numFmtId="0" fontId="17" fillId="0" borderId="0" xfId="16" quotePrefix="1" applyFont="1" applyAlignment="1">
      <alignment wrapText="1"/>
    </xf>
    <xf numFmtId="0" fontId="17" fillId="0" borderId="0" xfId="16" quotePrefix="1" applyFont="1" applyAlignment="1">
      <alignment horizontal="right" wrapText="1"/>
    </xf>
    <xf numFmtId="0" fontId="18" fillId="0" borderId="0" xfId="16" quotePrefix="1" applyFont="1" applyAlignment="1">
      <alignment horizontal="right" wrapText="1"/>
    </xf>
    <xf numFmtId="0" fontId="61" fillId="0" borderId="0" xfId="25" applyNumberFormat="1" applyAlignment="1">
      <alignment horizontal="right"/>
    </xf>
    <xf numFmtId="0" fontId="62" fillId="0" borderId="0" xfId="25" applyNumberFormat="1" applyFont="1" applyAlignment="1"/>
    <xf numFmtId="0" fontId="62" fillId="0" borderId="0" xfId="25" applyNumberFormat="1" applyFont="1" applyAlignment="1">
      <alignment horizontal="right" wrapText="1"/>
    </xf>
    <xf numFmtId="42" fontId="62" fillId="0" borderId="0" xfId="10" applyFont="1" applyFill="1" applyBorder="1" applyAlignment="1" applyProtection="1"/>
    <xf numFmtId="49" fontId="61" fillId="0" borderId="0" xfId="37" applyFont="1" applyAlignment="1"/>
    <xf numFmtId="49" fontId="61" fillId="0" borderId="0" xfId="37" applyFont="1" applyAlignment="1">
      <alignment horizontal="right" wrapText="1"/>
    </xf>
    <xf numFmtId="49" fontId="61" fillId="0" borderId="0" xfId="27" applyAlignment="1"/>
    <xf numFmtId="49" fontId="61" fillId="0" borderId="0" xfId="27" applyAlignment="1">
      <alignment horizontal="right" wrapText="1"/>
    </xf>
    <xf numFmtId="0" fontId="61" fillId="0" borderId="2" xfId="0" applyFont="1" applyBorder="1" applyAlignment="1" applyProtection="1">
      <protection locked="0"/>
    </xf>
    <xf numFmtId="0" fontId="61" fillId="0" borderId="0" xfId="0" applyFont="1" applyAlignment="1" applyProtection="1">
      <alignment horizontal="right" wrapText="1"/>
      <protection locked="0"/>
    </xf>
    <xf numFmtId="49" fontId="62" fillId="0" borderId="0" xfId="37" applyAlignment="1"/>
    <xf numFmtId="49" fontId="62" fillId="0" borderId="0" xfId="37" applyAlignment="1">
      <alignment horizontal="right" wrapText="1"/>
    </xf>
    <xf numFmtId="49" fontId="12" fillId="0" borderId="0" xfId="37" applyFont="1" applyAlignment="1">
      <alignment wrapText="1"/>
    </xf>
    <xf numFmtId="49" fontId="61" fillId="0" borderId="0" xfId="37" applyFont="1" applyAlignment="1">
      <alignment wrapText="1"/>
    </xf>
    <xf numFmtId="49" fontId="61" fillId="0" borderId="0" xfId="27" applyAlignment="1">
      <alignment horizontal="left" wrapText="1"/>
    </xf>
    <xf numFmtId="49" fontId="20" fillId="0" borderId="0" xfId="37" applyFont="1" applyAlignment="1">
      <alignment wrapText="1"/>
    </xf>
    <xf numFmtId="49" fontId="69" fillId="0" borderId="0" xfId="37" applyFont="1" applyAlignment="1">
      <alignment wrapText="1"/>
    </xf>
    <xf numFmtId="49" fontId="62" fillId="0" borderId="0" xfId="37" applyAlignment="1">
      <alignment wrapText="1"/>
    </xf>
    <xf numFmtId="49" fontId="12" fillId="0" borderId="0" xfId="36" applyFont="1" applyAlignment="1"/>
    <xf numFmtId="49" fontId="12" fillId="0" borderId="0" xfId="36" applyFont="1" applyAlignment="1">
      <alignment horizontal="right" wrapText="1"/>
    </xf>
    <xf numFmtId="49" fontId="7" fillId="0" borderId="23" xfId="36" applyFont="1" applyBorder="1" applyAlignment="1"/>
    <xf numFmtId="49" fontId="12" fillId="0" borderId="17" xfId="36" applyFont="1" applyBorder="1" applyAlignment="1">
      <alignment horizontal="right" wrapText="1"/>
    </xf>
    <xf numFmtId="0" fontId="61" fillId="0" borderId="17" xfId="0" applyFont="1" applyBorder="1">
      <alignment horizontal="center" vertical="center"/>
    </xf>
    <xf numFmtId="37" fontId="61" fillId="0" borderId="17" xfId="0" applyNumberFormat="1" applyFont="1" applyBorder="1" applyAlignment="1"/>
    <xf numFmtId="0" fontId="61" fillId="0" borderId="17" xfId="0" applyFont="1" applyBorder="1" applyAlignment="1"/>
    <xf numFmtId="49" fontId="7" fillId="0" borderId="15" xfId="36" applyFont="1" applyBorder="1" applyAlignment="1"/>
    <xf numFmtId="49" fontId="12" fillId="0" borderId="12" xfId="36" applyFont="1" applyBorder="1" applyAlignment="1"/>
    <xf numFmtId="49" fontId="12" fillId="0" borderId="6" xfId="36" applyFont="1" applyBorder="1" applyAlignment="1">
      <alignment horizontal="right" wrapText="1"/>
    </xf>
    <xf numFmtId="0" fontId="61" fillId="0" borderId="6" xfId="0" applyFont="1" applyBorder="1">
      <alignment horizontal="center" vertical="center"/>
    </xf>
    <xf numFmtId="37" fontId="61" fillId="0" borderId="6" xfId="0" applyNumberFormat="1" applyFont="1" applyBorder="1" applyAlignment="1"/>
    <xf numFmtId="0" fontId="61" fillId="0" borderId="6" xfId="0" applyFont="1" applyBorder="1" applyAlignment="1"/>
    <xf numFmtId="0" fontId="12" fillId="0" borderId="0" xfId="10" applyNumberFormat="1" applyFont="1" applyBorder="1" applyAlignment="1" applyProtection="1"/>
    <xf numFmtId="0" fontId="12" fillId="0" borderId="0" xfId="10" applyNumberFormat="1" applyFont="1" applyBorder="1" applyAlignment="1" applyProtection="1">
      <alignment horizontal="right"/>
    </xf>
    <xf numFmtId="49" fontId="61" fillId="0" borderId="23" xfId="37" applyFont="1" applyBorder="1" applyAlignment="1"/>
    <xf numFmtId="49" fontId="61" fillId="0" borderId="17" xfId="37" applyFont="1" applyBorder="1" applyAlignment="1">
      <alignment horizontal="right" wrapText="1"/>
    </xf>
    <xf numFmtId="0" fontId="17" fillId="0" borderId="17" xfId="16" applyFont="1" applyBorder="1" applyAlignment="1">
      <alignment horizontal="left" wrapText="1"/>
    </xf>
    <xf numFmtId="37" fontId="6" fillId="0" borderId="17" xfId="0" applyNumberFormat="1" applyFont="1" applyBorder="1" applyAlignment="1"/>
    <xf numFmtId="0" fontId="6" fillId="0" borderId="17" xfId="0" applyFont="1" applyBorder="1" applyAlignment="1"/>
    <xf numFmtId="9" fontId="29" fillId="0" borderId="19" xfId="28" applyFont="1" applyBorder="1" applyAlignment="1"/>
    <xf numFmtId="49" fontId="61" fillId="0" borderId="15" xfId="37" applyFont="1" applyBorder="1" applyAlignment="1"/>
    <xf numFmtId="9" fontId="29" fillId="0" borderId="20" xfId="28" applyFont="1" applyBorder="1" applyAlignment="1"/>
    <xf numFmtId="49" fontId="12" fillId="0" borderId="15" xfId="37" applyFont="1" applyBorder="1" applyAlignment="1"/>
    <xf numFmtId="49" fontId="12" fillId="0" borderId="0" xfId="37" applyFont="1" applyAlignment="1">
      <alignment horizontal="right" wrapText="1"/>
    </xf>
    <xf numFmtId="9" fontId="29" fillId="0" borderId="21" xfId="28" applyFont="1" applyBorder="1" applyAlignment="1"/>
    <xf numFmtId="49" fontId="12" fillId="0" borderId="12" xfId="37" applyFont="1" applyBorder="1" applyAlignment="1">
      <alignment wrapText="1"/>
    </xf>
    <xf numFmtId="49" fontId="12" fillId="0" borderId="6" xfId="37" applyFont="1" applyBorder="1" applyAlignment="1">
      <alignment horizontal="right" wrapText="1"/>
    </xf>
    <xf numFmtId="0" fontId="17" fillId="0" borderId="6" xfId="16" applyFont="1" applyBorder="1" applyAlignment="1">
      <alignment horizontal="left" wrapText="1"/>
    </xf>
    <xf numFmtId="37" fontId="6" fillId="0" borderId="6" xfId="0" applyNumberFormat="1" applyFont="1" applyBorder="1" applyAlignment="1"/>
    <xf numFmtId="0" fontId="6" fillId="0" borderId="6" xfId="0" applyFont="1" applyBorder="1" applyAlignment="1"/>
    <xf numFmtId="9" fontId="29" fillId="0" borderId="11" xfId="28" applyFont="1" applyBorder="1" applyAlignment="1"/>
    <xf numFmtId="42" fontId="62" fillId="0" borderId="0" xfId="10" applyFont="1" applyBorder="1" applyAlignment="1" applyProtection="1">
      <alignment vertical="top"/>
    </xf>
    <xf numFmtId="42" fontId="62" fillId="0" borderId="0" xfId="10" applyFont="1" applyBorder="1" applyAlignment="1" applyProtection="1">
      <alignment horizontal="right" vertical="top"/>
    </xf>
    <xf numFmtId="0" fontId="61" fillId="0" borderId="15" xfId="0" applyFont="1" applyBorder="1" applyAlignment="1"/>
    <xf numFmtId="0" fontId="61" fillId="0" borderId="0" xfId="0" applyFont="1" applyAlignment="1">
      <alignment horizontal="right" wrapText="1"/>
    </xf>
    <xf numFmtId="49" fontId="61" fillId="0" borderId="15" xfId="27" applyBorder="1" applyAlignment="1"/>
    <xf numFmtId="0" fontId="12" fillId="0" borderId="0" xfId="37" applyNumberFormat="1" applyFont="1" applyAlignment="1">
      <alignment horizontal="right" wrapText="1"/>
    </xf>
    <xf numFmtId="0" fontId="61" fillId="0" borderId="0" xfId="0" applyFont="1" applyAlignment="1">
      <alignment wrapText="1"/>
    </xf>
    <xf numFmtId="37" fontId="61" fillId="0" borderId="0" xfId="0" applyNumberFormat="1" applyFont="1" applyAlignment="1">
      <alignment horizontal="left" wrapText="1"/>
    </xf>
    <xf numFmtId="9" fontId="29" fillId="0" borderId="0" xfId="28" applyFont="1" applyBorder="1" applyAlignment="1" applyProtection="1">
      <alignment horizontal="left" wrapText="1"/>
    </xf>
    <xf numFmtId="0" fontId="70" fillId="0" borderId="0" xfId="0" applyFont="1" applyAlignment="1">
      <alignment horizontal="right"/>
    </xf>
    <xf numFmtId="0" fontId="8" fillId="3" borderId="6" xfId="0" applyFont="1" applyFill="1" applyBorder="1" applyAlignment="1"/>
    <xf numFmtId="0" fontId="13" fillId="3" borderId="6" xfId="0" applyFont="1" applyFill="1" applyBorder="1" applyAlignment="1"/>
    <xf numFmtId="0" fontId="11" fillId="3" borderId="6" xfId="0" applyFont="1" applyFill="1" applyBorder="1" applyAlignment="1">
      <alignment horizontal="left"/>
    </xf>
    <xf numFmtId="0" fontId="17" fillId="3" borderId="6" xfId="0" applyFont="1" applyFill="1" applyBorder="1" applyAlignment="1"/>
    <xf numFmtId="0" fontId="13" fillId="0" borderId="6" xfId="0" applyFont="1" applyBorder="1" applyAlignment="1"/>
    <xf numFmtId="44" fontId="17" fillId="0" borderId="7" xfId="6" applyFont="1" applyFill="1" applyBorder="1" applyAlignment="1">
      <alignment horizontal="center" vertical="center" wrapText="1"/>
    </xf>
    <xf numFmtId="0" fontId="13" fillId="0" borderId="0" xfId="0" quotePrefix="1" applyFont="1" applyAlignment="1">
      <alignment vertical="top"/>
    </xf>
    <xf numFmtId="0" fontId="17" fillId="0" borderId="0" xfId="0" applyFont="1" applyAlignment="1">
      <alignment horizontal="center" wrapText="1"/>
    </xf>
    <xf numFmtId="0" fontId="16" fillId="0" borderId="0" xfId="0" applyFont="1" applyAlignment="1">
      <alignment horizontal="left" vertical="center" wrapText="1"/>
    </xf>
    <xf numFmtId="172" fontId="17" fillId="0" borderId="7" xfId="6" applyNumberFormat="1" applyFont="1" applyBorder="1"/>
    <xf numFmtId="172" fontId="17" fillId="0" borderId="0" xfId="0" applyNumberFormat="1" applyFont="1">
      <alignment horizontal="center" vertical="center"/>
    </xf>
    <xf numFmtId="1" fontId="17" fillId="0" borderId="7" xfId="0" applyNumberFormat="1" applyFont="1" applyBorder="1" applyAlignment="1"/>
    <xf numFmtId="1" fontId="17" fillId="0" borderId="0" xfId="0" applyNumberFormat="1" applyFont="1">
      <alignment horizontal="center" vertical="center"/>
    </xf>
    <xf numFmtId="49" fontId="24" fillId="0" borderId="0" xfId="1" applyFont="1" applyAlignment="1"/>
    <xf numFmtId="9" fontId="46" fillId="0" borderId="18" xfId="0" applyNumberFormat="1" applyFont="1" applyBorder="1">
      <alignment horizontal="center" vertical="center"/>
    </xf>
    <xf numFmtId="49" fontId="7" fillId="0" borderId="17" xfId="38" applyFont="1" applyBorder="1" applyAlignment="1">
      <alignment horizontal="right" wrapText="1"/>
    </xf>
    <xf numFmtId="0" fontId="17" fillId="0" borderId="5" xfId="0" applyFont="1" applyBorder="1">
      <alignment horizontal="center" vertical="center"/>
    </xf>
    <xf numFmtId="0" fontId="61" fillId="0" borderId="29" xfId="0" applyFont="1" applyBorder="1">
      <alignment horizontal="center" vertical="center"/>
    </xf>
    <xf numFmtId="44" fontId="6" fillId="0" borderId="0" xfId="6" applyFont="1" applyFill="1" applyAlignment="1"/>
    <xf numFmtId="0" fontId="17" fillId="0" borderId="6" xfId="0" applyFont="1" applyBorder="1" applyAlignment="1"/>
    <xf numFmtId="0" fontId="18" fillId="0" borderId="7" xfId="0" applyFont="1" applyBorder="1" applyAlignment="1">
      <alignment horizontal="left" vertical="center" wrapText="1"/>
    </xf>
    <xf numFmtId="44" fontId="17" fillId="0" borderId="7" xfId="6" applyFont="1" applyFill="1" applyBorder="1" applyAlignment="1">
      <alignment horizontal="left" vertical="center" wrapText="1"/>
    </xf>
    <xf numFmtId="168" fontId="17" fillId="0" borderId="0" xfId="6" applyNumberFormat="1" applyFont="1" applyBorder="1"/>
    <xf numFmtId="0" fontId="26" fillId="0" borderId="0" xfId="0" applyFont="1" applyAlignment="1">
      <alignment horizontal="center"/>
    </xf>
    <xf numFmtId="0" fontId="26" fillId="0" borderId="0" xfId="0" applyFont="1">
      <alignment horizontal="center" vertical="center"/>
    </xf>
    <xf numFmtId="0" fontId="71" fillId="0" borderId="0" xfId="0" applyFont="1" applyAlignment="1">
      <alignment vertical="center" wrapText="1"/>
    </xf>
    <xf numFmtId="0" fontId="71" fillId="0" borderId="0" xfId="0" applyFont="1" applyAlignment="1">
      <alignment horizontal="left" vertical="center" wrapText="1"/>
    </xf>
    <xf numFmtId="0" fontId="26" fillId="0" borderId="0" xfId="0" applyFont="1" applyAlignment="1">
      <alignment horizontal="center" wrapText="1"/>
    </xf>
    <xf numFmtId="0" fontId="26" fillId="0" borderId="7" xfId="0" applyFont="1" applyBorder="1" applyAlignment="1">
      <alignment horizontal="left" vertical="top" wrapText="1"/>
    </xf>
    <xf numFmtId="0" fontId="43" fillId="0" borderId="0" xfId="0" applyFont="1" applyAlignment="1">
      <alignment horizontal="left" vertical="center"/>
    </xf>
    <xf numFmtId="0" fontId="22" fillId="2" borderId="0" xfId="0" applyFont="1" applyFill="1" applyAlignment="1">
      <alignment horizontal="left" vertical="center"/>
    </xf>
    <xf numFmtId="0" fontId="6" fillId="2" borderId="0" xfId="0" applyFont="1" applyFill="1">
      <alignment horizontal="center" vertical="center"/>
    </xf>
    <xf numFmtId="0" fontId="8" fillId="2" borderId="0" xfId="0" applyFont="1" applyFill="1" applyAlignment="1">
      <alignment horizontal="left" vertical="center"/>
    </xf>
    <xf numFmtId="5" fontId="7" fillId="0" borderId="0" xfId="0" applyNumberFormat="1" applyFont="1" applyAlignment="1">
      <alignment horizontal="right"/>
    </xf>
    <xf numFmtId="0" fontId="7" fillId="0" borderId="0" xfId="0" applyFont="1" applyAlignment="1">
      <alignment horizontal="left" vertical="center"/>
    </xf>
    <xf numFmtId="5" fontId="17" fillId="0" borderId="1" xfId="0" applyNumberFormat="1" applyFont="1" applyBorder="1" applyAlignment="1">
      <alignment horizontal="right"/>
    </xf>
    <xf numFmtId="0" fontId="7" fillId="2" borderId="0" xfId="0" applyFont="1" applyFill="1" applyAlignment="1">
      <alignment horizontal="left" vertical="center"/>
    </xf>
    <xf numFmtId="5" fontId="17" fillId="0" borderId="2" xfId="0" applyNumberFormat="1" applyFont="1" applyBorder="1" applyAlignment="1">
      <alignment horizontal="right"/>
    </xf>
    <xf numFmtId="0" fontId="44" fillId="0" borderId="2" xfId="0" applyFont="1" applyBorder="1" applyAlignment="1">
      <alignment horizontal="right"/>
    </xf>
    <xf numFmtId="0" fontId="7" fillId="0" borderId="1" xfId="0" applyFont="1" applyBorder="1" applyAlignment="1">
      <alignment horizontal="right"/>
    </xf>
    <xf numFmtId="0" fontId="7" fillId="0" borderId="2" xfId="0" applyFont="1" applyBorder="1" applyAlignment="1">
      <alignment horizontal="right"/>
    </xf>
    <xf numFmtId="0" fontId="17" fillId="2" borderId="0" xfId="0" applyFont="1" applyFill="1" applyAlignment="1">
      <alignment horizontal="left" vertical="center"/>
    </xf>
    <xf numFmtId="0" fontId="17" fillId="0" borderId="0" xfId="0" applyFont="1" applyAlignment="1">
      <alignment horizontal="right"/>
    </xf>
    <xf numFmtId="0" fontId="44" fillId="0" borderId="0" xfId="21" applyFont="1" applyAlignment="1">
      <alignment vertical="top"/>
    </xf>
    <xf numFmtId="0" fontId="44" fillId="0" borderId="0" xfId="21" applyFont="1"/>
    <xf numFmtId="0" fontId="12" fillId="0" borderId="0" xfId="17" applyFont="1" applyAlignment="1">
      <alignment horizontal="center" vertical="top"/>
    </xf>
    <xf numFmtId="0" fontId="12" fillId="0" borderId="10" xfId="0" applyFont="1" applyBorder="1">
      <alignment horizontal="center" vertical="center"/>
    </xf>
    <xf numFmtId="0" fontId="12" fillId="0" borderId="8" xfId="0" applyFont="1" applyBorder="1" applyAlignment="1">
      <alignment vertical="center"/>
    </xf>
    <xf numFmtId="0" fontId="34" fillId="0" borderId="0" xfId="0" applyFont="1" applyAlignment="1">
      <alignment horizontal="left"/>
    </xf>
    <xf numFmtId="0" fontId="8" fillId="0" borderId="0" xfId="0" applyFont="1" applyAlignment="1">
      <alignment horizontal="left" vertical="center"/>
    </xf>
    <xf numFmtId="37" fontId="6" fillId="0" borderId="0" xfId="0" applyNumberFormat="1" applyFont="1" applyAlignment="1">
      <alignment horizontal="right" vertical="center"/>
    </xf>
    <xf numFmtId="37" fontId="66" fillId="0" borderId="0" xfId="16" applyNumberFormat="1" applyFont="1" applyAlignment="1">
      <alignment horizontal="right" vertical="center"/>
    </xf>
    <xf numFmtId="0" fontId="61" fillId="0" borderId="2" xfId="0" applyFont="1" applyBorder="1" applyAlignment="1"/>
    <xf numFmtId="0" fontId="17" fillId="0" borderId="2" xfId="0" applyFont="1" applyBorder="1" applyAlignment="1">
      <alignment horizontal="right" vertical="center"/>
    </xf>
    <xf numFmtId="0" fontId="61" fillId="0" borderId="1" xfId="0" applyFont="1" applyBorder="1" applyAlignment="1"/>
    <xf numFmtId="0" fontId="17" fillId="0" borderId="1" xfId="0" applyFont="1" applyBorder="1" applyAlignment="1">
      <alignment horizontal="right" vertical="center"/>
    </xf>
    <xf numFmtId="164" fontId="17" fillId="0" borderId="0" xfId="3" applyFont="1" applyFill="1" applyBorder="1"/>
    <xf numFmtId="0" fontId="25" fillId="0" borderId="0" xfId="0" applyFont="1" applyAlignment="1">
      <alignment vertical="top" wrapText="1"/>
    </xf>
    <xf numFmtId="0" fontId="7" fillId="0" borderId="0" xfId="46" applyFont="1">
      <alignment horizontal="center" vertical="center"/>
    </xf>
    <xf numFmtId="0" fontId="14" fillId="0" borderId="0" xfId="24" applyNumberFormat="1" applyFont="1" applyAlignment="1">
      <alignment horizontal="left" wrapText="1"/>
    </xf>
    <xf numFmtId="0" fontId="26" fillId="0" borderId="0" xfId="0" applyFont="1" applyAlignment="1">
      <alignment vertical="top" wrapText="1"/>
    </xf>
    <xf numFmtId="0" fontId="6" fillId="0" borderId="0" xfId="46" applyAlignment="1">
      <alignment horizontal="center" vertical="top"/>
    </xf>
    <xf numFmtId="0" fontId="32" fillId="0" borderId="0" xfId="46" applyFont="1" applyAlignment="1">
      <alignment horizontal="right"/>
    </xf>
    <xf numFmtId="0" fontId="6" fillId="0" borderId="0" xfId="46">
      <alignment horizontal="center" vertical="center"/>
    </xf>
    <xf numFmtId="0" fontId="7" fillId="0" borderId="0" xfId="46" applyFont="1" applyAlignment="1"/>
    <xf numFmtId="0" fontId="12" fillId="0" borderId="23" xfId="46" applyFont="1" applyBorder="1">
      <alignment horizontal="center" vertical="center"/>
    </xf>
    <xf numFmtId="0" fontId="6" fillId="0" borderId="17" xfId="46" applyBorder="1">
      <alignment horizontal="center" vertical="center"/>
    </xf>
    <xf numFmtId="0" fontId="12" fillId="0" borderId="0" xfId="46" applyFont="1" applyAlignment="1">
      <alignment horizontal="center"/>
    </xf>
    <xf numFmtId="37" fontId="12" fillId="0" borderId="23" xfId="46" applyNumberFormat="1" applyFont="1" applyBorder="1" applyAlignment="1">
      <alignment horizontal="center"/>
    </xf>
    <xf numFmtId="0" fontId="6" fillId="0" borderId="15" xfId="46" applyBorder="1">
      <alignment horizontal="center" vertical="center"/>
    </xf>
    <xf numFmtId="0" fontId="7" fillId="0" borderId="15" xfId="46" applyFont="1" applyBorder="1">
      <alignment horizontal="center" vertical="center"/>
    </xf>
    <xf numFmtId="0" fontId="7" fillId="0" borderId="0" xfId="46" applyFont="1" applyAlignment="1">
      <alignment horizontal="center"/>
    </xf>
    <xf numFmtId="0" fontId="7" fillId="0" borderId="12" xfId="46" applyFont="1" applyBorder="1" applyAlignment="1">
      <alignment horizontal="center"/>
    </xf>
    <xf numFmtId="0" fontId="7" fillId="0" borderId="6" xfId="46" applyFont="1" applyBorder="1" applyAlignment="1">
      <alignment horizontal="center"/>
    </xf>
    <xf numFmtId="49" fontId="7" fillId="0" borderId="0" xfId="49" applyFont="1" applyAlignment="1">
      <alignment horizontal="left"/>
    </xf>
    <xf numFmtId="37" fontId="7" fillId="0" borderId="2" xfId="46" applyNumberFormat="1" applyFont="1" applyBorder="1" applyAlignment="1"/>
    <xf numFmtId="37" fontId="7" fillId="0" borderId="1" xfId="46" applyNumberFormat="1" applyFont="1" applyBorder="1" applyAlignment="1"/>
    <xf numFmtId="37" fontId="7" fillId="0" borderId="5" xfId="46" applyNumberFormat="1" applyFont="1" applyBorder="1" applyAlignment="1"/>
    <xf numFmtId="37" fontId="7" fillId="0" borderId="0" xfId="46" applyNumberFormat="1" applyFont="1" applyAlignment="1"/>
    <xf numFmtId="49" fontId="7" fillId="0" borderId="0" xfId="49" applyFont="1" applyAlignment="1">
      <alignment horizontal="right"/>
    </xf>
    <xf numFmtId="37" fontId="7" fillId="0" borderId="3" xfId="46" applyNumberFormat="1" applyFont="1" applyBorder="1" applyAlignment="1"/>
    <xf numFmtId="49" fontId="12" fillId="0" borderId="0" xfId="49" applyFont="1" applyAlignment="1">
      <alignment horizontal="left"/>
    </xf>
    <xf numFmtId="0" fontId="12" fillId="0" borderId="0" xfId="49" applyNumberFormat="1" applyFont="1" applyAlignment="1">
      <alignment horizontal="left"/>
    </xf>
    <xf numFmtId="0" fontId="7" fillId="0" borderId="0" xfId="49" applyNumberFormat="1" applyFont="1" applyAlignment="1">
      <alignment horizontal="left"/>
    </xf>
    <xf numFmtId="0" fontId="7" fillId="0" borderId="0" xfId="49" applyNumberFormat="1" applyFont="1" applyAlignment="1">
      <alignment horizontal="left" wrapText="1"/>
    </xf>
    <xf numFmtId="49" fontId="12" fillId="0" borderId="0" xfId="49" applyFont="1" applyAlignment="1">
      <alignment horizontal="right"/>
    </xf>
    <xf numFmtId="0" fontId="7" fillId="0" borderId="0" xfId="46" applyFont="1" applyAlignment="1">
      <alignment horizontal="left" wrapText="1"/>
    </xf>
    <xf numFmtId="37" fontId="7" fillId="0" borderId="4" xfId="46" applyNumberFormat="1" applyFont="1" applyBorder="1" applyAlignment="1"/>
    <xf numFmtId="37" fontId="7" fillId="0" borderId="18" xfId="46" applyNumberFormat="1" applyFont="1" applyBorder="1" applyAlignment="1"/>
    <xf numFmtId="0" fontId="17" fillId="0" borderId="0" xfId="46" applyFont="1">
      <alignment horizontal="center" vertical="center"/>
    </xf>
    <xf numFmtId="37" fontId="17" fillId="0" borderId="0" xfId="46" applyNumberFormat="1" applyFont="1" applyAlignment="1"/>
    <xf numFmtId="0" fontId="12" fillId="0" borderId="0" xfId="46" applyFont="1" applyAlignment="1">
      <alignment horizontal="left" vertical="center"/>
    </xf>
    <xf numFmtId="0" fontId="12" fillId="0" borderId="0" xfId="46" applyFont="1">
      <alignment horizontal="center" vertical="center"/>
    </xf>
    <xf numFmtId="37" fontId="12" fillId="0" borderId="6" xfId="46" applyNumberFormat="1" applyFont="1" applyBorder="1" applyAlignment="1"/>
    <xf numFmtId="49" fontId="7" fillId="0" borderId="0" xfId="50" applyFont="1" applyAlignment="1"/>
    <xf numFmtId="49" fontId="7" fillId="0" borderId="0" xfId="50" applyFont="1" applyAlignment="1">
      <alignment wrapText="1"/>
    </xf>
    <xf numFmtId="0" fontId="7" fillId="0" borderId="2" xfId="46" applyFont="1" applyBorder="1" applyAlignment="1" applyProtection="1">
      <alignment horizontal="left"/>
      <protection locked="0"/>
    </xf>
    <xf numFmtId="0" fontId="7" fillId="0" borderId="0" xfId="46" applyFont="1" applyAlignment="1" applyProtection="1">
      <alignment horizontal="left" wrapText="1"/>
      <protection locked="0"/>
    </xf>
    <xf numFmtId="49" fontId="12" fillId="0" borderId="0" xfId="50" applyFont="1" applyAlignment="1"/>
    <xf numFmtId="49" fontId="12" fillId="0" borderId="0" xfId="50" applyFont="1" applyAlignment="1">
      <alignment wrapText="1"/>
    </xf>
    <xf numFmtId="0" fontId="12" fillId="0" borderId="0" xfId="46" applyFont="1" applyAlignment="1"/>
    <xf numFmtId="37" fontId="15" fillId="0" borderId="0" xfId="46" applyNumberFormat="1" applyFont="1" applyAlignment="1"/>
    <xf numFmtId="49" fontId="12" fillId="0" borderId="0" xfId="50" applyFont="1" applyAlignment="1">
      <alignment horizontal="left" wrapText="1"/>
    </xf>
    <xf numFmtId="37" fontId="12" fillId="0" borderId="0" xfId="46" applyNumberFormat="1" applyFont="1" applyAlignment="1"/>
    <xf numFmtId="49" fontId="7" fillId="0" borderId="23" xfId="50" applyFont="1" applyBorder="1" applyAlignment="1"/>
    <xf numFmtId="49" fontId="12" fillId="0" borderId="17" xfId="50" applyFont="1" applyBorder="1" applyAlignment="1">
      <alignment wrapText="1"/>
    </xf>
    <xf numFmtId="0" fontId="7" fillId="0" borderId="17" xfId="46" applyFont="1" applyBorder="1">
      <alignment horizontal="center" vertical="center"/>
    </xf>
    <xf numFmtId="37" fontId="7" fillId="0" borderId="17" xfId="46" applyNumberFormat="1" applyFont="1" applyBorder="1" applyAlignment="1"/>
    <xf numFmtId="0" fontId="7" fillId="0" borderId="17" xfId="46" applyFont="1" applyBorder="1" applyAlignment="1"/>
    <xf numFmtId="49" fontId="7" fillId="0" borderId="15" xfId="50" applyFont="1" applyBorder="1" applyAlignment="1"/>
    <xf numFmtId="49" fontId="7" fillId="0" borderId="0" xfId="50" applyFont="1" applyAlignment="1">
      <alignment horizontal="right"/>
    </xf>
    <xf numFmtId="49" fontId="12" fillId="0" borderId="12" xfId="50" applyFont="1" applyBorder="1" applyAlignment="1"/>
    <xf numFmtId="49" fontId="12" fillId="0" borderId="6" xfId="50" applyFont="1" applyBorder="1" applyAlignment="1">
      <alignment wrapText="1"/>
    </xf>
    <xf numFmtId="0" fontId="7" fillId="0" borderId="6" xfId="46" applyFont="1" applyBorder="1">
      <alignment horizontal="center" vertical="center"/>
    </xf>
    <xf numFmtId="37" fontId="7" fillId="0" borderId="6" xfId="46" applyNumberFormat="1" applyFont="1" applyBorder="1" applyAlignment="1"/>
    <xf numFmtId="0" fontId="7" fillId="0" borderId="6" xfId="46" applyFont="1" applyBorder="1" applyAlignment="1"/>
    <xf numFmtId="49" fontId="7" fillId="0" borderId="17" xfId="50" applyFont="1" applyBorder="1" applyAlignment="1">
      <alignment wrapText="1"/>
    </xf>
    <xf numFmtId="49" fontId="12" fillId="0" borderId="15" xfId="50" applyFont="1" applyBorder="1" applyAlignment="1"/>
    <xf numFmtId="37" fontId="12" fillId="0" borderId="3" xfId="46" applyNumberFormat="1" applyFont="1" applyBorder="1" applyAlignment="1"/>
    <xf numFmtId="0" fontId="7" fillId="0" borderId="15" xfId="46" applyFont="1" applyBorder="1" applyAlignment="1">
      <alignment horizontal="left"/>
    </xf>
    <xf numFmtId="0" fontId="12" fillId="0" borderId="0" xfId="50" applyNumberFormat="1" applyFont="1" applyAlignment="1">
      <alignment wrapText="1"/>
    </xf>
    <xf numFmtId="37" fontId="17" fillId="0" borderId="0" xfId="46" applyNumberFormat="1" applyFont="1" applyAlignment="1">
      <alignment vertical="top" wrapText="1"/>
    </xf>
    <xf numFmtId="0" fontId="7" fillId="0" borderId="0" xfId="46" applyFont="1" applyAlignment="1">
      <alignment horizontal="left"/>
    </xf>
    <xf numFmtId="0" fontId="26" fillId="0" borderId="0" xfId="46" applyFont="1" applyAlignment="1">
      <alignment horizontal="left" wrapText="1"/>
    </xf>
    <xf numFmtId="0" fontId="33" fillId="0" borderId="0" xfId="46" applyFont="1" applyAlignment="1">
      <alignment horizontal="center" wrapText="1"/>
    </xf>
    <xf numFmtId="37" fontId="7" fillId="0" borderId="0" xfId="46" applyNumberFormat="1" applyFont="1" applyAlignment="1">
      <alignment horizontal="left" wrapText="1"/>
    </xf>
    <xf numFmtId="0" fontId="0" fillId="0" borderId="17" xfId="0" applyBorder="1">
      <alignment horizontal="center" vertical="center"/>
    </xf>
    <xf numFmtId="0" fontId="0" fillId="0" borderId="16" xfId="0" applyBorder="1">
      <alignment horizontal="center" vertical="center"/>
    </xf>
    <xf numFmtId="0" fontId="36" fillId="0" borderId="15" xfId="0" applyFont="1" applyBorder="1">
      <alignment horizontal="center" vertical="center"/>
    </xf>
    <xf numFmtId="37" fontId="7" fillId="0" borderId="2" xfId="7" applyNumberFormat="1" applyFont="1" applyBorder="1" applyAlignment="1"/>
    <xf numFmtId="0" fontId="14" fillId="0" borderId="17" xfId="0" applyFont="1" applyBorder="1">
      <alignment horizontal="center" vertical="center"/>
    </xf>
    <xf numFmtId="0" fontId="14" fillId="0" borderId="6" xfId="0" applyFont="1" applyBorder="1">
      <alignment horizontal="center" vertical="center"/>
    </xf>
    <xf numFmtId="49" fontId="24" fillId="0" borderId="0" xfId="1" applyFont="1" applyAlignment="1">
      <alignment horizontal="left"/>
    </xf>
    <xf numFmtId="49" fontId="17" fillId="0" borderId="7" xfId="6" applyNumberFormat="1" applyFont="1" applyFill="1" applyBorder="1" applyAlignment="1">
      <alignment horizontal="center" vertical="center" wrapText="1"/>
    </xf>
    <xf numFmtId="0" fontId="7" fillId="0" borderId="7" xfId="0" applyFont="1" applyBorder="1" applyAlignment="1"/>
    <xf numFmtId="0" fontId="7" fillId="0" borderId="7" xfId="0" applyFont="1" applyBorder="1" applyAlignment="1">
      <alignment horizontal="center"/>
    </xf>
    <xf numFmtId="3" fontId="7" fillId="0" borderId="7" xfId="0" applyNumberFormat="1" applyFont="1" applyBorder="1" applyAlignment="1"/>
    <xf numFmtId="3" fontId="7" fillId="0" borderId="7" xfId="6" applyNumberFormat="1" applyFont="1" applyFill="1" applyBorder="1" applyAlignment="1"/>
    <xf numFmtId="49" fontId="7" fillId="0" borderId="0" xfId="23" applyFont="1" applyAlignment="1">
      <alignment horizontal="left" indent="2"/>
    </xf>
    <xf numFmtId="0" fontId="7" fillId="0" borderId="0" xfId="25" applyNumberFormat="1" applyFont="1" applyAlignment="1"/>
    <xf numFmtId="49" fontId="7" fillId="0" borderId="0" xfId="50" applyFont="1" applyAlignment="1">
      <alignment horizontal="left"/>
    </xf>
    <xf numFmtId="0" fontId="12" fillId="0" borderId="15" xfId="0" applyFont="1" applyBorder="1" applyAlignment="1">
      <alignment horizontal="left" vertical="center"/>
    </xf>
    <xf numFmtId="9" fontId="74" fillId="0" borderId="0" xfId="28" applyFont="1" applyBorder="1" applyAlignment="1"/>
    <xf numFmtId="0" fontId="73" fillId="0" borderId="0" xfId="0" applyFont="1" applyAlignment="1">
      <alignment vertical="center" wrapText="1"/>
    </xf>
    <xf numFmtId="9" fontId="26" fillId="0" borderId="0" xfId="0" applyNumberFormat="1" applyFont="1">
      <alignment horizontal="center" vertical="center"/>
    </xf>
    <xf numFmtId="0" fontId="7" fillId="0" borderId="29" xfId="46" applyFont="1" applyBorder="1">
      <alignment horizontal="center" vertical="center"/>
    </xf>
    <xf numFmtId="0" fontId="12" fillId="0" borderId="0" xfId="0" applyFont="1" applyAlignment="1">
      <alignment horizontal="justify" vertical="center"/>
    </xf>
    <xf numFmtId="0" fontId="7" fillId="0" borderId="29" xfId="0" applyFont="1" applyBorder="1" applyAlignment="1">
      <alignment vertical="center" wrapText="1"/>
    </xf>
    <xf numFmtId="0" fontId="7" fillId="0" borderId="6" xfId="0" applyFont="1" applyBorder="1" applyAlignment="1">
      <alignment horizontal="center" vertical="center" wrapText="1"/>
    </xf>
    <xf numFmtId="0" fontId="7" fillId="0" borderId="22" xfId="0" applyFont="1" applyBorder="1" applyAlignment="1">
      <alignment horizontal="justify" vertical="center"/>
    </xf>
    <xf numFmtId="0" fontId="7" fillId="0" borderId="22" xfId="0" applyFont="1" applyBorder="1">
      <alignment horizontal="center" vertical="center"/>
    </xf>
    <xf numFmtId="0" fontId="12" fillId="0" borderId="29" xfId="41" applyNumberFormat="1" applyFont="1" applyBorder="1" applyAlignment="1">
      <alignment horizontal="left"/>
    </xf>
    <xf numFmtId="0" fontId="12" fillId="0" borderId="29" xfId="41" applyNumberFormat="1" applyFont="1" applyBorder="1" applyAlignment="1">
      <alignment horizontal="left" wrapText="1"/>
    </xf>
    <xf numFmtId="37" fontId="7" fillId="0" borderId="29" xfId="46" applyNumberFormat="1" applyFont="1" applyBorder="1" applyAlignment="1"/>
    <xf numFmtId="0" fontId="22" fillId="0" borderId="0" xfId="46" applyFont="1" applyAlignment="1">
      <alignment horizontal="left"/>
    </xf>
    <xf numFmtId="0" fontId="6" fillId="0" borderId="0" xfId="46" applyAlignment="1"/>
    <xf numFmtId="0" fontId="11" fillId="0" borderId="0" xfId="46" applyFont="1" applyAlignment="1">
      <alignment horizontal="left"/>
    </xf>
    <xf numFmtId="0" fontId="17" fillId="0" borderId="0" xfId="46" applyFont="1" applyAlignment="1"/>
    <xf numFmtId="0" fontId="11" fillId="0" borderId="6" xfId="46" applyFont="1" applyBorder="1" applyAlignment="1">
      <alignment horizontal="left"/>
    </xf>
    <xf numFmtId="0" fontId="17" fillId="0" borderId="0" xfId="46" applyFont="1" applyAlignment="1">
      <alignment vertical="center"/>
    </xf>
    <xf numFmtId="0" fontId="18" fillId="0" borderId="0" xfId="46" applyFont="1" applyAlignment="1">
      <alignment horizontal="left" vertical="center"/>
    </xf>
    <xf numFmtId="0" fontId="17" fillId="0" borderId="7" xfId="46" applyFont="1" applyBorder="1">
      <alignment horizontal="center" vertical="center"/>
    </xf>
    <xf numFmtId="0" fontId="17" fillId="0" borderId="0" xfId="46" applyFont="1" applyAlignment="1">
      <alignment horizontal="left" vertical="center"/>
    </xf>
    <xf numFmtId="0" fontId="17" fillId="0" borderId="6" xfId="46" applyFont="1" applyBorder="1">
      <alignment horizontal="center" vertical="center"/>
    </xf>
    <xf numFmtId="0" fontId="18" fillId="0" borderId="0" xfId="46" applyFont="1">
      <alignment horizontal="center" vertical="center"/>
    </xf>
    <xf numFmtId="168" fontId="18" fillId="0" borderId="0" xfId="46" applyNumberFormat="1" applyFont="1">
      <alignment horizontal="center" vertical="center"/>
    </xf>
    <xf numFmtId="0" fontId="77" fillId="0" borderId="0" xfId="46" applyFont="1" applyAlignment="1">
      <alignment horizontal="left" wrapText="1"/>
    </xf>
    <xf numFmtId="0" fontId="6" fillId="0" borderId="0" xfId="46" applyAlignment="1">
      <alignment horizontal="right"/>
    </xf>
    <xf numFmtId="0" fontId="12" fillId="0" borderId="0" xfId="46" applyFont="1" applyAlignment="1">
      <alignment horizontal="left"/>
    </xf>
    <xf numFmtId="0" fontId="9" fillId="0" borderId="0" xfId="46" applyFont="1" applyAlignment="1">
      <alignment horizontal="left"/>
    </xf>
    <xf numFmtId="0" fontId="9" fillId="0" borderId="0" xfId="46" applyFont="1" applyAlignment="1">
      <alignment horizontal="center"/>
    </xf>
    <xf numFmtId="0" fontId="12" fillId="5" borderId="7" xfId="46" applyFont="1" applyFill="1" applyBorder="1" applyAlignment="1">
      <alignment horizontal="center" wrapText="1"/>
    </xf>
    <xf numFmtId="0" fontId="20" fillId="0" borderId="7" xfId="46" applyFont="1" applyBorder="1" applyAlignment="1">
      <alignment horizontal="center" wrapText="1"/>
    </xf>
    <xf numFmtId="0" fontId="20" fillId="0" borderId="7" xfId="46" applyFont="1" applyBorder="1" applyAlignment="1">
      <alignment wrapText="1"/>
    </xf>
    <xf numFmtId="0" fontId="12" fillId="0" borderId="0" xfId="46" applyFont="1" applyAlignment="1">
      <alignment horizontal="left" wrapText="1"/>
    </xf>
    <xf numFmtId="0" fontId="17" fillId="0" borderId="0" xfId="46" applyFont="1" applyAlignment="1">
      <alignment wrapText="1"/>
    </xf>
    <xf numFmtId="168" fontId="12" fillId="5" borderId="14" xfId="46" applyNumberFormat="1" applyFont="1" applyFill="1" applyBorder="1">
      <alignment horizontal="center" vertical="center"/>
    </xf>
    <xf numFmtId="0" fontId="17" fillId="0" borderId="0" xfId="0" applyFont="1" applyAlignment="1">
      <alignment horizontal="left" vertical="top" wrapText="1"/>
    </xf>
    <xf numFmtId="37" fontId="12" fillId="0" borderId="0" xfId="0" applyNumberFormat="1" applyFont="1" applyAlignment="1">
      <alignment horizontal="center"/>
    </xf>
    <xf numFmtId="0" fontId="6" fillId="0" borderId="0" xfId="0" applyFont="1" applyAlignment="1">
      <alignment vertical="center" wrapText="1"/>
    </xf>
    <xf numFmtId="0" fontId="25" fillId="0" borderId="0" xfId="46" applyFont="1" applyAlignment="1">
      <alignment horizontal="right"/>
    </xf>
    <xf numFmtId="0" fontId="12" fillId="5" borderId="7" xfId="46" applyFont="1" applyFill="1" applyBorder="1" applyAlignment="1">
      <alignment horizontal="center"/>
    </xf>
    <xf numFmtId="0" fontId="18" fillId="0" borderId="0" xfId="46" applyFont="1" applyAlignment="1">
      <alignment wrapText="1"/>
    </xf>
    <xf numFmtId="49" fontId="12" fillId="0" borderId="0" xfId="51" applyFont="1" applyAlignment="1">
      <alignment wrapText="1"/>
    </xf>
    <xf numFmtId="0" fontId="17" fillId="0" borderId="0" xfId="46" applyFont="1" applyAlignment="1">
      <alignment horizontal="left"/>
    </xf>
    <xf numFmtId="0" fontId="17" fillId="0" borderId="0" xfId="46" applyFont="1" applyAlignment="1">
      <alignment horizontal="center"/>
    </xf>
    <xf numFmtId="0" fontId="6" fillId="0" borderId="0" xfId="46" applyAlignment="1">
      <alignment horizontal="center"/>
    </xf>
    <xf numFmtId="0" fontId="56" fillId="0" borderId="0" xfId="0" applyFont="1" applyAlignment="1">
      <alignment horizontal="right" vertical="top" wrapText="1"/>
    </xf>
    <xf numFmtId="37" fontId="17" fillId="0" borderId="0" xfId="46" applyNumberFormat="1" applyFont="1" applyAlignment="1">
      <alignment horizontal="left" vertical="top" wrapText="1"/>
    </xf>
    <xf numFmtId="0" fontId="17" fillId="0" borderId="0" xfId="46" applyFont="1" applyAlignment="1">
      <alignment horizontal="left" vertical="top" wrapText="1"/>
    </xf>
    <xf numFmtId="0" fontId="28" fillId="0" borderId="0" xfId="0" applyFont="1" applyAlignment="1">
      <alignment wrapText="1"/>
    </xf>
    <xf numFmtId="0" fontId="24" fillId="0" borderId="6" xfId="20" applyFont="1" applyBorder="1" applyAlignment="1">
      <alignment horizontal="left"/>
    </xf>
    <xf numFmtId="166" fontId="17" fillId="0" borderId="0" xfId="5" applyNumberFormat="1" applyFont="1" applyBorder="1"/>
    <xf numFmtId="44" fontId="25" fillId="0" borderId="0" xfId="57" applyFont="1" applyFill="1" applyAlignment="1">
      <alignment horizontal="right"/>
    </xf>
    <xf numFmtId="0" fontId="6" fillId="0" borderId="0" xfId="54" applyAlignment="1"/>
    <xf numFmtId="3" fontId="6" fillId="0" borderId="0" xfId="54" applyNumberFormat="1" applyAlignment="1"/>
    <xf numFmtId="44" fontId="78" fillId="0" borderId="0" xfId="57" applyFont="1" applyFill="1" applyAlignment="1">
      <alignment horizontal="left"/>
    </xf>
    <xf numFmtId="44" fontId="78" fillId="0" borderId="0" xfId="57" applyFont="1" applyFill="1" applyAlignment="1">
      <alignment vertical="center"/>
    </xf>
    <xf numFmtId="49" fontId="24" fillId="0" borderId="0" xfId="1" applyFont="1" applyAlignment="1">
      <alignment horizontal="left" vertical="center"/>
    </xf>
    <xf numFmtId="0" fontId="44" fillId="0" borderId="6" xfId="21" applyFont="1" applyBorder="1" applyAlignment="1">
      <alignment horizontal="left"/>
    </xf>
    <xf numFmtId="168" fontId="17" fillId="0" borderId="6" xfId="57" applyNumberFormat="1" applyFont="1" applyBorder="1"/>
    <xf numFmtId="168" fontId="7" fillId="0" borderId="0" xfId="57" applyNumberFormat="1" applyFont="1"/>
    <xf numFmtId="49" fontId="17" fillId="0" borderId="0" xfId="52" applyFont="1" applyAlignment="1">
      <alignment horizontal="left"/>
      <protection locked="0"/>
    </xf>
    <xf numFmtId="49" fontId="12" fillId="0" borderId="0" xfId="51" applyFont="1" applyAlignment="1"/>
    <xf numFmtId="0" fontId="18" fillId="0" borderId="0" xfId="46" applyFont="1" applyAlignment="1">
      <alignment vertical="center"/>
    </xf>
    <xf numFmtId="168" fontId="17" fillId="0" borderId="7" xfId="57" applyNumberFormat="1" applyFont="1" applyBorder="1"/>
    <xf numFmtId="0" fontId="18" fillId="0" borderId="0" xfId="46" applyFont="1" applyAlignment="1"/>
    <xf numFmtId="0" fontId="7" fillId="0" borderId="0" xfId="46" applyFont="1" applyAlignment="1">
      <alignment wrapText="1"/>
    </xf>
    <xf numFmtId="49" fontId="17" fillId="0" borderId="0" xfId="22" applyFont="1" applyAlignment="1">
      <alignment horizontal="left"/>
    </xf>
    <xf numFmtId="0" fontId="17" fillId="0" borderId="4" xfId="0" applyFont="1" applyBorder="1">
      <alignment horizontal="center" vertical="center"/>
    </xf>
    <xf numFmtId="0" fontId="18" fillId="0" borderId="4" xfId="0" applyFont="1" applyBorder="1" applyAlignment="1">
      <alignment horizontal="center" wrapText="1"/>
    </xf>
    <xf numFmtId="0" fontId="24" fillId="0" borderId="0" xfId="1" applyNumberFormat="1" applyFont="1">
      <alignment horizontal="left" vertical="top"/>
    </xf>
    <xf numFmtId="0" fontId="7" fillId="0" borderId="0" xfId="0" applyFont="1" applyAlignment="1">
      <alignment horizontal="left" indent="11"/>
    </xf>
    <xf numFmtId="49" fontId="12" fillId="0" borderId="25" xfId="22" applyFont="1" applyBorder="1" applyAlignment="1">
      <alignment horizontal="center" vertical="top" wrapText="1"/>
    </xf>
    <xf numFmtId="49" fontId="12" fillId="0" borderId="2" xfId="22" applyFont="1" applyBorder="1" applyAlignment="1">
      <alignment horizontal="center" vertical="top" wrapText="1"/>
    </xf>
    <xf numFmtId="0" fontId="33" fillId="0" borderId="0" xfId="22" applyNumberFormat="1" applyFont="1" applyAlignment="1">
      <alignment horizontal="center" vertical="top" wrapText="1"/>
    </xf>
    <xf numFmtId="169" fontId="47" fillId="0" borderId="0" xfId="22" applyNumberFormat="1" applyFont="1" applyAlignment="1">
      <alignment horizontal="center" vertical="top" wrapText="1"/>
    </xf>
    <xf numFmtId="49" fontId="12" fillId="0" borderId="0" xfId="22" applyFont="1" applyAlignment="1">
      <alignment horizontal="right" vertical="top" wrapText="1"/>
    </xf>
    <xf numFmtId="9" fontId="31" fillId="0" borderId="2" xfId="28" applyFont="1" applyBorder="1" applyAlignment="1" applyProtection="1">
      <alignment horizontal="left" vertical="top" wrapText="1"/>
    </xf>
    <xf numFmtId="170" fontId="17" fillId="0" borderId="0" xfId="5" applyFont="1" applyFill="1" applyBorder="1"/>
    <xf numFmtId="0" fontId="18" fillId="0" borderId="0" xfId="20" applyFont="1" applyAlignment="1">
      <alignment horizontal="right"/>
    </xf>
    <xf numFmtId="0" fontId="17" fillId="0" borderId="7" xfId="0" applyFont="1" applyBorder="1">
      <alignment horizontal="center" vertical="center"/>
    </xf>
    <xf numFmtId="0" fontId="17" fillId="0" borderId="10" xfId="0" applyFont="1" applyBorder="1">
      <alignment horizontal="center" vertical="center"/>
    </xf>
    <xf numFmtId="0" fontId="18" fillId="0" borderId="0" xfId="0" applyFont="1" applyAlignment="1"/>
    <xf numFmtId="168" fontId="12" fillId="5" borderId="50" xfId="46" applyNumberFormat="1" applyFont="1" applyFill="1" applyBorder="1">
      <alignment horizontal="center" vertical="center"/>
    </xf>
    <xf numFmtId="0" fontId="37" fillId="0" borderId="0" xfId="46" applyFont="1" applyAlignment="1">
      <alignment horizontal="right"/>
    </xf>
    <xf numFmtId="0" fontId="17" fillId="0" borderId="7" xfId="46" applyFont="1" applyBorder="1" applyAlignment="1">
      <alignment horizontal="center" vertical="center" wrapText="1"/>
    </xf>
    <xf numFmtId="3" fontId="6" fillId="0" borderId="0" xfId="0" applyNumberFormat="1" applyFont="1" applyAlignment="1">
      <alignment horizontal="center"/>
    </xf>
    <xf numFmtId="3" fontId="18" fillId="2" borderId="9" xfId="0" applyNumberFormat="1" applyFont="1" applyFill="1" applyBorder="1" applyAlignment="1">
      <alignment horizontal="center" wrapText="1"/>
    </xf>
    <xf numFmtId="0" fontId="8" fillId="3" borderId="6" xfId="0" applyFont="1" applyFill="1" applyBorder="1" applyAlignment="1">
      <alignment horizontal="left"/>
    </xf>
    <xf numFmtId="168" fontId="12" fillId="0" borderId="0" xfId="46" applyNumberFormat="1" applyFont="1">
      <alignment horizontal="center" vertical="center"/>
    </xf>
    <xf numFmtId="0" fontId="7" fillId="0" borderId="0" xfId="25" applyNumberFormat="1" applyFont="1" applyAlignment="1">
      <alignment horizontal="left" indent="1"/>
    </xf>
    <xf numFmtId="0" fontId="14" fillId="0" borderId="0" xfId="24" applyNumberFormat="1" applyFont="1" applyAlignment="1">
      <alignment horizontal="left" indent="1"/>
    </xf>
    <xf numFmtId="0" fontId="80" fillId="0" borderId="0" xfId="21" applyFont="1"/>
    <xf numFmtId="0" fontId="59" fillId="0" borderId="0" xfId="21" applyFont="1"/>
    <xf numFmtId="0" fontId="8" fillId="3" borderId="6" xfId="0" applyFont="1" applyFill="1" applyBorder="1" applyAlignment="1">
      <alignment horizontal="left" vertical="center"/>
    </xf>
    <xf numFmtId="0" fontId="6" fillId="3" borderId="6" xfId="0" applyFont="1" applyFill="1" applyBorder="1" applyAlignment="1">
      <alignment horizontal="left" vertical="center"/>
    </xf>
    <xf numFmtId="0" fontId="12" fillId="3" borderId="6" xfId="1" applyNumberFormat="1" applyFont="1" applyFill="1" applyBorder="1" applyAlignment="1">
      <alignment horizontal="left"/>
    </xf>
    <xf numFmtId="0" fontId="32" fillId="3" borderId="6" xfId="1" applyNumberFormat="1" applyFont="1" applyFill="1" applyBorder="1" applyAlignment="1">
      <alignment horizontal="left"/>
    </xf>
    <xf numFmtId="3" fontId="44" fillId="3" borderId="6" xfId="0" applyNumberFormat="1" applyFont="1" applyFill="1" applyBorder="1" applyAlignment="1">
      <alignment horizontal="left" vertical="center"/>
    </xf>
    <xf numFmtId="0" fontId="0" fillId="3" borderId="6" xfId="0" applyFill="1" applyBorder="1">
      <alignment horizontal="center" vertical="center"/>
    </xf>
    <xf numFmtId="0" fontId="46" fillId="3" borderId="6" xfId="0" applyFont="1" applyFill="1" applyBorder="1">
      <alignment horizontal="center" vertical="center"/>
    </xf>
    <xf numFmtId="3" fontId="7" fillId="3" borderId="6" xfId="0" applyNumberFormat="1" applyFont="1" applyFill="1" applyBorder="1">
      <alignment horizontal="center" vertical="center"/>
    </xf>
    <xf numFmtId="0" fontId="7" fillId="3" borderId="6" xfId="15" applyFill="1" applyBorder="1" applyAlignment="1">
      <alignment horizontal="left" wrapText="1"/>
    </xf>
    <xf numFmtId="0" fontId="18" fillId="0" borderId="6" xfId="0" applyFont="1" applyBorder="1" applyAlignment="1">
      <alignment horizontal="center" vertical="center" wrapText="1"/>
    </xf>
    <xf numFmtId="0" fontId="17" fillId="0" borderId="17" xfId="0" applyFont="1" applyBorder="1" applyAlignment="1">
      <alignment horizontal="center"/>
    </xf>
    <xf numFmtId="166" fontId="17" fillId="0" borderId="0" xfId="5" applyNumberFormat="1" applyFont="1" applyFill="1" applyBorder="1"/>
    <xf numFmtId="0" fontId="7" fillId="0" borderId="0" xfId="0" applyFont="1" applyAlignment="1">
      <alignment horizontal="left" vertical="center" wrapText="1"/>
    </xf>
    <xf numFmtId="0" fontId="7" fillId="0" borderId="4" xfId="0" applyFont="1" applyBorder="1" applyAlignment="1">
      <alignment horizontal="center" vertical="center" wrapText="1"/>
    </xf>
    <xf numFmtId="0" fontId="76" fillId="0" borderId="29" xfId="0" applyFont="1" applyBorder="1" applyAlignment="1">
      <alignment horizontal="center" vertical="center" wrapText="1"/>
    </xf>
    <xf numFmtId="0" fontId="17" fillId="0" borderId="15" xfId="20" applyFont="1" applyBorder="1"/>
    <xf numFmtId="0" fontId="18" fillId="0" borderId="0" xfId="46" applyFont="1" applyAlignment="1">
      <alignment horizontal="left" vertical="center" wrapText="1"/>
    </xf>
    <xf numFmtId="168" fontId="12" fillId="5" borderId="53" xfId="46" applyNumberFormat="1" applyFont="1" applyFill="1" applyBorder="1">
      <alignment horizontal="center" vertical="center"/>
    </xf>
    <xf numFmtId="0" fontId="7" fillId="0" borderId="29" xfId="46" applyFont="1" applyBorder="1" applyAlignment="1">
      <alignment wrapText="1"/>
    </xf>
    <xf numFmtId="166" fontId="17" fillId="0" borderId="0" xfId="6" applyNumberFormat="1" applyFont="1" applyFill="1" applyBorder="1"/>
    <xf numFmtId="0" fontId="7" fillId="0" borderId="29" xfId="0" applyFont="1" applyBorder="1" applyAlignment="1">
      <alignment horizontal="center" vertical="center" wrapText="1"/>
    </xf>
    <xf numFmtId="0" fontId="44" fillId="0" borderId="0" xfId="21" applyFont="1" applyAlignment="1">
      <alignment horizontal="left" vertical="top" indent="5"/>
    </xf>
    <xf numFmtId="0" fontId="43" fillId="0" borderId="0" xfId="21" applyFont="1" applyAlignment="1">
      <alignment horizontal="left" vertical="top" indent="5"/>
    </xf>
    <xf numFmtId="0" fontId="6" fillId="0" borderId="0" xfId="21" applyAlignment="1">
      <alignment horizontal="left" vertical="top" indent="7"/>
    </xf>
    <xf numFmtId="0" fontId="44" fillId="0" borderId="0" xfId="21" applyFont="1" applyAlignment="1">
      <alignment horizontal="left"/>
    </xf>
    <xf numFmtId="0" fontId="22" fillId="0" borderId="0" xfId="46" applyFont="1" applyAlignment="1">
      <alignment vertical="top"/>
    </xf>
    <xf numFmtId="0" fontId="9" fillId="0" borderId="0" xfId="46" applyFont="1" applyAlignment="1">
      <alignment horizontal="justify" vertical="center"/>
    </xf>
    <xf numFmtId="0" fontId="44" fillId="0" borderId="0" xfId="21" applyFont="1" applyAlignment="1">
      <alignment horizontal="right"/>
    </xf>
    <xf numFmtId="0" fontId="12" fillId="0" borderId="0" xfId="46" applyFont="1" applyAlignment="1">
      <alignment horizontal="left" vertical="center" indent="3"/>
    </xf>
    <xf numFmtId="0" fontId="12" fillId="0" borderId="0" xfId="21" applyFont="1" applyAlignment="1">
      <alignment horizontal="left"/>
    </xf>
    <xf numFmtId="0" fontId="7" fillId="0" borderId="0" xfId="46" applyFont="1" applyAlignment="1">
      <alignment horizontal="left" vertical="center"/>
    </xf>
    <xf numFmtId="0" fontId="7" fillId="0" borderId="0" xfId="46" applyFont="1" applyAlignment="1">
      <alignment horizontal="justify" vertical="center"/>
    </xf>
    <xf numFmtId="0" fontId="7" fillId="0" borderId="0" xfId="46" applyFont="1" applyAlignment="1">
      <alignment vertical="top"/>
    </xf>
    <xf numFmtId="0" fontId="7" fillId="0" borderId="42" xfId="46" applyFont="1" applyBorder="1" applyAlignment="1">
      <alignment horizontal="center" vertical="center" wrapText="1"/>
    </xf>
    <xf numFmtId="0" fontId="7" fillId="0" borderId="40" xfId="46" applyFont="1" applyBorder="1" applyAlignment="1">
      <alignment horizontal="center" vertical="center" wrapText="1"/>
    </xf>
    <xf numFmtId="0" fontId="7" fillId="0" borderId="40" xfId="46" applyFont="1" applyBorder="1" applyAlignment="1">
      <alignment horizontal="center" vertical="center" textRotation="90" wrapText="1"/>
    </xf>
    <xf numFmtId="0" fontId="7" fillId="0" borderId="41" xfId="46" applyFont="1" applyBorder="1" applyAlignment="1">
      <alignment horizontal="center" vertical="center" wrapText="1"/>
    </xf>
    <xf numFmtId="0" fontId="7" fillId="0" borderId="0" xfId="46" applyFont="1" applyAlignment="1">
      <alignment horizontal="center" vertical="center" wrapText="1"/>
    </xf>
    <xf numFmtId="0" fontId="7" fillId="0" borderId="35" xfId="46" applyFont="1" applyBorder="1">
      <alignment horizontal="center" vertical="center"/>
    </xf>
    <xf numFmtId="0" fontId="7" fillId="0" borderId="6" xfId="46" applyFont="1" applyBorder="1" applyAlignment="1">
      <alignment horizontal="center" vertical="center" wrapText="1"/>
    </xf>
    <xf numFmtId="0" fontId="7" fillId="0" borderId="36" xfId="46" applyFont="1" applyBorder="1" applyAlignment="1">
      <alignment horizontal="center" vertical="center" wrapText="1"/>
    </xf>
    <xf numFmtId="0" fontId="7" fillId="0" borderId="4" xfId="46" applyFont="1" applyBorder="1" applyAlignment="1">
      <alignment horizontal="center" vertical="center" wrapText="1"/>
    </xf>
    <xf numFmtId="0" fontId="7" fillId="0" borderId="37" xfId="46" applyFont="1" applyBorder="1" applyAlignment="1">
      <alignment horizontal="center" vertical="center" wrapText="1"/>
    </xf>
    <xf numFmtId="0" fontId="7" fillId="0" borderId="44" xfId="46" applyFont="1" applyBorder="1">
      <alignment horizontal="center" vertical="center"/>
    </xf>
    <xf numFmtId="0" fontId="7" fillId="0" borderId="38" xfId="46" applyFont="1" applyBorder="1" applyAlignment="1">
      <alignment horizontal="center" vertical="center" wrapText="1"/>
    </xf>
    <xf numFmtId="0" fontId="7" fillId="0" borderId="22" xfId="46" applyFont="1" applyBorder="1" applyAlignment="1">
      <alignment horizontal="center" vertical="center" wrapText="1"/>
    </xf>
    <xf numFmtId="0" fontId="7" fillId="0" borderId="39" xfId="46" applyFont="1" applyBorder="1" applyAlignment="1">
      <alignment horizontal="center" vertical="center" wrapText="1"/>
    </xf>
    <xf numFmtId="0" fontId="12" fillId="0" borderId="0" xfId="46" applyFont="1" applyAlignment="1">
      <alignment horizontal="justify"/>
    </xf>
    <xf numFmtId="0" fontId="7" fillId="0" borderId="42" xfId="46" applyFont="1" applyBorder="1">
      <alignment horizontal="center" vertical="center"/>
    </xf>
    <xf numFmtId="0" fontId="7" fillId="0" borderId="29" xfId="46" applyFont="1" applyBorder="1" applyAlignment="1">
      <alignment horizontal="center" vertical="center" wrapText="1"/>
    </xf>
    <xf numFmtId="0" fontId="7" fillId="0" borderId="46" xfId="46" applyFont="1" applyBorder="1" applyAlignment="1">
      <alignment horizontal="center" vertical="center" wrapText="1"/>
    </xf>
    <xf numFmtId="0" fontId="7" fillId="0" borderId="48" xfId="46" applyFont="1" applyBorder="1" applyAlignment="1">
      <alignment horizontal="center" vertical="center" wrapText="1"/>
    </xf>
    <xf numFmtId="0" fontId="7" fillId="0" borderId="22" xfId="46" applyFont="1" applyBorder="1">
      <alignment horizontal="center" vertical="center"/>
    </xf>
    <xf numFmtId="0" fontId="7" fillId="0" borderId="29" xfId="46" applyFont="1" applyBorder="1" applyAlignment="1">
      <alignment horizontal="left" vertical="center"/>
    </xf>
    <xf numFmtId="0" fontId="7" fillId="0" borderId="29" xfId="46" applyFont="1" applyBorder="1" applyAlignment="1">
      <alignment horizontal="justify" vertical="center" wrapText="1"/>
    </xf>
    <xf numFmtId="0" fontId="7" fillId="0" borderId="43" xfId="46" applyFont="1" applyBorder="1" applyAlignment="1">
      <alignment horizontal="justify" vertical="center" wrapText="1"/>
    </xf>
    <xf numFmtId="0" fontId="7" fillId="0" borderId="0" xfId="46" applyFont="1" applyAlignment="1">
      <alignment horizontal="left" vertical="center" indent="2"/>
    </xf>
    <xf numFmtId="0" fontId="7" fillId="0" borderId="0" xfId="46" applyFont="1" applyAlignment="1">
      <alignment horizontal="justify" vertical="center" wrapText="1"/>
    </xf>
    <xf numFmtId="0" fontId="7" fillId="0" borderId="32" xfId="46" applyFont="1" applyBorder="1" applyAlignment="1">
      <alignment horizontal="justify" vertical="center" wrapText="1"/>
    </xf>
    <xf numFmtId="0" fontId="7" fillId="0" borderId="45" xfId="46" applyFont="1" applyBorder="1">
      <alignment horizontal="center" vertical="center"/>
    </xf>
    <xf numFmtId="0" fontId="7" fillId="0" borderId="43" xfId="46" applyFont="1" applyBorder="1" applyAlignment="1">
      <alignment horizontal="center" vertical="center" wrapText="1"/>
    </xf>
    <xf numFmtId="0" fontId="7" fillId="0" borderId="36" xfId="46" applyFont="1" applyBorder="1">
      <alignment horizontal="center" vertical="center"/>
    </xf>
    <xf numFmtId="0" fontId="7" fillId="0" borderId="37" xfId="46" applyFont="1" applyBorder="1">
      <alignment horizontal="center" vertical="center"/>
    </xf>
    <xf numFmtId="0" fontId="7" fillId="0" borderId="35" xfId="46" applyFont="1" applyBorder="1" applyAlignment="1">
      <alignment vertical="top"/>
    </xf>
    <xf numFmtId="0" fontId="7" fillId="0" borderId="44" xfId="46" applyFont="1" applyBorder="1" applyAlignment="1">
      <alignment vertical="top"/>
    </xf>
    <xf numFmtId="0" fontId="7" fillId="0" borderId="45" xfId="46" applyFont="1" applyBorder="1" applyAlignment="1">
      <alignment vertical="top"/>
    </xf>
    <xf numFmtId="0" fontId="12" fillId="0" borderId="0" xfId="46" applyFont="1" applyAlignment="1">
      <alignment vertical="top"/>
    </xf>
    <xf numFmtId="0" fontId="22" fillId="0" borderId="0" xfId="46" applyFont="1" applyAlignment="1"/>
    <xf numFmtId="0" fontId="7" fillId="0" borderId="0" xfId="46" applyFont="1" applyAlignment="1">
      <alignment horizontal="center" vertical="top"/>
    </xf>
    <xf numFmtId="49" fontId="32" fillId="7" borderId="0" xfId="1" applyFont="1" applyFill="1" applyAlignment="1">
      <alignment horizontal="left" indent="1"/>
    </xf>
    <xf numFmtId="37" fontId="12" fillId="0" borderId="0" xfId="46" applyNumberFormat="1" applyFont="1" applyAlignment="1">
      <alignment horizontal="center"/>
    </xf>
    <xf numFmtId="0" fontId="7" fillId="0" borderId="0" xfId="49" applyNumberFormat="1" applyFont="1" applyAlignment="1">
      <alignment horizontal="left" indent="2"/>
    </xf>
    <xf numFmtId="0" fontId="12" fillId="7" borderId="0" xfId="15" applyFont="1" applyFill="1" applyAlignment="1">
      <alignment horizontal="right"/>
    </xf>
    <xf numFmtId="9" fontId="30" fillId="0" borderId="5" xfId="28" applyFont="1" applyBorder="1" applyAlignment="1"/>
    <xf numFmtId="44" fontId="25" fillId="0" borderId="0" xfId="6" applyFont="1" applyFill="1" applyAlignment="1">
      <alignment horizontal="right" vertical="top"/>
    </xf>
    <xf numFmtId="49" fontId="81" fillId="0" borderId="0" xfId="1" applyFont="1" applyAlignment="1">
      <alignment horizontal="left"/>
    </xf>
    <xf numFmtId="0" fontId="44" fillId="6" borderId="6" xfId="21" applyFont="1" applyFill="1" applyBorder="1" applyAlignment="1">
      <alignment horizontal="left"/>
    </xf>
    <xf numFmtId="0" fontId="44" fillId="3" borderId="6" xfId="21" applyFont="1" applyFill="1" applyBorder="1"/>
    <xf numFmtId="0" fontId="59" fillId="3" borderId="6" xfId="21" applyFont="1" applyFill="1" applyBorder="1"/>
    <xf numFmtId="0" fontId="59" fillId="3" borderId="6" xfId="21" applyFont="1" applyFill="1" applyBorder="1" applyAlignment="1">
      <alignment horizontal="left" vertical="center"/>
    </xf>
    <xf numFmtId="0" fontId="32" fillId="3" borderId="6" xfId="1" applyNumberFormat="1" applyFont="1" applyFill="1" applyBorder="1" applyAlignment="1"/>
    <xf numFmtId="0" fontId="32" fillId="3" borderId="6" xfId="1" applyNumberFormat="1" applyFont="1" applyFill="1" applyBorder="1" applyAlignment="1">
      <alignment horizontal="left" vertical="center"/>
    </xf>
    <xf numFmtId="0" fontId="12" fillId="3" borderId="6" xfId="1" applyNumberFormat="1" applyFont="1" applyFill="1" applyBorder="1" applyAlignment="1">
      <alignment horizontal="left" vertical="center"/>
    </xf>
    <xf numFmtId="0" fontId="44" fillId="3" borderId="6" xfId="21" applyFont="1" applyFill="1" applyBorder="1" applyAlignment="1">
      <alignment vertical="center"/>
    </xf>
    <xf numFmtId="0" fontId="44" fillId="3" borderId="6" xfId="21" applyFont="1" applyFill="1" applyBorder="1" applyAlignment="1">
      <alignment horizontal="left" vertical="center"/>
    </xf>
    <xf numFmtId="3" fontId="18" fillId="0" borderId="4" xfId="0" applyNumberFormat="1" applyFont="1" applyBorder="1" applyAlignment="1">
      <alignment horizontal="center" wrapText="1"/>
    </xf>
    <xf numFmtId="3" fontId="18" fillId="2" borderId="4" xfId="0" applyNumberFormat="1" applyFont="1" applyFill="1" applyBorder="1" applyAlignment="1">
      <alignment horizontal="center" wrapText="1"/>
    </xf>
    <xf numFmtId="0" fontId="14" fillId="0" borderId="2" xfId="0" applyFont="1" applyBorder="1">
      <alignment horizontal="center" vertical="center"/>
    </xf>
    <xf numFmtId="0" fontId="14" fillId="0" borderId="2" xfId="24" applyNumberFormat="1" applyFont="1" applyBorder="1" applyAlignment="1">
      <alignment horizontal="left"/>
    </xf>
    <xf numFmtId="9" fontId="17" fillId="0" borderId="0" xfId="28" applyFont="1" applyBorder="1" applyAlignment="1"/>
    <xf numFmtId="9" fontId="18" fillId="0" borderId="6" xfId="28" applyFont="1" applyBorder="1" applyAlignment="1"/>
    <xf numFmtId="9" fontId="18" fillId="0" borderId="0" xfId="28" applyFont="1" applyBorder="1" applyAlignment="1"/>
    <xf numFmtId="9" fontId="18" fillId="0" borderId="3" xfId="28" applyFont="1" applyBorder="1" applyAlignment="1"/>
    <xf numFmtId="37" fontId="12" fillId="3" borderId="6" xfId="1" applyNumberFormat="1" applyFont="1" applyFill="1" applyBorder="1" applyAlignment="1">
      <alignment horizontal="left" vertical="center"/>
    </xf>
    <xf numFmtId="37" fontId="0" fillId="0" borderId="15" xfId="0" applyNumberFormat="1" applyBorder="1">
      <alignment horizontal="center" vertical="center"/>
    </xf>
    <xf numFmtId="37" fontId="36" fillId="0" borderId="15" xfId="0" applyNumberFormat="1" applyFont="1" applyBorder="1">
      <alignment horizontal="center" vertical="center"/>
    </xf>
    <xf numFmtId="37" fontId="14" fillId="0" borderId="12" xfId="0" applyNumberFormat="1" applyFont="1" applyBorder="1" applyAlignment="1">
      <alignment horizontal="center"/>
    </xf>
    <xf numFmtId="37" fontId="7" fillId="0" borderId="0" xfId="0" applyNumberFormat="1" applyFont="1">
      <alignment horizontal="center" vertical="center"/>
    </xf>
    <xf numFmtId="37" fontId="17" fillId="0" borderId="0" xfId="0" applyNumberFormat="1" applyFont="1">
      <alignment horizontal="center" vertical="center"/>
    </xf>
    <xf numFmtId="37" fontId="17" fillId="0" borderId="0" xfId="28" applyNumberFormat="1" applyFont="1" applyBorder="1" applyAlignment="1">
      <alignment horizontal="center" vertical="center" wrapText="1"/>
    </xf>
    <xf numFmtId="37" fontId="17" fillId="0" borderId="2" xfId="0" applyNumberFormat="1" applyFont="1" applyBorder="1" applyAlignment="1"/>
    <xf numFmtId="37" fontId="17" fillId="0" borderId="3" xfId="0" applyNumberFormat="1" applyFont="1" applyBorder="1">
      <alignment horizontal="center" vertical="center"/>
    </xf>
    <xf numFmtId="37" fontId="17" fillId="0" borderId="0" xfId="28" applyNumberFormat="1" applyFont="1" applyBorder="1" applyAlignment="1"/>
    <xf numFmtId="37" fontId="17" fillId="0" borderId="3" xfId="0" applyNumberFormat="1" applyFont="1" applyBorder="1" applyAlignment="1"/>
    <xf numFmtId="37" fontId="17" fillId="0" borderId="3" xfId="28" applyNumberFormat="1" applyFont="1" applyBorder="1" applyAlignment="1"/>
    <xf numFmtId="37" fontId="17" fillId="0" borderId="17" xfId="28" applyNumberFormat="1" applyFont="1" applyBorder="1" applyAlignment="1"/>
    <xf numFmtId="37" fontId="17" fillId="0" borderId="6" xfId="0" applyNumberFormat="1" applyFont="1" applyBorder="1">
      <alignment horizontal="center" vertical="center"/>
    </xf>
    <xf numFmtId="37" fontId="17" fillId="0" borderId="18" xfId="0" applyNumberFormat="1" applyFont="1" applyBorder="1" applyAlignment="1"/>
    <xf numFmtId="37" fontId="17" fillId="0" borderId="2" xfId="28" applyNumberFormat="1" applyFont="1" applyBorder="1" applyAlignment="1"/>
    <xf numFmtId="37" fontId="17" fillId="0" borderId="1" xfId="28" applyNumberFormat="1" applyFont="1" applyFill="1" applyBorder="1" applyAlignment="1"/>
    <xf numFmtId="37" fontId="17" fillId="0" borderId="1" xfId="28" applyNumberFormat="1" applyFont="1" applyBorder="1" applyAlignment="1"/>
    <xf numFmtId="37" fontId="17" fillId="0" borderId="5" xfId="28" applyNumberFormat="1" applyFont="1" applyBorder="1" applyAlignment="1"/>
    <xf numFmtId="37" fontId="17" fillId="0" borderId="4" xfId="28" applyNumberFormat="1" applyFont="1" applyBorder="1" applyAlignment="1"/>
    <xf numFmtId="37" fontId="18" fillId="0" borderId="3" xfId="28" applyNumberFormat="1" applyFont="1" applyBorder="1" applyAlignment="1"/>
    <xf numFmtId="37" fontId="70" fillId="0" borderId="0" xfId="28" applyNumberFormat="1" applyFont="1" applyBorder="1" applyAlignment="1"/>
    <xf numFmtId="37" fontId="18" fillId="0" borderId="0" xfId="28" applyNumberFormat="1" applyFont="1" applyBorder="1" applyAlignment="1"/>
    <xf numFmtId="37" fontId="17" fillId="0" borderId="18" xfId="28" applyNumberFormat="1" applyFont="1" applyBorder="1" applyAlignment="1"/>
    <xf numFmtId="37" fontId="17" fillId="0" borderId="6" xfId="28" applyNumberFormat="1" applyFont="1" applyBorder="1" applyAlignment="1"/>
    <xf numFmtId="37" fontId="26" fillId="0" borderId="0" xfId="28" applyNumberFormat="1" applyFont="1" applyFill="1" applyBorder="1" applyAlignment="1" applyProtection="1">
      <alignment horizontal="left" wrapText="1"/>
    </xf>
    <xf numFmtId="37" fontId="6" fillId="0" borderId="0" xfId="46" applyNumberFormat="1">
      <alignment horizontal="center" vertical="center"/>
    </xf>
    <xf numFmtId="0" fontId="8" fillId="0" borderId="0" xfId="21" applyFont="1"/>
    <xf numFmtId="0" fontId="44" fillId="0" borderId="17" xfId="21" applyFont="1" applyBorder="1" applyAlignment="1">
      <alignment horizontal="left"/>
    </xf>
    <xf numFmtId="168" fontId="17" fillId="0" borderId="4" xfId="57" applyNumberFormat="1" applyFont="1" applyBorder="1"/>
    <xf numFmtId="168" fontId="17" fillId="0" borderId="4" xfId="46" applyNumberFormat="1" applyFont="1" applyBorder="1">
      <alignment horizontal="center" vertical="center"/>
    </xf>
    <xf numFmtId="0" fontId="17" fillId="0" borderId="17" xfId="46" applyFont="1" applyBorder="1">
      <alignment horizontal="center" vertical="center"/>
    </xf>
    <xf numFmtId="0" fontId="17" fillId="0" borderId="0" xfId="46" applyFont="1" applyAlignment="1">
      <alignment horizontal="left" vertical="center" indent="1"/>
    </xf>
    <xf numFmtId="0" fontId="86" fillId="0" borderId="0" xfId="73" applyFont="1"/>
    <xf numFmtId="0" fontId="86" fillId="0" borderId="0" xfId="73" applyFont="1" applyAlignment="1">
      <alignment wrapText="1"/>
    </xf>
    <xf numFmtId="0" fontId="88" fillId="0" borderId="0" xfId="73" applyFont="1" applyAlignment="1">
      <alignment wrapText="1"/>
    </xf>
    <xf numFmtId="0" fontId="88" fillId="0" borderId="0" xfId="73" applyFont="1"/>
    <xf numFmtId="0" fontId="17" fillId="0" borderId="0" xfId="73" applyFont="1"/>
    <xf numFmtId="0" fontId="18" fillId="0" borderId="22" xfId="73" applyFont="1" applyBorder="1" applyAlignment="1">
      <alignment vertical="center"/>
    </xf>
    <xf numFmtId="0" fontId="18" fillId="0" borderId="0" xfId="73" applyFont="1" applyAlignment="1">
      <alignment vertical="center"/>
    </xf>
    <xf numFmtId="0" fontId="18" fillId="9" borderId="42" xfId="73" applyFont="1" applyFill="1" applyBorder="1" applyAlignment="1">
      <alignment vertical="center" wrapText="1"/>
    </xf>
    <xf numFmtId="0" fontId="17" fillId="8" borderId="54" xfId="73" applyFont="1" applyFill="1" applyBorder="1"/>
    <xf numFmtId="0" fontId="7" fillId="8" borderId="24" xfId="73" applyFont="1" applyFill="1" applyBorder="1" applyAlignment="1">
      <alignment horizontal="center" vertical="center"/>
    </xf>
    <xf numFmtId="0" fontId="18" fillId="8" borderId="24" xfId="73" applyFont="1" applyFill="1" applyBorder="1" applyAlignment="1">
      <alignment horizontal="center" vertical="center"/>
    </xf>
    <xf numFmtId="0" fontId="17" fillId="8" borderId="55" xfId="73" applyFont="1" applyFill="1" applyBorder="1"/>
    <xf numFmtId="0" fontId="7" fillId="8" borderId="56" xfId="73" applyFont="1" applyFill="1" applyBorder="1" applyAlignment="1">
      <alignment horizontal="center" vertical="center"/>
    </xf>
    <xf numFmtId="0" fontId="18" fillId="9" borderId="57" xfId="73" applyFont="1" applyFill="1" applyBorder="1" applyAlignment="1">
      <alignment vertical="center" wrapText="1"/>
    </xf>
    <xf numFmtId="0" fontId="17" fillId="0" borderId="0" xfId="73" applyFont="1" applyAlignment="1">
      <alignment vertical="center" wrapText="1"/>
    </xf>
    <xf numFmtId="0" fontId="17" fillId="0" borderId="0" xfId="73" applyFont="1" applyAlignment="1">
      <alignment vertical="center"/>
    </xf>
    <xf numFmtId="0" fontId="17" fillId="0" borderId="32" xfId="73" applyFont="1" applyBorder="1" applyAlignment="1">
      <alignment vertical="center"/>
    </xf>
    <xf numFmtId="0" fontId="17" fillId="0" borderId="6" xfId="73" applyFont="1" applyBorder="1" applyAlignment="1">
      <alignment vertical="center" wrapText="1"/>
    </xf>
    <xf numFmtId="0" fontId="17" fillId="0" borderId="4" xfId="73" applyFont="1" applyBorder="1" applyAlignment="1">
      <alignment vertical="center" wrapText="1"/>
    </xf>
    <xf numFmtId="0" fontId="82" fillId="0" borderId="44" xfId="73" applyFont="1" applyBorder="1" applyAlignment="1">
      <alignment horizontal="right" vertical="center" wrapText="1"/>
    </xf>
    <xf numFmtId="0" fontId="18" fillId="0" borderId="22" xfId="73" applyFont="1" applyBorder="1" applyAlignment="1">
      <alignment horizontal="right" vertical="center" wrapText="1"/>
    </xf>
    <xf numFmtId="0" fontId="18" fillId="0" borderId="0" xfId="73" applyFont="1" applyAlignment="1">
      <alignment horizontal="right" vertical="center" wrapText="1"/>
    </xf>
    <xf numFmtId="0" fontId="18" fillId="0" borderId="45" xfId="73" applyFont="1" applyBorder="1" applyAlignment="1">
      <alignment horizontal="right" vertical="center" wrapText="1"/>
    </xf>
    <xf numFmtId="0" fontId="17" fillId="0" borderId="29" xfId="73" applyFont="1" applyBorder="1" applyAlignment="1">
      <alignment vertical="center" wrapText="1"/>
    </xf>
    <xf numFmtId="0" fontId="17" fillId="0" borderId="43" xfId="73" applyFont="1" applyBorder="1" applyAlignment="1">
      <alignment vertical="center"/>
    </xf>
    <xf numFmtId="0" fontId="17" fillId="0" borderId="36" xfId="73" applyFont="1" applyBorder="1" applyAlignment="1">
      <alignment vertical="center"/>
    </xf>
    <xf numFmtId="0" fontId="17" fillId="0" borderId="37" xfId="73" applyFont="1" applyBorder="1" applyAlignment="1">
      <alignment vertical="center"/>
    </xf>
    <xf numFmtId="0" fontId="17" fillId="0" borderId="17" xfId="73" applyFont="1" applyBorder="1" applyAlignment="1">
      <alignment vertical="center" wrapText="1"/>
    </xf>
    <xf numFmtId="0" fontId="17" fillId="0" borderId="22" xfId="73" applyFont="1" applyBorder="1" applyAlignment="1">
      <alignment horizontal="center" vertical="center"/>
    </xf>
    <xf numFmtId="0" fontId="18" fillId="0" borderId="22" xfId="73" applyFont="1" applyBorder="1" applyAlignment="1">
      <alignment vertical="center" wrapText="1"/>
    </xf>
    <xf numFmtId="0" fontId="17" fillId="0" borderId="58" xfId="73" applyFont="1" applyBorder="1" applyAlignment="1">
      <alignment vertical="center" wrapText="1"/>
    </xf>
    <xf numFmtId="0" fontId="89" fillId="0" borderId="0" xfId="73" applyFont="1" applyAlignment="1">
      <alignment vertical="center" wrapText="1"/>
    </xf>
    <xf numFmtId="0" fontId="90" fillId="0" borderId="0" xfId="73" applyFont="1" applyAlignment="1">
      <alignment wrapText="1"/>
    </xf>
    <xf numFmtId="0" fontId="17" fillId="0" borderId="59" xfId="73" applyFont="1" applyBorder="1" applyAlignment="1">
      <alignment vertical="center" wrapText="1"/>
    </xf>
    <xf numFmtId="0" fontId="18" fillId="0" borderId="44" xfId="73" applyFont="1" applyBorder="1" applyAlignment="1">
      <alignment vertical="center" wrapText="1"/>
    </xf>
    <xf numFmtId="0" fontId="17" fillId="0" borderId="45" xfId="73" applyFont="1" applyBorder="1" applyAlignment="1">
      <alignment horizontal="center" vertical="center"/>
    </xf>
    <xf numFmtId="0" fontId="18" fillId="0" borderId="0" xfId="73" applyFont="1" applyAlignment="1">
      <alignment vertical="center" wrapText="1"/>
    </xf>
    <xf numFmtId="0" fontId="18" fillId="0" borderId="0" xfId="73" applyFont="1" applyAlignment="1">
      <alignment horizontal="right" vertical="center"/>
    </xf>
    <xf numFmtId="0" fontId="17" fillId="0" borderId="22" xfId="73" applyFont="1" applyBorder="1"/>
    <xf numFmtId="0" fontId="18" fillId="0" borderId="22" xfId="73" applyFont="1" applyBorder="1" applyAlignment="1">
      <alignment horizontal="right" vertical="center"/>
    </xf>
    <xf numFmtId="0" fontId="88" fillId="0" borderId="29" xfId="73" applyFont="1" applyBorder="1" applyAlignment="1">
      <alignment wrapText="1"/>
    </xf>
    <xf numFmtId="0" fontId="88" fillId="0" borderId="29" xfId="73" applyFont="1" applyBorder="1"/>
    <xf numFmtId="0" fontId="17" fillId="0" borderId="44" xfId="73" applyFont="1" applyBorder="1" applyAlignment="1">
      <alignment vertical="center" wrapText="1"/>
    </xf>
    <xf numFmtId="0" fontId="8" fillId="0" borderId="0" xfId="73" applyFont="1" applyAlignment="1">
      <alignment horizontal="left" wrapText="1"/>
    </xf>
    <xf numFmtId="0" fontId="17" fillId="0" borderId="0" xfId="73" applyFont="1" applyAlignment="1">
      <alignment wrapText="1"/>
    </xf>
    <xf numFmtId="0" fontId="18" fillId="9" borderId="24" xfId="73" applyFont="1" applyFill="1" applyBorder="1" applyAlignment="1">
      <alignment horizontal="center" vertical="center" wrapText="1"/>
    </xf>
    <xf numFmtId="0" fontId="18" fillId="0" borderId="24" xfId="73" applyFont="1" applyBorder="1" applyAlignment="1">
      <alignment horizontal="center" vertical="center" wrapText="1"/>
    </xf>
    <xf numFmtId="0" fontId="17" fillId="0" borderId="24" xfId="73" applyFont="1" applyBorder="1"/>
    <xf numFmtId="0" fontId="18" fillId="9" borderId="55" xfId="73" applyFont="1" applyFill="1" applyBorder="1" applyAlignment="1">
      <alignment horizontal="center" vertical="center" wrapText="1"/>
    </xf>
    <xf numFmtId="0" fontId="18" fillId="0" borderId="0" xfId="0" applyFont="1" applyAlignment="1">
      <alignment vertical="center" wrapText="1"/>
    </xf>
    <xf numFmtId="168" fontId="17" fillId="0" borderId="6" xfId="57" applyNumberFormat="1" applyFont="1" applyBorder="1" applyAlignment="1">
      <alignment horizontal="right"/>
    </xf>
    <xf numFmtId="0" fontId="17" fillId="0" borderId="38" xfId="0" applyFont="1" applyBorder="1" applyAlignment="1"/>
    <xf numFmtId="0" fontId="8" fillId="0" borderId="17" xfId="0" applyFont="1" applyBorder="1" applyAlignment="1">
      <alignment horizontal="left" vertical="center"/>
    </xf>
    <xf numFmtId="0" fontId="8" fillId="0" borderId="17" xfId="0" applyFont="1" applyBorder="1" applyAlignment="1">
      <alignment horizontal="left"/>
    </xf>
    <xf numFmtId="0" fontId="13" fillId="0" borderId="17" xfId="0" applyFont="1" applyBorder="1" applyAlignment="1"/>
    <xf numFmtId="0" fontId="11" fillId="0" borderId="17" xfId="0" applyFont="1" applyBorder="1" applyAlignment="1">
      <alignment horizontal="left"/>
    </xf>
    <xf numFmtId="0" fontId="17" fillId="0" borderId="17" xfId="0" applyFont="1" applyBorder="1" applyAlignment="1"/>
    <xf numFmtId="0" fontId="8" fillId="0" borderId="17" xfId="0" applyFont="1" applyBorder="1" applyAlignment="1"/>
    <xf numFmtId="1" fontId="18" fillId="0" borderId="16" xfId="46" applyNumberFormat="1" applyFont="1" applyBorder="1">
      <alignment horizontal="center" vertical="center"/>
    </xf>
    <xf numFmtId="1" fontId="22" fillId="0" borderId="0" xfId="46" applyNumberFormat="1" applyFont="1" applyAlignment="1">
      <alignment horizontal="center"/>
    </xf>
    <xf numFmtId="1" fontId="11" fillId="0" borderId="0" xfId="46" applyNumberFormat="1" applyFont="1" applyAlignment="1">
      <alignment horizontal="center"/>
    </xf>
    <xf numFmtId="1" fontId="44" fillId="6" borderId="6" xfId="21" applyNumberFormat="1" applyFont="1" applyFill="1" applyBorder="1" applyAlignment="1">
      <alignment horizontal="center"/>
    </xf>
    <xf numFmtId="1" fontId="17" fillId="0" borderId="16" xfId="46" applyNumberFormat="1" applyFont="1" applyBorder="1" applyAlignment="1">
      <alignment horizontal="center" vertical="center" wrapText="1"/>
    </xf>
    <xf numFmtId="1" fontId="17" fillId="0" borderId="0" xfId="46" applyNumberFormat="1" applyFont="1">
      <alignment horizontal="center" vertical="center"/>
    </xf>
    <xf numFmtId="1" fontId="17" fillId="0" borderId="16" xfId="46" applyNumberFormat="1" applyFont="1" applyBorder="1">
      <alignment horizontal="center" vertical="center"/>
    </xf>
    <xf numFmtId="1" fontId="17" fillId="0" borderId="16" xfId="57" applyNumberFormat="1" applyFont="1" applyBorder="1" applyAlignment="1">
      <alignment horizontal="center"/>
    </xf>
    <xf numFmtId="1" fontId="17" fillId="0" borderId="6" xfId="57" applyNumberFormat="1" applyFont="1" applyBorder="1" applyAlignment="1">
      <alignment horizontal="center"/>
    </xf>
    <xf numFmtId="1" fontId="17" fillId="6" borderId="7" xfId="57" applyNumberFormat="1" applyFont="1" applyFill="1" applyBorder="1" applyAlignment="1">
      <alignment horizontal="center"/>
    </xf>
    <xf numFmtId="1" fontId="17" fillId="0" borderId="16" xfId="57" applyNumberFormat="1" applyFont="1" applyFill="1" applyBorder="1" applyAlignment="1">
      <alignment horizontal="center"/>
    </xf>
    <xf numFmtId="1" fontId="18" fillId="0" borderId="32" xfId="46" applyNumberFormat="1" applyFont="1" applyBorder="1">
      <alignment horizontal="center" vertical="center"/>
    </xf>
    <xf numFmtId="1" fontId="18" fillId="0" borderId="0" xfId="46" applyNumberFormat="1" applyFont="1">
      <alignment horizontal="center" vertical="center"/>
    </xf>
    <xf numFmtId="1" fontId="6" fillId="0" borderId="0" xfId="46" applyNumberFormat="1">
      <alignment horizontal="center" vertical="center"/>
    </xf>
    <xf numFmtId="0" fontId="91" fillId="0" borderId="0" xfId="46" applyFont="1" applyAlignment="1"/>
    <xf numFmtId="0" fontId="8" fillId="0" borderId="0" xfId="73" applyFont="1" applyAlignment="1">
      <alignment horizontal="right" vertical="center"/>
    </xf>
    <xf numFmtId="0" fontId="18" fillId="0" borderId="0" xfId="73" applyFont="1" applyAlignment="1">
      <alignment horizontal="center" vertical="center"/>
    </xf>
    <xf numFmtId="0" fontId="17" fillId="0" borderId="22" xfId="73" applyFont="1" applyBorder="1" applyAlignment="1">
      <alignment horizontal="right" vertical="center"/>
    </xf>
    <xf numFmtId="0" fontId="17" fillId="0" borderId="65" xfId="73" applyFont="1" applyBorder="1"/>
    <xf numFmtId="0" fontId="18" fillId="0" borderId="65" xfId="73" applyFont="1" applyBorder="1" applyAlignment="1">
      <alignment horizontal="center" vertical="center"/>
    </xf>
    <xf numFmtId="49" fontId="32" fillId="0" borderId="0" xfId="1" applyFont="1">
      <alignment horizontal="left" vertical="top"/>
    </xf>
    <xf numFmtId="0" fontId="92" fillId="0" borderId="0" xfId="46" applyFont="1" applyAlignment="1">
      <alignment horizontal="left" vertical="center" indent="1"/>
    </xf>
    <xf numFmtId="0" fontId="29" fillId="0" borderId="0" xfId="46" applyFont="1" applyAlignment="1">
      <alignment horizontal="left" vertical="center" indent="1"/>
    </xf>
    <xf numFmtId="0" fontId="8" fillId="0" borderId="0" xfId="0" applyFont="1" applyAlignment="1">
      <alignment horizontal="right"/>
    </xf>
    <xf numFmtId="0" fontId="7" fillId="0" borderId="0" xfId="33" applyNumberFormat="1" applyFont="1" applyAlignment="1"/>
    <xf numFmtId="3" fontId="7" fillId="0" borderId="0" xfId="0" applyNumberFormat="1" applyFont="1" applyAlignment="1">
      <alignment horizontal="left" vertical="center"/>
    </xf>
    <xf numFmtId="3" fontId="51" fillId="0" borderId="0" xfId="0" applyNumberFormat="1" applyFont="1" applyAlignment="1">
      <alignment vertical="center"/>
    </xf>
    <xf numFmtId="0" fontId="17" fillId="0" borderId="0" xfId="73" applyFont="1" applyAlignment="1">
      <alignment horizontal="center" vertical="center"/>
    </xf>
    <xf numFmtId="0" fontId="17" fillId="0" borderId="32" xfId="73" applyFont="1" applyBorder="1" applyAlignment="1">
      <alignment vertical="center" wrapText="1"/>
    </xf>
    <xf numFmtId="0" fontId="18" fillId="0" borderId="32" xfId="73" applyFont="1" applyBorder="1" applyAlignment="1">
      <alignment horizontal="right" vertical="center" wrapText="1"/>
    </xf>
    <xf numFmtId="0" fontId="6" fillId="0" borderId="0" xfId="73" applyFont="1" applyAlignment="1">
      <alignment horizontal="left" vertical="top" wrapText="1"/>
    </xf>
    <xf numFmtId="0" fontId="6" fillId="0" borderId="0" xfId="73" applyFont="1" applyAlignment="1">
      <alignment vertical="top" wrapText="1"/>
    </xf>
    <xf numFmtId="0" fontId="6" fillId="0" borderId="0" xfId="73" applyFont="1" applyAlignment="1">
      <alignment horizontal="left" wrapText="1"/>
    </xf>
    <xf numFmtId="0" fontId="17" fillId="0" borderId="49" xfId="73" applyFont="1" applyBorder="1" applyAlignment="1">
      <alignment vertical="center" wrapText="1"/>
    </xf>
    <xf numFmtId="0" fontId="17" fillId="0" borderId="49" xfId="73" applyFont="1" applyBorder="1" applyAlignment="1">
      <alignment vertical="center"/>
    </xf>
    <xf numFmtId="0" fontId="7" fillId="0" borderId="0" xfId="73" applyFont="1" applyAlignment="1">
      <alignment horizontal="center" vertical="center"/>
    </xf>
    <xf numFmtId="0" fontId="18" fillId="0" borderId="32" xfId="73" applyFont="1" applyBorder="1" applyAlignment="1">
      <alignment horizontal="center" vertical="center" wrapText="1"/>
    </xf>
    <xf numFmtId="0" fontId="17" fillId="0" borderId="0" xfId="73" applyFont="1" applyAlignment="1">
      <alignment horizontal="left" vertical="top" wrapText="1"/>
    </xf>
    <xf numFmtId="0" fontId="17" fillId="0" borderId="38" xfId="73" applyFont="1" applyBorder="1"/>
    <xf numFmtId="2" fontId="86" fillId="0" borderId="0" xfId="73" applyNumberFormat="1" applyFont="1" applyAlignment="1">
      <alignment horizontal="center"/>
    </xf>
    <xf numFmtId="2" fontId="93" fillId="0" borderId="0" xfId="73" applyNumberFormat="1" applyFont="1" applyAlignment="1">
      <alignment horizontal="center"/>
    </xf>
    <xf numFmtId="2" fontId="18" fillId="9" borderId="55" xfId="73" applyNumberFormat="1" applyFont="1" applyFill="1" applyBorder="1" applyAlignment="1">
      <alignment horizontal="center" vertical="center" wrapText="1"/>
    </xf>
    <xf numFmtId="2" fontId="17" fillId="0" borderId="32" xfId="73" applyNumberFormat="1" applyFont="1" applyBorder="1" applyAlignment="1">
      <alignment horizontal="center" vertical="center"/>
    </xf>
    <xf numFmtId="2" fontId="18" fillId="0" borderId="45" xfId="73" applyNumberFormat="1" applyFont="1" applyBorder="1" applyAlignment="1">
      <alignment horizontal="center" vertical="center" wrapText="1"/>
    </xf>
    <xf numFmtId="2" fontId="17" fillId="0" borderId="43" xfId="73" applyNumberFormat="1" applyFont="1" applyBorder="1" applyAlignment="1">
      <alignment horizontal="center" vertical="center"/>
    </xf>
    <xf numFmtId="2" fontId="18" fillId="0" borderId="0" xfId="73" applyNumberFormat="1" applyFont="1" applyAlignment="1">
      <alignment horizontal="center" vertical="center"/>
    </xf>
    <xf numFmtId="2" fontId="17" fillId="0" borderId="29" xfId="73" applyNumberFormat="1" applyFont="1" applyBorder="1" applyAlignment="1">
      <alignment horizontal="center" vertical="center" wrapText="1"/>
    </xf>
    <xf numFmtId="2" fontId="17" fillId="0" borderId="0" xfId="73" applyNumberFormat="1" applyFont="1" applyAlignment="1">
      <alignment horizontal="center" vertical="center"/>
    </xf>
    <xf numFmtId="2" fontId="17" fillId="0" borderId="22" xfId="73" applyNumberFormat="1" applyFont="1" applyBorder="1" applyAlignment="1">
      <alignment horizontal="center"/>
    </xf>
    <xf numFmtId="0" fontId="17" fillId="0" borderId="38" xfId="73" applyFont="1" applyBorder="1" applyAlignment="1">
      <alignment vertical="center" wrapText="1"/>
    </xf>
    <xf numFmtId="0" fontId="17" fillId="0" borderId="22" xfId="73" applyFont="1" applyBorder="1" applyAlignment="1">
      <alignment vertical="center"/>
    </xf>
    <xf numFmtId="0" fontId="17" fillId="0" borderId="22" xfId="73" applyFont="1" applyBorder="1" applyAlignment="1">
      <alignment vertical="center" wrapText="1"/>
    </xf>
    <xf numFmtId="0" fontId="17" fillId="0" borderId="39" xfId="73" applyFont="1" applyBorder="1" applyAlignment="1">
      <alignment vertical="center"/>
    </xf>
    <xf numFmtId="2" fontId="17" fillId="0" borderId="67" xfId="73" applyNumberFormat="1" applyFont="1" applyBorder="1" applyAlignment="1">
      <alignment horizontal="center" vertical="center"/>
    </xf>
    <xf numFmtId="0" fontId="69" fillId="0" borderId="0" xfId="73" applyFont="1" applyAlignment="1">
      <alignment horizontal="center" vertical="center" wrapText="1"/>
    </xf>
    <xf numFmtId="0" fontId="17" fillId="0" borderId="44" xfId="73" applyFont="1" applyBorder="1"/>
    <xf numFmtId="168" fontId="17" fillId="0" borderId="4" xfId="57" applyNumberFormat="1" applyFont="1" applyFill="1" applyBorder="1"/>
    <xf numFmtId="0" fontId="43" fillId="0" borderId="15" xfId="21" applyFont="1" applyBorder="1" applyAlignment="1">
      <alignment vertical="top"/>
    </xf>
    <xf numFmtId="0" fontId="44" fillId="0" borderId="0" xfId="21" applyFont="1" applyAlignment="1">
      <alignment horizontal="left" indent="2"/>
    </xf>
    <xf numFmtId="0" fontId="44" fillId="0" borderId="16" xfId="21" applyFont="1" applyBorder="1" applyAlignment="1">
      <alignment horizontal="left" indent="2"/>
    </xf>
    <xf numFmtId="0" fontId="94" fillId="0" borderId="0" xfId="0" applyFont="1" applyAlignment="1">
      <alignment horizontal="left" vertical="center"/>
    </xf>
    <xf numFmtId="0" fontId="94" fillId="0" borderId="0" xfId="0" applyFont="1" applyAlignment="1">
      <alignment horizontal="left" vertical="center" indent="5"/>
    </xf>
    <xf numFmtId="0" fontId="44" fillId="0" borderId="0" xfId="21" applyFont="1" applyAlignment="1">
      <alignment horizontal="left" wrapText="1" indent="2"/>
    </xf>
    <xf numFmtId="0" fontId="43" fillId="0" borderId="12" xfId="21" applyFont="1" applyBorder="1" applyAlignment="1">
      <alignment vertical="top"/>
    </xf>
    <xf numFmtId="0" fontId="12" fillId="10" borderId="23" xfId="0" applyFont="1" applyFill="1" applyBorder="1" applyAlignment="1">
      <alignment horizontal="center"/>
    </xf>
    <xf numFmtId="0" fontId="0" fillId="10" borderId="17" xfId="0" applyFill="1" applyBorder="1">
      <alignment horizontal="center" vertical="center"/>
    </xf>
    <xf numFmtId="0" fontId="12" fillId="10" borderId="0" xfId="0" applyFont="1" applyFill="1" applyAlignment="1">
      <alignment horizontal="center"/>
    </xf>
    <xf numFmtId="37" fontId="12" fillId="10" borderId="23" xfId="0" applyNumberFormat="1" applyFont="1" applyFill="1" applyBorder="1" applyAlignment="1">
      <alignment horizontal="center"/>
    </xf>
    <xf numFmtId="0" fontId="6" fillId="0" borderId="0" xfId="0" applyFont="1" applyAlignment="1">
      <alignment vertical="center"/>
    </xf>
    <xf numFmtId="49" fontId="21" fillId="0" borderId="0" xfId="1" applyFont="1" applyAlignment="1">
      <alignment horizontal="left"/>
    </xf>
    <xf numFmtId="0" fontId="13" fillId="0" borderId="0" xfId="0" applyFont="1" applyAlignment="1">
      <alignment horizontal="left"/>
    </xf>
    <xf numFmtId="0" fontId="32" fillId="0" borderId="0" xfId="20" applyFont="1" applyAlignment="1">
      <alignment horizontal="left"/>
    </xf>
    <xf numFmtId="0" fontId="32" fillId="0" borderId="6" xfId="20" applyFont="1" applyBorder="1" applyAlignment="1">
      <alignment horizontal="left"/>
    </xf>
    <xf numFmtId="0" fontId="24" fillId="0" borderId="6" xfId="20" applyFont="1" applyBorder="1"/>
    <xf numFmtId="0" fontId="18" fillId="0" borderId="6" xfId="54" applyFont="1" applyBorder="1" applyAlignment="1">
      <alignment horizontal="center" vertical="center" wrapText="1"/>
    </xf>
    <xf numFmtId="0" fontId="18" fillId="0" borderId="4" xfId="54" applyFont="1" applyBorder="1" applyAlignment="1">
      <alignment horizontal="center" wrapText="1"/>
    </xf>
    <xf numFmtId="0" fontId="18" fillId="0" borderId="4" xfId="54" applyFont="1" applyBorder="1" applyAlignment="1">
      <alignment horizontal="center" vertical="center" wrapText="1"/>
    </xf>
    <xf numFmtId="0" fontId="17" fillId="0" borderId="4" xfId="54" applyFont="1" applyBorder="1">
      <alignment horizontal="center" vertical="center"/>
    </xf>
    <xf numFmtId="0" fontId="17" fillId="0" borderId="0" xfId="54" applyFont="1">
      <alignment horizontal="center" vertical="center"/>
    </xf>
    <xf numFmtId="0" fontId="17" fillId="0" borderId="6" xfId="54" applyFont="1" applyBorder="1">
      <alignment horizontal="center" vertical="center"/>
    </xf>
    <xf numFmtId="168" fontId="17" fillId="0" borderId="7" xfId="57" applyNumberFormat="1" applyFont="1" applyFill="1" applyBorder="1"/>
    <xf numFmtId="9" fontId="17" fillId="0" borderId="2" xfId="3" applyNumberFormat="1" applyFont="1" applyFill="1" applyBorder="1"/>
    <xf numFmtId="37" fontId="61" fillId="0" borderId="1" xfId="7" applyNumberFormat="1" applyFont="1" applyBorder="1"/>
    <xf numFmtId="9" fontId="29" fillId="0" borderId="18" xfId="28" applyFont="1" applyBorder="1" applyAlignment="1"/>
    <xf numFmtId="0" fontId="12" fillId="3" borderId="0" xfId="1" applyNumberFormat="1" applyFont="1" applyFill="1" applyAlignment="1">
      <alignment horizontal="left" vertical="center"/>
    </xf>
    <xf numFmtId="37" fontId="7" fillId="0" borderId="0" xfId="7" applyNumberFormat="1" applyFont="1" applyFill="1" applyBorder="1"/>
    <xf numFmtId="0" fontId="97" fillId="3" borderId="6" xfId="1" applyNumberFormat="1" applyFont="1" applyFill="1" applyBorder="1" applyAlignment="1">
      <alignment horizontal="left" vertical="center"/>
    </xf>
    <xf numFmtId="0" fontId="26" fillId="0" borderId="0" xfId="46" applyFont="1">
      <alignment horizontal="center" vertical="center"/>
    </xf>
    <xf numFmtId="37" fontId="28" fillId="0" borderId="0" xfId="46" applyNumberFormat="1" applyFont="1" applyAlignment="1">
      <alignment horizontal="center"/>
    </xf>
    <xf numFmtId="37" fontId="26" fillId="0" borderId="0" xfId="46" applyNumberFormat="1" applyFont="1" applyAlignment="1">
      <alignment horizontal="left" vertical="top" wrapText="1"/>
    </xf>
    <xf numFmtId="0" fontId="97" fillId="0" borderId="0" xfId="46" applyFont="1" applyAlignment="1">
      <alignment horizontal="right"/>
    </xf>
    <xf numFmtId="9" fontId="97" fillId="0" borderId="0" xfId="28" applyFont="1" applyBorder="1" applyAlignment="1">
      <alignment horizontal="right" vertical="top"/>
    </xf>
    <xf numFmtId="0" fontId="12" fillId="0" borderId="0" xfId="46" applyFont="1" applyAlignment="1">
      <alignment horizontal="left" vertical="center" wrapText="1"/>
    </xf>
    <xf numFmtId="0" fontId="12" fillId="0" borderId="0" xfId="73" applyFont="1" applyAlignment="1">
      <alignment vertical="center" wrapText="1"/>
    </xf>
    <xf numFmtId="0" fontId="12" fillId="0" borderId="0" xfId="73" applyFont="1" applyAlignment="1">
      <alignment vertical="center"/>
    </xf>
    <xf numFmtId="0" fontId="12" fillId="0" borderId="69" xfId="54" applyFont="1" applyBorder="1" applyAlignment="1">
      <alignment wrapText="1"/>
    </xf>
    <xf numFmtId="0" fontId="7" fillId="0" borderId="35" xfId="54" applyFont="1" applyBorder="1" applyAlignment="1">
      <alignment vertical="top" wrapText="1"/>
    </xf>
    <xf numFmtId="0" fontId="20" fillId="0" borderId="35" xfId="54" applyFont="1" applyBorder="1" applyAlignment="1">
      <alignment horizontal="right" vertical="top" wrapText="1"/>
    </xf>
    <xf numFmtId="0" fontId="7" fillId="0" borderId="6" xfId="73" applyFont="1" applyBorder="1" applyAlignment="1">
      <alignment vertical="center" wrapText="1"/>
    </xf>
    <xf numFmtId="0" fontId="99" fillId="0" borderId="0" xfId="73" applyFont="1" applyAlignment="1">
      <alignment wrapText="1"/>
    </xf>
    <xf numFmtId="0" fontId="7" fillId="0" borderId="0" xfId="73" applyFont="1" applyAlignment="1">
      <alignment vertical="center" wrapText="1"/>
    </xf>
    <xf numFmtId="0" fontId="7" fillId="0" borderId="0" xfId="73" applyFont="1"/>
    <xf numFmtId="0" fontId="7" fillId="0" borderId="36" xfId="73" applyFont="1" applyBorder="1" applyAlignment="1">
      <alignment vertical="center" wrapText="1"/>
    </xf>
    <xf numFmtId="0" fontId="7" fillId="0" borderId="32" xfId="73" applyFont="1" applyBorder="1" applyAlignment="1">
      <alignment vertical="center" wrapText="1"/>
    </xf>
    <xf numFmtId="2" fontId="7" fillId="0" borderId="36" xfId="73" applyNumberFormat="1" applyFont="1" applyBorder="1" applyAlignment="1">
      <alignment horizontal="center" vertical="center" wrapText="1"/>
    </xf>
    <xf numFmtId="0" fontId="3" fillId="0" borderId="0" xfId="73"/>
    <xf numFmtId="0" fontId="20" fillId="0" borderId="35" xfId="54" applyFont="1" applyBorder="1" applyAlignment="1">
      <alignment horizontal="right" wrapText="1"/>
    </xf>
    <xf numFmtId="0" fontId="7" fillId="0" borderId="4" xfId="73" applyFont="1" applyBorder="1" applyAlignment="1">
      <alignment vertical="center" wrapText="1"/>
    </xf>
    <xf numFmtId="0" fontId="7" fillId="0" borderId="37" xfId="73" applyFont="1" applyBorder="1" applyAlignment="1">
      <alignment vertical="center" wrapText="1"/>
    </xf>
    <xf numFmtId="2" fontId="7" fillId="0" borderId="37" xfId="73" applyNumberFormat="1" applyFont="1" applyBorder="1" applyAlignment="1">
      <alignment horizontal="center" vertical="center" wrapText="1"/>
    </xf>
    <xf numFmtId="0" fontId="50" fillId="0" borderId="44" xfId="73" applyFont="1" applyBorder="1" applyAlignment="1">
      <alignment horizontal="right" vertical="center" wrapText="1"/>
    </xf>
    <xf numFmtId="0" fontId="12" fillId="0" borderId="22" xfId="73" applyFont="1" applyBorder="1" applyAlignment="1">
      <alignment horizontal="right" vertical="center" wrapText="1"/>
    </xf>
    <xf numFmtId="0" fontId="12" fillId="0" borderId="22" xfId="73" applyFont="1" applyBorder="1" applyAlignment="1">
      <alignment horizontal="center" vertical="center"/>
    </xf>
    <xf numFmtId="0" fontId="12" fillId="0" borderId="0" xfId="73" applyFont="1" applyAlignment="1">
      <alignment horizontal="right" vertical="center" wrapText="1"/>
    </xf>
    <xf numFmtId="0" fontId="12" fillId="0" borderId="32" xfId="73" applyFont="1" applyBorder="1" applyAlignment="1">
      <alignment horizontal="right" vertical="center" wrapText="1"/>
    </xf>
    <xf numFmtId="2" fontId="12" fillId="0" borderId="45" xfId="73" applyNumberFormat="1" applyFont="1" applyBorder="1" applyAlignment="1">
      <alignment horizontal="center" vertical="center" wrapText="1"/>
    </xf>
    <xf numFmtId="0" fontId="12" fillId="0" borderId="42" xfId="73" applyFont="1" applyBorder="1" applyAlignment="1">
      <alignment vertical="center" wrapText="1"/>
    </xf>
    <xf numFmtId="0" fontId="7" fillId="0" borderId="29" xfId="73" applyFont="1" applyBorder="1" applyAlignment="1">
      <alignment vertical="center" wrapText="1"/>
    </xf>
    <xf numFmtId="0" fontId="7" fillId="0" borderId="0" xfId="73" applyFont="1" applyAlignment="1">
      <alignment vertical="center"/>
    </xf>
    <xf numFmtId="0" fontId="7" fillId="0" borderId="43" xfId="73" applyFont="1" applyBorder="1" applyAlignment="1">
      <alignment vertical="center"/>
    </xf>
    <xf numFmtId="0" fontId="7" fillId="0" borderId="32" xfId="73" applyFont="1" applyBorder="1" applyAlignment="1">
      <alignment vertical="center"/>
    </xf>
    <xf numFmtId="2" fontId="7" fillId="0" borderId="43" xfId="73" applyNumberFormat="1" applyFont="1" applyBorder="1" applyAlignment="1">
      <alignment horizontal="center" vertical="center"/>
    </xf>
    <xf numFmtId="0" fontId="7" fillId="0" borderId="35" xfId="73" applyFont="1" applyBorder="1" applyAlignment="1">
      <alignment vertical="center" wrapText="1"/>
    </xf>
    <xf numFmtId="2" fontId="7" fillId="0" borderId="32" xfId="73" applyNumberFormat="1" applyFont="1" applyBorder="1" applyAlignment="1">
      <alignment horizontal="center" vertical="center"/>
    </xf>
    <xf numFmtId="0" fontId="7" fillId="0" borderId="36" xfId="73" applyFont="1" applyBorder="1" applyAlignment="1">
      <alignment vertical="center"/>
    </xf>
    <xf numFmtId="2" fontId="7" fillId="0" borderId="36" xfId="73" applyNumberFormat="1" applyFont="1" applyBorder="1" applyAlignment="1">
      <alignment horizontal="center" vertical="center"/>
    </xf>
    <xf numFmtId="0" fontId="7" fillId="0" borderId="37" xfId="73" applyFont="1" applyBorder="1" applyAlignment="1">
      <alignment vertical="center"/>
    </xf>
    <xf numFmtId="2" fontId="7" fillId="0" borderId="37" xfId="73" applyNumberFormat="1" applyFont="1" applyBorder="1" applyAlignment="1">
      <alignment horizontal="center" vertical="center"/>
    </xf>
    <xf numFmtId="0" fontId="7" fillId="0" borderId="17" xfId="73" applyFont="1" applyBorder="1" applyAlignment="1">
      <alignment vertical="center" wrapText="1"/>
    </xf>
    <xf numFmtId="0" fontId="99" fillId="0" borderId="0" xfId="73" applyFont="1" applyAlignment="1">
      <alignment vertical="center"/>
    </xf>
    <xf numFmtId="0" fontId="7" fillId="0" borderId="49" xfId="73" applyFont="1" applyBorder="1" applyAlignment="1">
      <alignment horizontal="center" vertical="center"/>
    </xf>
    <xf numFmtId="0" fontId="7" fillId="0" borderId="32" xfId="73" applyFont="1" applyBorder="1" applyAlignment="1">
      <alignment horizontal="center" vertical="center"/>
    </xf>
    <xf numFmtId="2" fontId="7" fillId="0" borderId="49" xfId="73" applyNumberFormat="1" applyFont="1" applyBorder="1" applyAlignment="1">
      <alignment horizontal="center" vertical="center"/>
    </xf>
    <xf numFmtId="0" fontId="7" fillId="0" borderId="36" xfId="73" applyFont="1" applyBorder="1" applyAlignment="1">
      <alignment horizontal="center" vertical="center"/>
    </xf>
    <xf numFmtId="0" fontId="7" fillId="0" borderId="37" xfId="73" applyFont="1" applyBorder="1" applyAlignment="1">
      <alignment horizontal="center" vertical="center"/>
    </xf>
    <xf numFmtId="0" fontId="7" fillId="0" borderId="22" xfId="73" applyFont="1" applyBorder="1" applyAlignment="1">
      <alignment horizontal="center" vertical="center"/>
    </xf>
    <xf numFmtId="0" fontId="7" fillId="0" borderId="22" xfId="73" applyFont="1" applyBorder="1"/>
    <xf numFmtId="0" fontId="12" fillId="0" borderId="32" xfId="73" applyFont="1" applyBorder="1" applyAlignment="1">
      <alignment horizontal="center" vertical="center"/>
    </xf>
    <xf numFmtId="2" fontId="12" fillId="0" borderId="45" xfId="73" applyNumberFormat="1" applyFont="1" applyBorder="1" applyAlignment="1">
      <alignment horizontal="center" vertical="center"/>
    </xf>
    <xf numFmtId="0" fontId="7" fillId="0" borderId="29" xfId="73" applyFont="1" applyBorder="1" applyAlignment="1">
      <alignment vertical="center"/>
    </xf>
    <xf numFmtId="0" fontId="7" fillId="0" borderId="29" xfId="73" applyFont="1" applyBorder="1"/>
    <xf numFmtId="0" fontId="7" fillId="0" borderId="49" xfId="73" applyFont="1" applyBorder="1" applyAlignment="1">
      <alignment vertical="center" wrapText="1"/>
    </xf>
    <xf numFmtId="2" fontId="7" fillId="0" borderId="49" xfId="73" applyNumberFormat="1" applyFont="1" applyBorder="1" applyAlignment="1">
      <alignment horizontal="center" vertical="center" wrapText="1"/>
    </xf>
    <xf numFmtId="0" fontId="12" fillId="0" borderId="22" xfId="73" applyFont="1" applyBorder="1" applyAlignment="1">
      <alignment vertical="center" wrapText="1"/>
    </xf>
    <xf numFmtId="0" fontId="7" fillId="0" borderId="35" xfId="54" applyFont="1" applyBorder="1" applyAlignment="1">
      <alignment horizontal="left" wrapText="1"/>
    </xf>
    <xf numFmtId="0" fontId="7" fillId="0" borderId="58" xfId="73" applyFont="1" applyBorder="1" applyAlignment="1">
      <alignment vertical="center" wrapText="1"/>
    </xf>
    <xf numFmtId="0" fontId="7" fillId="0" borderId="59" xfId="73" applyFont="1" applyBorder="1" applyAlignment="1">
      <alignment vertical="center"/>
    </xf>
    <xf numFmtId="2" fontId="7" fillId="0" borderId="59" xfId="73" applyNumberFormat="1" applyFont="1" applyBorder="1" applyAlignment="1">
      <alignment horizontal="center" vertical="center"/>
    </xf>
    <xf numFmtId="0" fontId="99" fillId="0" borderId="22" xfId="73" applyFont="1" applyBorder="1" applyAlignment="1">
      <alignment wrapText="1"/>
    </xf>
    <xf numFmtId="0" fontId="50" fillId="0" borderId="35" xfId="73" applyFont="1" applyBorder="1" applyAlignment="1">
      <alignment horizontal="right" vertical="center" wrapText="1"/>
    </xf>
    <xf numFmtId="0" fontId="12" fillId="0" borderId="4" xfId="73" applyFont="1" applyBorder="1" applyAlignment="1">
      <alignment vertical="center" wrapText="1"/>
    </xf>
    <xf numFmtId="0" fontId="12" fillId="0" borderId="0" xfId="73" applyFont="1"/>
    <xf numFmtId="0" fontId="12" fillId="0" borderId="66" xfId="73" applyFont="1" applyBorder="1" applyAlignment="1">
      <alignment vertical="center"/>
    </xf>
    <xf numFmtId="2" fontId="12" fillId="0" borderId="68" xfId="73" applyNumberFormat="1" applyFont="1" applyBorder="1" applyAlignment="1">
      <alignment horizontal="center" vertical="center" wrapText="1"/>
    </xf>
    <xf numFmtId="0" fontId="100" fillId="0" borderId="0" xfId="73" applyFont="1"/>
    <xf numFmtId="0" fontId="7" fillId="0" borderId="42" xfId="73" applyFont="1" applyBorder="1" applyAlignment="1">
      <alignment vertical="center" wrapText="1"/>
    </xf>
    <xf numFmtId="0" fontId="7" fillId="0" borderId="0" xfId="73" applyFont="1" applyAlignment="1">
      <alignment horizontal="right" vertical="center"/>
    </xf>
    <xf numFmtId="2" fontId="3" fillId="0" borderId="0" xfId="73" applyNumberFormat="1" applyAlignment="1">
      <alignment horizontal="center"/>
    </xf>
    <xf numFmtId="0" fontId="12" fillId="0" borderId="35" xfId="73" applyFont="1" applyBorder="1" applyAlignment="1">
      <alignment wrapText="1"/>
    </xf>
    <xf numFmtId="0" fontId="12" fillId="0" borderId="0" xfId="73" applyFont="1" applyAlignment="1">
      <alignment horizontal="right" vertical="center"/>
    </xf>
    <xf numFmtId="0" fontId="12" fillId="0" borderId="0" xfId="73" applyFont="1" applyAlignment="1">
      <alignment horizontal="center"/>
    </xf>
    <xf numFmtId="2" fontId="100" fillId="0" borderId="0" xfId="73" applyNumberFormat="1" applyFont="1" applyAlignment="1">
      <alignment horizontal="center"/>
    </xf>
    <xf numFmtId="0" fontId="12" fillId="9" borderId="54" xfId="73" applyFont="1" applyFill="1" applyBorder="1" applyAlignment="1">
      <alignment vertical="center" wrapText="1"/>
    </xf>
    <xf numFmtId="0" fontId="12" fillId="0" borderId="65" xfId="73" applyFont="1" applyBorder="1" applyAlignment="1">
      <alignment horizontal="center" vertical="center"/>
    </xf>
    <xf numFmtId="0" fontId="12" fillId="0" borderId="0" xfId="73" applyFont="1" applyAlignment="1">
      <alignment horizontal="center" vertical="center"/>
    </xf>
    <xf numFmtId="0" fontId="12" fillId="0" borderId="0" xfId="73" applyFont="1" applyAlignment="1">
      <alignment wrapText="1"/>
    </xf>
    <xf numFmtId="0" fontId="12" fillId="5" borderId="7" xfId="46" applyFont="1" applyFill="1" applyBorder="1">
      <alignment horizontal="center" vertical="center"/>
    </xf>
    <xf numFmtId="1" fontId="12" fillId="0" borderId="16" xfId="46" applyNumberFormat="1" applyFont="1" applyBorder="1">
      <alignment horizontal="center" vertical="center"/>
    </xf>
    <xf numFmtId="1" fontId="12" fillId="0" borderId="0" xfId="46" applyNumberFormat="1" applyFont="1">
      <alignment horizontal="center" vertical="center"/>
    </xf>
    <xf numFmtId="0" fontId="7" fillId="0" borderId="7" xfId="46" applyFont="1" applyBorder="1" applyAlignment="1">
      <alignment vertical="center" wrapText="1"/>
    </xf>
    <xf numFmtId="1" fontId="7" fillId="0" borderId="16" xfId="46" applyNumberFormat="1" applyFont="1" applyBorder="1" applyAlignment="1">
      <alignment horizontal="center" vertical="center" wrapText="1"/>
    </xf>
    <xf numFmtId="1" fontId="7" fillId="0" borderId="0" xfId="46" applyNumberFormat="1" applyFont="1" applyAlignment="1">
      <alignment horizontal="center" vertical="center" wrapText="1"/>
    </xf>
    <xf numFmtId="0" fontId="7" fillId="0" borderId="0" xfId="46" applyFont="1" applyAlignment="1">
      <alignment vertical="center"/>
    </xf>
    <xf numFmtId="1" fontId="7" fillId="0" borderId="0" xfId="46" applyNumberFormat="1" applyFont="1">
      <alignment horizontal="center" vertical="center"/>
    </xf>
    <xf numFmtId="0" fontId="7" fillId="0" borderId="7" xfId="46" applyFont="1" applyBorder="1">
      <alignment horizontal="center" vertical="center"/>
    </xf>
    <xf numFmtId="1" fontId="7" fillId="0" borderId="16" xfId="46" applyNumberFormat="1" applyFont="1" applyBorder="1">
      <alignment horizontal="center" vertical="center"/>
    </xf>
    <xf numFmtId="37" fontId="7" fillId="0" borderId="6" xfId="46" applyNumberFormat="1" applyFont="1" applyBorder="1">
      <alignment horizontal="center" vertical="center"/>
    </xf>
    <xf numFmtId="37" fontId="7" fillId="0" borderId="7" xfId="46" applyNumberFormat="1" applyFont="1" applyBorder="1">
      <alignment horizontal="center" vertical="center"/>
    </xf>
    <xf numFmtId="168" fontId="7" fillId="0" borderId="6" xfId="46" applyNumberFormat="1" applyFont="1" applyBorder="1">
      <alignment horizontal="center" vertical="center"/>
    </xf>
    <xf numFmtId="1" fontId="7" fillId="0" borderId="16" xfId="57" applyNumberFormat="1" applyFont="1" applyFill="1" applyBorder="1" applyAlignment="1">
      <alignment horizontal="center"/>
    </xf>
    <xf numFmtId="168" fontId="7" fillId="0" borderId="6" xfId="57" applyNumberFormat="1" applyFont="1" applyBorder="1"/>
    <xf numFmtId="1" fontId="7" fillId="0" borderId="6" xfId="57" applyNumberFormat="1" applyFont="1" applyBorder="1" applyAlignment="1">
      <alignment horizontal="center"/>
    </xf>
    <xf numFmtId="168" fontId="7" fillId="0" borderId="7" xfId="57" applyNumberFormat="1" applyFont="1" applyBorder="1"/>
    <xf numFmtId="1" fontId="7" fillId="6" borderId="7" xfId="57" applyNumberFormat="1" applyFont="1" applyFill="1" applyBorder="1" applyAlignment="1">
      <alignment horizontal="center"/>
    </xf>
    <xf numFmtId="168" fontId="7" fillId="0" borderId="7" xfId="46" applyNumberFormat="1" applyFont="1" applyBorder="1">
      <alignment horizontal="center" vertical="center"/>
    </xf>
    <xf numFmtId="168" fontId="7" fillId="0" borderId="4" xfId="57" applyNumberFormat="1" applyFont="1" applyBorder="1"/>
    <xf numFmtId="1" fontId="7" fillId="0" borderId="4" xfId="57" applyNumberFormat="1" applyFont="1" applyBorder="1" applyAlignment="1">
      <alignment horizontal="center"/>
    </xf>
    <xf numFmtId="168" fontId="7" fillId="0" borderId="4" xfId="46" applyNumberFormat="1" applyFont="1" applyBorder="1">
      <alignment horizontal="center" vertical="center"/>
    </xf>
    <xf numFmtId="1" fontId="7" fillId="0" borderId="16" xfId="57" applyNumberFormat="1" applyFont="1" applyBorder="1" applyAlignment="1">
      <alignment horizontal="center"/>
    </xf>
    <xf numFmtId="1" fontId="12" fillId="0" borderId="32" xfId="46" applyNumberFormat="1" applyFont="1" applyBorder="1">
      <alignment horizontal="center" vertical="center"/>
    </xf>
    <xf numFmtId="0" fontId="12" fillId="0" borderId="0" xfId="46" applyFont="1" applyAlignment="1">
      <alignment vertical="center"/>
    </xf>
    <xf numFmtId="0" fontId="12" fillId="0" borderId="0" xfId="46" applyFont="1" applyAlignment="1">
      <alignment horizontal="left" vertical="center" indent="1"/>
    </xf>
    <xf numFmtId="0" fontId="20" fillId="0" borderId="0" xfId="46" applyFont="1" applyAlignment="1">
      <alignment horizontal="left" vertical="center" indent="1"/>
    </xf>
    <xf numFmtId="0" fontId="7" fillId="0" borderId="7" xfId="46" applyFont="1" applyBorder="1" applyAlignment="1">
      <alignment horizontal="center" vertical="center" wrapText="1"/>
    </xf>
    <xf numFmtId="0" fontId="101" fillId="0" borderId="0" xfId="46" applyFont="1" applyAlignment="1"/>
    <xf numFmtId="0" fontId="7" fillId="0" borderId="17" xfId="46" applyFont="1" applyBorder="1" applyAlignment="1">
      <alignment horizontal="center" vertical="center" wrapText="1"/>
    </xf>
    <xf numFmtId="0" fontId="102" fillId="0" borderId="0" xfId="46" applyFont="1" applyAlignment="1">
      <alignment horizontal="left" vertical="center" indent="1"/>
    </xf>
    <xf numFmtId="49" fontId="7" fillId="0" borderId="0" xfId="52" applyAlignment="1">
      <alignment horizontal="left"/>
      <protection locked="0"/>
    </xf>
    <xf numFmtId="0" fontId="7" fillId="0" borderId="0" xfId="0" quotePrefix="1" applyFont="1" applyAlignment="1">
      <alignment vertical="top"/>
    </xf>
    <xf numFmtId="0" fontId="7" fillId="0" borderId="0" xfId="0" applyFont="1" applyAlignment="1">
      <alignment wrapText="1"/>
    </xf>
    <xf numFmtId="1" fontId="7" fillId="0" borderId="7" xfId="0" applyNumberFormat="1" applyFont="1" applyBorder="1" applyAlignment="1"/>
    <xf numFmtId="0" fontId="7" fillId="0" borderId="7" xfId="0" applyFont="1" applyBorder="1" applyAlignment="1">
      <alignment horizontal="center" vertical="center" wrapText="1"/>
    </xf>
    <xf numFmtId="0" fontId="7" fillId="0" borderId="4" xfId="0" applyFont="1" applyBorder="1" applyAlignment="1">
      <alignment horizontal="center" vertical="center" textRotation="90" wrapText="1"/>
    </xf>
    <xf numFmtId="0" fontId="7" fillId="0" borderId="7" xfId="0" applyFont="1" applyBorder="1" applyAlignment="1">
      <alignment horizontal="center" vertical="center" textRotation="90" wrapText="1"/>
    </xf>
    <xf numFmtId="44" fontId="7" fillId="0" borderId="7" xfId="6" applyFont="1" applyFill="1" applyBorder="1" applyAlignment="1">
      <alignment horizontal="center" vertical="center" wrapText="1"/>
    </xf>
    <xf numFmtId="172" fontId="7" fillId="0" borderId="7" xfId="6" applyNumberFormat="1" applyFont="1" applyBorder="1"/>
    <xf numFmtId="0" fontId="12" fillId="0" borderId="22" xfId="73" applyFont="1" applyBorder="1" applyAlignment="1">
      <alignment vertical="center"/>
    </xf>
    <xf numFmtId="0" fontId="17" fillId="0" borderId="29" xfId="73" applyFont="1" applyBorder="1" applyAlignment="1">
      <alignment vertical="center"/>
    </xf>
    <xf numFmtId="0" fontId="17" fillId="0" borderId="29" xfId="73" applyFont="1" applyBorder="1"/>
    <xf numFmtId="2" fontId="17" fillId="0" borderId="65" xfId="73" applyNumberFormat="1" applyFont="1" applyBorder="1" applyAlignment="1">
      <alignment horizontal="center" vertical="center"/>
    </xf>
    <xf numFmtId="0" fontId="12" fillId="0" borderId="35" xfId="73" applyFont="1" applyBorder="1" applyAlignment="1">
      <alignment horizontal="right" vertical="center" wrapText="1"/>
    </xf>
    <xf numFmtId="0" fontId="12" fillId="0" borderId="37" xfId="73" applyFont="1" applyBorder="1" applyAlignment="1">
      <alignment vertical="center" wrapText="1"/>
    </xf>
    <xf numFmtId="2" fontId="12" fillId="0" borderId="68" xfId="73" applyNumberFormat="1" applyFont="1" applyBorder="1" applyAlignment="1">
      <alignment vertical="center" wrapText="1"/>
    </xf>
    <xf numFmtId="0" fontId="12" fillId="0" borderId="44" xfId="73" applyFont="1" applyBorder="1" applyAlignment="1">
      <alignment horizontal="right" vertical="center" wrapText="1"/>
    </xf>
    <xf numFmtId="0" fontId="7" fillId="0" borderId="45" xfId="73" applyFont="1" applyBorder="1"/>
    <xf numFmtId="2" fontId="100" fillId="0" borderId="70" xfId="73" applyNumberFormat="1" applyFont="1" applyBorder="1" applyAlignment="1">
      <alignment horizontal="center"/>
    </xf>
    <xf numFmtId="37" fontId="17" fillId="0" borderId="0" xfId="0" applyNumberFormat="1" applyFont="1" applyAlignment="1">
      <alignment horizontal="center" vertical="top" wrapText="1"/>
    </xf>
    <xf numFmtId="0" fontId="8" fillId="0" borderId="0" xfId="73" applyFont="1" applyAlignment="1">
      <alignment vertical="center"/>
    </xf>
    <xf numFmtId="0" fontId="87" fillId="0" borderId="0" xfId="73" applyFont="1" applyAlignment="1">
      <alignment vertical="center"/>
    </xf>
    <xf numFmtId="0" fontId="85" fillId="0" borderId="0" xfId="73" applyFont="1"/>
    <xf numFmtId="0" fontId="6" fillId="0" borderId="0" xfId="73" applyFont="1"/>
    <xf numFmtId="2" fontId="85" fillId="0" borderId="0" xfId="73" applyNumberFormat="1" applyFont="1"/>
    <xf numFmtId="0" fontId="96" fillId="0" borderId="0" xfId="46" applyFont="1" applyAlignment="1">
      <alignment horizontal="left" vertical="center"/>
    </xf>
    <xf numFmtId="0" fontId="20" fillId="0" borderId="4" xfId="46" applyFont="1" applyBorder="1" applyAlignment="1">
      <alignment horizontal="center" wrapText="1"/>
    </xf>
    <xf numFmtId="0" fontId="20" fillId="0" borderId="4" xfId="46" applyFont="1" applyBorder="1" applyAlignment="1">
      <alignment wrapText="1"/>
    </xf>
    <xf numFmtId="0" fontId="12" fillId="4" borderId="6" xfId="46" applyFont="1" applyFill="1" applyBorder="1" applyAlignment="1">
      <alignment horizontal="left"/>
    </xf>
    <xf numFmtId="49" fontId="24" fillId="4" borderId="6" xfId="1" applyFont="1" applyFill="1" applyBorder="1" applyAlignment="1">
      <alignment horizontal="left" vertical="center"/>
    </xf>
    <xf numFmtId="0" fontId="44" fillId="4" borderId="6" xfId="21" applyFont="1" applyFill="1" applyBorder="1" applyAlignment="1">
      <alignment horizontal="left"/>
    </xf>
    <xf numFmtId="0" fontId="44" fillId="4" borderId="6" xfId="21" applyFont="1" applyFill="1" applyBorder="1"/>
    <xf numFmtId="0" fontId="7" fillId="4" borderId="6" xfId="46" applyFont="1" applyFill="1" applyBorder="1">
      <alignment horizontal="center" vertical="center"/>
    </xf>
    <xf numFmtId="0" fontId="7" fillId="0" borderId="8" xfId="46" applyFont="1" applyBorder="1">
      <alignment horizontal="center" vertical="center"/>
    </xf>
    <xf numFmtId="0" fontId="7" fillId="0" borderId="71" xfId="46" applyFont="1" applyBorder="1">
      <alignment horizontal="center" vertical="center"/>
    </xf>
    <xf numFmtId="37" fontId="7" fillId="0" borderId="0" xfId="46" applyNumberFormat="1" applyFont="1">
      <alignment horizontal="center" vertical="center"/>
    </xf>
    <xf numFmtId="168" fontId="7" fillId="0" borderId="0" xfId="46" applyNumberFormat="1" applyFont="1">
      <alignment horizontal="center" vertical="center"/>
    </xf>
    <xf numFmtId="9" fontId="67" fillId="0" borderId="0" xfId="28" applyFont="1" applyFill="1" applyBorder="1" applyAlignment="1" applyProtection="1">
      <alignment horizontal="left" vertical="top"/>
    </xf>
    <xf numFmtId="0" fontId="8" fillId="0" borderId="6" xfId="0" applyFont="1" applyBorder="1" applyAlignment="1">
      <alignment horizontal="left" vertical="center"/>
    </xf>
    <xf numFmtId="9" fontId="31" fillId="0" borderId="19" xfId="28" applyFont="1" applyFill="1" applyBorder="1" applyAlignment="1">
      <alignment horizontal="center"/>
    </xf>
    <xf numFmtId="9" fontId="30" fillId="0" borderId="16" xfId="28" applyFont="1" applyFill="1" applyBorder="1" applyAlignment="1">
      <alignment horizontal="center" vertical="center" wrapText="1"/>
    </xf>
    <xf numFmtId="9" fontId="30" fillId="0" borderId="11" xfId="28" applyFont="1" applyFill="1" applyBorder="1" applyAlignment="1">
      <alignment horizontal="center" vertical="center" wrapText="1"/>
    </xf>
    <xf numFmtId="9" fontId="29" fillId="0" borderId="0" xfId="28" applyFont="1" applyFill="1" applyBorder="1" applyAlignment="1">
      <alignment horizontal="center" vertical="center" wrapText="1"/>
    </xf>
    <xf numFmtId="9" fontId="29" fillId="0" borderId="3" xfId="28" applyFont="1" applyFill="1" applyBorder="1" applyAlignment="1"/>
    <xf numFmtId="9" fontId="29" fillId="0" borderId="5" xfId="28" applyFont="1" applyFill="1" applyBorder="1" applyAlignment="1"/>
    <xf numFmtId="9" fontId="29" fillId="0" borderId="4" xfId="28" applyFont="1" applyFill="1" applyBorder="1" applyAlignment="1"/>
    <xf numFmtId="9" fontId="29" fillId="0" borderId="18" xfId="28" applyFont="1" applyFill="1" applyBorder="1" applyAlignment="1"/>
    <xf numFmtId="9" fontId="29" fillId="0" borderId="6" xfId="28" applyFont="1" applyFill="1" applyBorder="1" applyAlignment="1"/>
    <xf numFmtId="9" fontId="30" fillId="0" borderId="18" xfId="28" applyFont="1" applyFill="1" applyBorder="1" applyAlignment="1"/>
    <xf numFmtId="9" fontId="31" fillId="0" borderId="3" xfId="28" applyFont="1" applyFill="1" applyBorder="1" applyAlignment="1"/>
    <xf numFmtId="9" fontId="30" fillId="0" borderId="6" xfId="28" applyFont="1" applyFill="1" applyBorder="1" applyAlignment="1"/>
    <xf numFmtId="9" fontId="29" fillId="0" borderId="17" xfId="28" applyFont="1" applyFill="1" applyBorder="1" applyAlignment="1"/>
    <xf numFmtId="9" fontId="29" fillId="0" borderId="0" xfId="28" applyFont="1" applyFill="1" applyBorder="1" applyAlignment="1" applyProtection="1">
      <alignment horizontal="left" wrapText="1"/>
    </xf>
    <xf numFmtId="0" fontId="14" fillId="0" borderId="0" xfId="15" applyFont="1" applyAlignment="1">
      <alignment horizontal="left" indent="1"/>
    </xf>
    <xf numFmtId="1" fontId="17" fillId="0" borderId="0" xfId="57" applyNumberFormat="1" applyFont="1" applyFill="1" applyBorder="1" applyAlignment="1">
      <alignment horizontal="center"/>
    </xf>
    <xf numFmtId="1" fontId="7" fillId="0" borderId="0" xfId="57" applyNumberFormat="1" applyFont="1" applyFill="1" applyBorder="1" applyAlignment="1">
      <alignment horizontal="center"/>
    </xf>
    <xf numFmtId="42" fontId="7" fillId="0" borderId="7" xfId="46" applyNumberFormat="1" applyFont="1" applyBorder="1" applyAlignment="1">
      <alignment vertical="center"/>
    </xf>
    <xf numFmtId="42" fontId="7" fillId="0" borderId="16" xfId="57" applyNumberFormat="1" applyFont="1" applyFill="1" applyBorder="1" applyAlignment="1"/>
    <xf numFmtId="42" fontId="12" fillId="0" borderId="7" xfId="46" applyNumberFormat="1" applyFont="1" applyBorder="1" applyAlignment="1">
      <alignment vertical="center"/>
    </xf>
    <xf numFmtId="5" fontId="29" fillId="0" borderId="0" xfId="46" applyNumberFormat="1" applyFont="1" applyAlignment="1">
      <alignment horizontal="right" vertical="center" indent="1"/>
    </xf>
    <xf numFmtId="5" fontId="17" fillId="0" borderId="0" xfId="46" applyNumberFormat="1" applyFont="1" applyAlignment="1">
      <alignment horizontal="right" vertical="center"/>
    </xf>
    <xf numFmtId="5" fontId="18" fillId="0" borderId="7" xfId="46" applyNumberFormat="1" applyFont="1" applyBorder="1" applyAlignment="1">
      <alignment horizontal="right" vertical="center"/>
    </xf>
    <xf numFmtId="168" fontId="7" fillId="0" borderId="7" xfId="57" applyNumberFormat="1" applyFont="1" applyFill="1" applyBorder="1"/>
    <xf numFmtId="168" fontId="7" fillId="0" borderId="4" xfId="57" applyNumberFormat="1" applyFont="1" applyFill="1" applyBorder="1"/>
    <xf numFmtId="5" fontId="12" fillId="0" borderId="7" xfId="46" applyNumberFormat="1" applyFont="1" applyBorder="1" applyAlignment="1">
      <alignment horizontal="right" vertical="center"/>
    </xf>
    <xf numFmtId="5" fontId="20" fillId="0" borderId="0" xfId="46" applyNumberFormat="1" applyFont="1" applyAlignment="1">
      <alignment horizontal="right" vertical="center" indent="1"/>
    </xf>
    <xf numFmtId="173" fontId="7" fillId="0" borderId="0" xfId="46" applyNumberFormat="1" applyFont="1" applyAlignment="1">
      <alignment vertical="center"/>
    </xf>
    <xf numFmtId="173" fontId="12" fillId="0" borderId="7" xfId="46" applyNumberFormat="1" applyFont="1" applyBorder="1" applyAlignment="1">
      <alignment vertical="center"/>
    </xf>
    <xf numFmtId="173" fontId="7" fillId="0" borderId="17" xfId="46" applyNumberFormat="1" applyFont="1" applyBorder="1" applyAlignment="1">
      <alignment vertical="center"/>
    </xf>
    <xf numFmtId="0" fontId="18" fillId="0" borderId="13" xfId="0" applyFont="1" applyBorder="1" applyAlignment="1">
      <alignment wrapText="1"/>
    </xf>
    <xf numFmtId="0" fontId="18" fillId="0" borderId="4" xfId="0" applyFont="1" applyBorder="1" applyAlignment="1">
      <alignment horizontal="left" wrapText="1"/>
    </xf>
    <xf numFmtId="3" fontId="18" fillId="0" borderId="9" xfId="0" applyNumberFormat="1" applyFont="1" applyBorder="1" applyAlignment="1">
      <alignment horizontal="center" wrapText="1"/>
    </xf>
    <xf numFmtId="3" fontId="17" fillId="0" borderId="17" xfId="0" applyNumberFormat="1" applyFont="1" applyBorder="1">
      <alignment horizontal="center" vertical="center"/>
    </xf>
    <xf numFmtId="0" fontId="22" fillId="0" borderId="0" xfId="15" applyFont="1" applyAlignment="1">
      <alignment horizontal="right" vertical="center"/>
    </xf>
    <xf numFmtId="0" fontId="6" fillId="0" borderId="0" xfId="46" applyAlignment="1">
      <alignment horizontal="right" vertical="center"/>
    </xf>
    <xf numFmtId="9" fontId="32" fillId="0" borderId="0" xfId="28" applyFont="1" applyBorder="1" applyAlignment="1">
      <alignment horizontal="right" vertical="center"/>
    </xf>
    <xf numFmtId="37" fontId="7" fillId="0" borderId="71" xfId="46" applyNumberFormat="1" applyFont="1" applyBorder="1">
      <alignment horizontal="center" vertical="center"/>
    </xf>
    <xf numFmtId="0" fontId="18" fillId="0" borderId="6" xfId="0" applyFont="1" applyBorder="1" applyAlignment="1">
      <alignment horizontal="center" wrapText="1"/>
    </xf>
    <xf numFmtId="0" fontId="7" fillId="0" borderId="17" xfId="20" applyBorder="1"/>
    <xf numFmtId="0" fontId="11" fillId="0" borderId="17" xfId="43" applyFont="1" applyBorder="1">
      <alignment horizontal="left" vertical="center"/>
      <protection locked="0"/>
    </xf>
    <xf numFmtId="0" fontId="12" fillId="0" borderId="7" xfId="0" applyFont="1" applyBorder="1" applyAlignment="1">
      <alignment horizontal="center" vertical="center" wrapText="1"/>
    </xf>
    <xf numFmtId="0" fontId="0" fillId="0" borderId="0" xfId="0" applyAlignment="1">
      <alignment horizontal="center" vertical="center" textRotation="90"/>
    </xf>
    <xf numFmtId="0" fontId="71" fillId="0" borderId="0" xfId="0" applyFont="1" applyAlignment="1">
      <alignment horizontal="center" vertical="center" textRotation="90" wrapText="1"/>
    </xf>
    <xf numFmtId="0" fontId="26" fillId="0" borderId="0" xfId="0" applyFont="1" applyAlignment="1">
      <alignment horizontal="center" vertical="center" textRotation="90"/>
    </xf>
    <xf numFmtId="0" fontId="6" fillId="0" borderId="0" xfId="0" applyFont="1" applyAlignment="1">
      <alignment horizontal="center" textRotation="90"/>
    </xf>
    <xf numFmtId="0" fontId="11" fillId="0" borderId="0" xfId="0" applyFont="1" applyAlignment="1">
      <alignment horizontal="center" textRotation="90"/>
    </xf>
    <xf numFmtId="0" fontId="17" fillId="0" borderId="0" xfId="0" applyFont="1" applyAlignment="1">
      <alignment horizontal="center" textRotation="90"/>
    </xf>
    <xf numFmtId="0" fontId="8" fillId="0" borderId="0" xfId="0" applyFont="1" applyAlignment="1">
      <alignment horizontal="center" textRotation="90"/>
    </xf>
    <xf numFmtId="0" fontId="7" fillId="0" borderId="0" xfId="0" applyFont="1" applyAlignment="1">
      <alignment horizontal="center" textRotation="90"/>
    </xf>
    <xf numFmtId="0" fontId="7" fillId="0" borderId="0" xfId="0" applyFont="1" applyAlignment="1">
      <alignment horizontal="center" textRotation="90" wrapText="1"/>
    </xf>
    <xf numFmtId="0" fontId="26" fillId="0" borderId="0" xfId="0" applyFont="1" applyAlignment="1">
      <alignment horizontal="center" textRotation="90" wrapText="1"/>
    </xf>
    <xf numFmtId="0" fontId="17" fillId="0" borderId="7" xfId="0" applyFont="1" applyBorder="1" applyAlignment="1">
      <alignment vertical="center" wrapText="1"/>
    </xf>
    <xf numFmtId="0" fontId="17" fillId="0" borderId="6" xfId="0" applyFont="1" applyBorder="1" applyAlignment="1">
      <alignment horizontal="center" vertical="center" wrapText="1"/>
    </xf>
    <xf numFmtId="0" fontId="7" fillId="0" borderId="7" xfId="0" applyFont="1" applyBorder="1" applyAlignment="1">
      <alignment vertical="center" wrapText="1"/>
    </xf>
    <xf numFmtId="168" fontId="7" fillId="0" borderId="7" xfId="6" applyNumberFormat="1" applyFont="1" applyBorder="1" applyAlignment="1">
      <alignment vertical="center" wrapText="1"/>
    </xf>
    <xf numFmtId="0" fontId="0" fillId="0" borderId="0" xfId="0" applyAlignment="1">
      <alignment horizontal="center" vertical="center" wrapText="1"/>
    </xf>
    <xf numFmtId="0" fontId="44" fillId="0" borderId="7" xfId="0" applyFont="1" applyBorder="1" applyAlignment="1">
      <alignment vertical="center" wrapText="1"/>
    </xf>
    <xf numFmtId="0" fontId="6" fillId="0" borderId="0" xfId="21" applyAlignment="1">
      <alignment horizontal="left" indent="2"/>
    </xf>
    <xf numFmtId="0" fontId="8" fillId="0" borderId="0" xfId="21" applyFont="1" applyAlignment="1">
      <alignment horizontal="left" vertical="top" indent="5"/>
    </xf>
    <xf numFmtId="168" fontId="17" fillId="0" borderId="0" xfId="6" applyNumberFormat="1" applyFont="1" applyBorder="1" applyAlignment="1"/>
    <xf numFmtId="0" fontId="105" fillId="0" borderId="0" xfId="0" applyFont="1" applyAlignment="1">
      <alignment horizontal="left"/>
    </xf>
    <xf numFmtId="0" fontId="103" fillId="0" borderId="0" xfId="0" applyFont="1" applyAlignment="1">
      <alignment horizontal="left"/>
    </xf>
    <xf numFmtId="0" fontId="104" fillId="0" borderId="0" xfId="0" applyFont="1" applyAlignment="1"/>
    <xf numFmtId="0" fontId="105" fillId="0" borderId="0" xfId="0" applyFont="1" applyAlignment="1"/>
    <xf numFmtId="0" fontId="18" fillId="0" borderId="7" xfId="0" applyFont="1" applyBorder="1" applyAlignment="1">
      <alignment horizontal="center" vertical="center" textRotation="90" wrapText="1"/>
    </xf>
    <xf numFmtId="0" fontId="18" fillId="0" borderId="7" xfId="54" applyFont="1" applyBorder="1" applyAlignment="1">
      <alignment horizontal="center" vertical="center" textRotation="90" wrapText="1"/>
    </xf>
    <xf numFmtId="44" fontId="18" fillId="0" borderId="7" xfId="6" applyFont="1" applyFill="1" applyBorder="1" applyAlignment="1">
      <alignment horizontal="center" vertical="center" wrapText="1"/>
    </xf>
    <xf numFmtId="44" fontId="18" fillId="0" borderId="7" xfId="6" applyFont="1" applyFill="1" applyBorder="1" applyAlignment="1">
      <alignment horizontal="left" vertical="center" wrapText="1"/>
    </xf>
    <xf numFmtId="3" fontId="12" fillId="6" borderId="6" xfId="0" applyNumberFormat="1" applyFont="1" applyFill="1" applyBorder="1">
      <alignment horizontal="center" vertical="center"/>
    </xf>
    <xf numFmtId="9" fontId="26" fillId="0" borderId="0" xfId="28" applyFont="1" applyBorder="1" applyAlignment="1">
      <alignment vertical="top"/>
    </xf>
    <xf numFmtId="9" fontId="26" fillId="0" borderId="0" xfId="28" applyFont="1" applyBorder="1" applyAlignment="1">
      <alignment horizontal="right" vertical="center"/>
    </xf>
    <xf numFmtId="9" fontId="26" fillId="0" borderId="0" xfId="28" applyFont="1" applyBorder="1" applyAlignment="1"/>
    <xf numFmtId="9" fontId="28" fillId="0" borderId="19" xfId="28" applyFont="1" applyBorder="1" applyAlignment="1">
      <alignment horizontal="center"/>
    </xf>
    <xf numFmtId="9" fontId="26" fillId="0" borderId="16" xfId="28" applyFont="1" applyBorder="1" applyAlignment="1">
      <alignment horizontal="center" vertical="center" wrapText="1"/>
    </xf>
    <xf numFmtId="9" fontId="26" fillId="0" borderId="11" xfId="28" applyFont="1" applyBorder="1" applyAlignment="1">
      <alignment horizontal="center" vertical="center" wrapText="1"/>
    </xf>
    <xf numFmtId="9" fontId="26" fillId="0" borderId="0" xfId="28" applyFont="1" applyBorder="1" applyAlignment="1">
      <alignment horizontal="center" vertical="center" wrapText="1"/>
    </xf>
    <xf numFmtId="9" fontId="7" fillId="0" borderId="2" xfId="28" applyFont="1" applyBorder="1" applyAlignment="1"/>
    <xf numFmtId="9" fontId="26" fillId="0" borderId="1" xfId="28" applyFont="1" applyBorder="1" applyAlignment="1"/>
    <xf numFmtId="9" fontId="26" fillId="0" borderId="2" xfId="28" applyFont="1" applyBorder="1" applyAlignment="1"/>
    <xf numFmtId="9" fontId="26" fillId="0" borderId="1" xfId="28" applyFont="1" applyFill="1" applyBorder="1" applyAlignment="1"/>
    <xf numFmtId="9" fontId="26" fillId="0" borderId="3" xfId="28" applyFont="1" applyBorder="1" applyAlignment="1"/>
    <xf numFmtId="9" fontId="26" fillId="0" borderId="2" xfId="28" applyFont="1" applyFill="1" applyBorder="1" applyAlignment="1"/>
    <xf numFmtId="9" fontId="26" fillId="0" borderId="5" xfId="28" applyFont="1" applyBorder="1" applyAlignment="1"/>
    <xf numFmtId="9" fontId="26" fillId="0" borderId="4" xfId="28" applyFont="1" applyBorder="1" applyAlignment="1"/>
    <xf numFmtId="9" fontId="26" fillId="0" borderId="18" xfId="28" applyFont="1" applyBorder="1" applyAlignment="1"/>
    <xf numFmtId="9" fontId="26" fillId="0" borderId="29" xfId="28" applyFont="1" applyBorder="1" applyAlignment="1"/>
    <xf numFmtId="9" fontId="28" fillId="0" borderId="3" xfId="28" applyFont="1" applyBorder="1" applyAlignment="1"/>
    <xf numFmtId="9" fontId="71" fillId="0" borderId="0" xfId="28" applyFont="1" applyBorder="1" applyAlignment="1"/>
    <xf numFmtId="9" fontId="28" fillId="0" borderId="0" xfId="28" applyFont="1" applyBorder="1" applyAlignment="1"/>
    <xf numFmtId="9" fontId="26" fillId="0" borderId="6" xfId="28" applyFont="1" applyBorder="1" applyAlignment="1"/>
    <xf numFmtId="9" fontId="26" fillId="0" borderId="17" xfId="28" applyFont="1" applyBorder="1" applyAlignment="1"/>
    <xf numFmtId="9" fontId="26" fillId="0" borderId="0" xfId="28" applyFont="1" applyFill="1" applyBorder="1" applyAlignment="1"/>
    <xf numFmtId="9" fontId="26" fillId="0" borderId="19" xfId="28" applyFont="1" applyFill="1" applyBorder="1" applyAlignment="1"/>
    <xf numFmtId="9" fontId="28" fillId="0" borderId="16" xfId="28" applyFont="1" applyBorder="1" applyAlignment="1">
      <alignment horizontal="center"/>
    </xf>
    <xf numFmtId="9" fontId="26" fillId="0" borderId="28" xfId="28" applyFont="1" applyBorder="1" applyAlignment="1"/>
    <xf numFmtId="9" fontId="26" fillId="0" borderId="16" xfId="28" applyFont="1" applyBorder="1" applyAlignment="1"/>
    <xf numFmtId="9" fontId="28" fillId="0" borderId="21" xfId="28" applyFont="1" applyBorder="1" applyAlignment="1"/>
    <xf numFmtId="9" fontId="26" fillId="0" borderId="11" xfId="28" applyFont="1" applyBorder="1" applyAlignment="1"/>
    <xf numFmtId="9" fontId="26" fillId="0" borderId="19" xfId="28" applyFont="1" applyBorder="1" applyAlignment="1"/>
    <xf numFmtId="9" fontId="26" fillId="0" borderId="20" xfId="28" applyFont="1" applyBorder="1" applyAlignment="1"/>
    <xf numFmtId="9" fontId="28" fillId="10" borderId="19" xfId="28" applyFont="1" applyFill="1" applyBorder="1" applyAlignment="1">
      <alignment horizontal="center"/>
    </xf>
    <xf numFmtId="37" fontId="7" fillId="0" borderId="5" xfId="0" applyNumberFormat="1" applyFont="1" applyBorder="1" applyAlignment="1"/>
    <xf numFmtId="37" fontId="7" fillId="0" borderId="18" xfId="0" applyNumberFormat="1" applyFont="1" applyBorder="1" applyAlignment="1"/>
    <xf numFmtId="171" fontId="97" fillId="0" borderId="0" xfId="28" applyNumberFormat="1" applyFont="1" applyFill="1" applyBorder="1" applyAlignment="1"/>
    <xf numFmtId="9" fontId="18" fillId="0" borderId="0" xfId="28" applyFont="1" applyAlignment="1">
      <alignment horizontal="center" vertical="center"/>
    </xf>
    <xf numFmtId="9" fontId="18" fillId="0" borderId="2" xfId="28" applyFont="1" applyBorder="1" applyAlignment="1"/>
    <xf numFmtId="37" fontId="18" fillId="0" borderId="0" xfId="0" applyNumberFormat="1" applyFont="1">
      <alignment horizontal="center" vertical="center"/>
    </xf>
    <xf numFmtId="9" fontId="18" fillId="0" borderId="5" xfId="28" applyFont="1" applyBorder="1" applyAlignment="1"/>
    <xf numFmtId="9" fontId="18" fillId="0" borderId="1" xfId="28" applyFont="1" applyBorder="1" applyAlignment="1"/>
    <xf numFmtId="9" fontId="18" fillId="0" borderId="4" xfId="28" applyFont="1" applyBorder="1" applyAlignment="1"/>
    <xf numFmtId="9" fontId="18" fillId="0" borderId="17" xfId="28" applyFont="1" applyBorder="1" applyAlignment="1"/>
    <xf numFmtId="9" fontId="18" fillId="0" borderId="18" xfId="28" applyFont="1" applyBorder="1" applyAlignment="1"/>
    <xf numFmtId="9" fontId="18" fillId="0" borderId="1" xfId="28" applyFont="1" applyFill="1" applyBorder="1" applyAlignment="1"/>
    <xf numFmtId="9" fontId="16" fillId="0" borderId="0" xfId="28" applyFont="1" applyBorder="1" applyAlignment="1"/>
    <xf numFmtId="37" fontId="18" fillId="0" borderId="0" xfId="0" applyNumberFormat="1" applyFont="1" applyAlignment="1">
      <alignment horizontal="left" vertical="top" wrapText="1"/>
    </xf>
    <xf numFmtId="0" fontId="12" fillId="0" borderId="0" xfId="0" applyFont="1" applyAlignment="1">
      <alignment horizontal="left" wrapText="1"/>
    </xf>
    <xf numFmtId="0" fontId="8" fillId="0" borderId="0" xfId="46" applyFont="1">
      <alignment horizontal="center" vertical="center"/>
    </xf>
    <xf numFmtId="9" fontId="28" fillId="0" borderId="0" xfId="28" applyFont="1" applyFill="1" applyBorder="1" applyAlignment="1">
      <alignment horizontal="center"/>
    </xf>
    <xf numFmtId="9" fontId="28" fillId="0" borderId="19" xfId="28" applyFont="1" applyFill="1" applyBorder="1" applyAlignment="1">
      <alignment horizontal="center"/>
    </xf>
    <xf numFmtId="9" fontId="28" fillId="0" borderId="16" xfId="28" applyFont="1" applyBorder="1" applyAlignment="1">
      <alignment horizontal="center" vertical="center" wrapText="1"/>
    </xf>
    <xf numFmtId="9" fontId="28" fillId="0" borderId="11" xfId="28" applyFont="1" applyBorder="1" applyAlignment="1">
      <alignment horizontal="center" vertical="center" wrapText="1"/>
    </xf>
    <xf numFmtId="9" fontId="28" fillId="0" borderId="0" xfId="28" applyFont="1" applyFill="1" applyBorder="1" applyAlignment="1"/>
    <xf numFmtId="9" fontId="28" fillId="0" borderId="19" xfId="28" applyFont="1" applyBorder="1" applyAlignment="1"/>
    <xf numFmtId="171" fontId="28" fillId="0" borderId="0" xfId="28" applyNumberFormat="1" applyFont="1" applyFill="1" applyBorder="1" applyAlignment="1" applyProtection="1">
      <alignment horizontal="left" wrapText="1"/>
    </xf>
    <xf numFmtId="9" fontId="26" fillId="0" borderId="0" xfId="28" applyFont="1" applyBorder="1" applyAlignment="1" applyProtection="1">
      <alignment horizontal="center"/>
    </xf>
    <xf numFmtId="168" fontId="12" fillId="0" borderId="0" xfId="0" applyNumberFormat="1" applyFont="1">
      <alignment horizontal="center" vertical="center"/>
    </xf>
    <xf numFmtId="0" fontId="18" fillId="0" borderId="0" xfId="0" applyFont="1" applyAlignment="1">
      <alignment horizontal="left" wrapText="1"/>
    </xf>
    <xf numFmtId="1" fontId="12" fillId="0" borderId="0" xfId="0" applyNumberFormat="1" applyFont="1">
      <alignment horizontal="center" vertical="center"/>
    </xf>
    <xf numFmtId="172" fontId="12" fillId="0" borderId="0" xfId="0" applyNumberFormat="1" applyFont="1">
      <alignment horizontal="center" vertical="center"/>
    </xf>
    <xf numFmtId="0" fontId="12" fillId="0" borderId="35" xfId="0" applyFont="1" applyBorder="1">
      <alignment horizontal="center" vertical="center"/>
    </xf>
    <xf numFmtId="0" fontId="7" fillId="0" borderId="0" xfId="46" applyFont="1" applyAlignment="1">
      <alignment horizontal="left" vertical="center" wrapText="1"/>
    </xf>
    <xf numFmtId="0" fontId="18" fillId="0" borderId="35" xfId="0" applyFont="1" applyBorder="1" applyAlignment="1">
      <alignment vertical="center"/>
    </xf>
    <xf numFmtId="0" fontId="106" fillId="0" borderId="0" xfId="0" applyFont="1" applyAlignment="1">
      <alignment horizontal="right" vertical="top"/>
    </xf>
    <xf numFmtId="49" fontId="62" fillId="0" borderId="0" xfId="37" applyAlignment="1">
      <alignment horizontal="left" wrapText="1"/>
    </xf>
    <xf numFmtId="37" fontId="12" fillId="0" borderId="0" xfId="0" applyNumberFormat="1" applyFont="1" applyAlignment="1"/>
    <xf numFmtId="49" fontId="8" fillId="0" borderId="0" xfId="37" applyFont="1" applyAlignment="1">
      <alignment horizontal="left" wrapText="1"/>
    </xf>
    <xf numFmtId="0" fontId="108" fillId="0" borderId="0" xfId="21" applyFont="1" applyAlignment="1">
      <alignment vertical="top"/>
    </xf>
    <xf numFmtId="0" fontId="109" fillId="0" borderId="0" xfId="46" applyFont="1" applyAlignment="1">
      <alignment horizontal="left" vertical="center"/>
    </xf>
    <xf numFmtId="0" fontId="12" fillId="8" borderId="7" xfId="46" applyFont="1" applyFill="1" applyBorder="1">
      <alignment horizontal="center" vertical="center"/>
    </xf>
    <xf numFmtId="3" fontId="7" fillId="0" borderId="7" xfId="0" applyNumberFormat="1" applyFont="1" applyBorder="1" applyAlignment="1">
      <alignment horizontal="center"/>
    </xf>
    <xf numFmtId="3" fontId="17" fillId="0" borderId="0" xfId="0" applyNumberFormat="1" applyFont="1" applyAlignment="1">
      <alignment horizontal="center"/>
    </xf>
    <xf numFmtId="1" fontId="110" fillId="8" borderId="6" xfId="21" applyNumberFormat="1" applyFont="1" applyFill="1" applyBorder="1" applyAlignment="1">
      <alignment horizontal="center"/>
    </xf>
    <xf numFmtId="49" fontId="44" fillId="8" borderId="6" xfId="21" applyNumberFormat="1" applyFont="1" applyFill="1" applyBorder="1" applyAlignment="1">
      <alignment horizontal="left"/>
    </xf>
    <xf numFmtId="1" fontId="44" fillId="8" borderId="6" xfId="21" applyNumberFormat="1" applyFont="1" applyFill="1" applyBorder="1" applyAlignment="1">
      <alignment horizontal="center"/>
    </xf>
    <xf numFmtId="0" fontId="44" fillId="8" borderId="6" xfId="21" applyFont="1" applyFill="1" applyBorder="1" applyAlignment="1">
      <alignment horizontal="left"/>
    </xf>
    <xf numFmtId="49" fontId="12" fillId="8" borderId="0" xfId="46" applyNumberFormat="1" applyFont="1" applyFill="1" applyAlignment="1">
      <alignment horizontal="right"/>
    </xf>
    <xf numFmtId="0" fontId="108" fillId="0" borderId="0" xfId="21" applyFont="1"/>
    <xf numFmtId="0" fontId="18" fillId="11" borderId="0" xfId="0" applyFont="1" applyFill="1" applyAlignment="1">
      <alignment horizontal="right" vertical="center"/>
    </xf>
    <xf numFmtId="3" fontId="8" fillId="11" borderId="14" xfId="0" applyNumberFormat="1" applyFont="1" applyFill="1" applyBorder="1">
      <alignment horizontal="center" vertical="center"/>
    </xf>
    <xf numFmtId="3" fontId="8" fillId="11" borderId="14" xfId="0" applyNumberFormat="1" applyFont="1" applyFill="1" applyBorder="1" applyAlignment="1">
      <alignment vertical="center"/>
    </xf>
    <xf numFmtId="3" fontId="8" fillId="11" borderId="14" xfId="6" applyNumberFormat="1" applyFont="1" applyFill="1" applyBorder="1" applyAlignment="1">
      <alignment vertical="center"/>
    </xf>
    <xf numFmtId="0" fontId="18" fillId="11" borderId="54" xfId="0" applyFont="1" applyFill="1" applyBorder="1" applyAlignment="1">
      <alignment horizontal="right" vertical="center"/>
    </xf>
    <xf numFmtId="0" fontId="95" fillId="0" borderId="0" xfId="0" applyFont="1" applyAlignment="1">
      <alignment horizontal="left" vertical="center"/>
    </xf>
    <xf numFmtId="0" fontId="7" fillId="0" borderId="44" xfId="0" applyFont="1" applyBorder="1">
      <alignment horizontal="center" vertical="center"/>
    </xf>
    <xf numFmtId="0" fontId="18" fillId="0" borderId="4" xfId="0" applyFont="1" applyBorder="1" applyAlignment="1">
      <alignment horizontal="center" vertical="center" wrapText="1"/>
    </xf>
    <xf numFmtId="0" fontId="43" fillId="0" borderId="15" xfId="21" applyFont="1" applyBorder="1" applyAlignment="1">
      <alignment vertical="center"/>
    </xf>
    <xf numFmtId="0" fontId="44" fillId="0" borderId="0" xfId="21" applyFont="1" applyAlignment="1">
      <alignment horizontal="left" vertical="center"/>
    </xf>
    <xf numFmtId="0" fontId="44" fillId="0" borderId="16" xfId="21" applyFont="1" applyBorder="1" applyAlignment="1">
      <alignment horizontal="left" vertical="center"/>
    </xf>
    <xf numFmtId="0" fontId="43" fillId="0" borderId="0" xfId="21" applyFont="1" applyAlignment="1">
      <alignment vertical="center"/>
    </xf>
    <xf numFmtId="0" fontId="44" fillId="11" borderId="6" xfId="21" applyFont="1" applyFill="1" applyBorder="1"/>
    <xf numFmtId="0" fontId="6" fillId="11" borderId="16" xfId="21" applyFill="1" applyBorder="1"/>
    <xf numFmtId="0" fontId="6" fillId="11" borderId="17" xfId="21" applyFill="1" applyBorder="1"/>
    <xf numFmtId="0" fontId="43" fillId="11" borderId="17" xfId="21" applyFont="1" applyFill="1" applyBorder="1"/>
    <xf numFmtId="0" fontId="6" fillId="11" borderId="19" xfId="21" applyFill="1" applyBorder="1"/>
    <xf numFmtId="0" fontId="69" fillId="11" borderId="17" xfId="21" applyFont="1" applyFill="1" applyBorder="1" applyAlignment="1">
      <alignment vertical="top" wrapText="1"/>
    </xf>
    <xf numFmtId="0" fontId="8" fillId="11" borderId="0" xfId="21" applyFont="1" applyFill="1" applyAlignment="1">
      <alignment horizontal="left" wrapText="1" indent="3"/>
    </xf>
    <xf numFmtId="0" fontId="6" fillId="11" borderId="0" xfId="0" applyFont="1" applyFill="1" applyAlignment="1">
      <alignment horizontal="left" wrapText="1" indent="3"/>
    </xf>
    <xf numFmtId="0" fontId="43" fillId="11" borderId="0" xfId="21" applyFont="1" applyFill="1" applyAlignment="1">
      <alignment vertical="top"/>
    </xf>
    <xf numFmtId="0" fontId="8" fillId="11" borderId="0" xfId="0" applyFont="1" applyFill="1" applyAlignment="1">
      <alignment horizontal="center" vertical="center" wrapText="1"/>
    </xf>
    <xf numFmtId="0" fontId="6" fillId="11" borderId="0" xfId="0" applyFont="1" applyFill="1" applyAlignment="1">
      <alignment wrapText="1"/>
    </xf>
    <xf numFmtId="0" fontId="6" fillId="11" borderId="16" xfId="21" applyFill="1" applyBorder="1" applyAlignment="1">
      <alignment vertical="top"/>
    </xf>
    <xf numFmtId="0" fontId="44" fillId="11" borderId="23" xfId="21" applyFont="1" applyFill="1" applyBorder="1"/>
    <xf numFmtId="0" fontId="44" fillId="11" borderId="15" xfId="21" applyFont="1" applyFill="1" applyBorder="1"/>
    <xf numFmtId="0" fontId="44" fillId="11" borderId="0" xfId="21" applyFont="1" applyFill="1" applyAlignment="1">
      <alignment vertical="top"/>
    </xf>
    <xf numFmtId="0" fontId="6" fillId="11" borderId="11" xfId="21" applyFill="1" applyBorder="1"/>
    <xf numFmtId="0" fontId="111" fillId="11" borderId="23" xfId="21" applyFont="1" applyFill="1" applyBorder="1" applyAlignment="1">
      <alignment vertical="top"/>
    </xf>
    <xf numFmtId="0" fontId="95" fillId="11" borderId="17" xfId="0" applyFont="1" applyFill="1" applyBorder="1" applyAlignment="1">
      <alignment horizontal="left" vertical="center"/>
    </xf>
    <xf numFmtId="0" fontId="44" fillId="11" borderId="17" xfId="21" applyFont="1" applyFill="1" applyBorder="1" applyAlignment="1">
      <alignment horizontal="left" indent="2"/>
    </xf>
    <xf numFmtId="0" fontId="44" fillId="11" borderId="19" xfId="21" applyFont="1" applyFill="1" applyBorder="1" applyAlignment="1">
      <alignment horizontal="left" indent="2"/>
    </xf>
    <xf numFmtId="0" fontId="43" fillId="11" borderId="15" xfId="21" applyFont="1" applyFill="1" applyBorder="1" applyAlignment="1">
      <alignment vertical="top"/>
    </xf>
    <xf numFmtId="0" fontId="44" fillId="0" borderId="6" xfId="21" applyFont="1" applyBorder="1" applyAlignment="1">
      <alignment horizontal="left" indent="2"/>
    </xf>
    <xf numFmtId="0" fontId="44" fillId="0" borderId="11" xfId="21" applyFont="1" applyBorder="1" applyAlignment="1">
      <alignment horizontal="left" indent="2"/>
    </xf>
    <xf numFmtId="0" fontId="112" fillId="0" borderId="6" xfId="0" applyFont="1" applyBorder="1" applyAlignment="1">
      <alignment horizontal="left" vertical="center"/>
    </xf>
    <xf numFmtId="0" fontId="18" fillId="12" borderId="14" xfId="0" applyFont="1" applyFill="1" applyBorder="1" applyAlignment="1">
      <alignment vertical="center"/>
    </xf>
    <xf numFmtId="0" fontId="17" fillId="12" borderId="23" xfId="0" applyFont="1" applyFill="1" applyBorder="1">
      <alignment horizontal="center" vertical="center"/>
    </xf>
    <xf numFmtId="0" fontId="17" fillId="12" borderId="17" xfId="0" applyFont="1" applyFill="1" applyBorder="1">
      <alignment horizontal="center" vertical="center"/>
    </xf>
    <xf numFmtId="0" fontId="18" fillId="12" borderId="17" xfId="0" applyFont="1" applyFill="1" applyBorder="1" applyAlignment="1">
      <alignment vertical="center"/>
    </xf>
    <xf numFmtId="3" fontId="17" fillId="12" borderId="17" xfId="0" applyNumberFormat="1" applyFont="1" applyFill="1" applyBorder="1">
      <alignment horizontal="center" vertical="center"/>
    </xf>
    <xf numFmtId="3" fontId="18" fillId="12" borderId="17" xfId="0" applyNumberFormat="1" applyFont="1" applyFill="1" applyBorder="1" applyAlignment="1">
      <alignment horizontal="center" wrapText="1"/>
    </xf>
    <xf numFmtId="3" fontId="18" fillId="12" borderId="19" xfId="0" applyNumberFormat="1" applyFont="1" applyFill="1" applyBorder="1" applyAlignment="1">
      <alignment horizontal="center" wrapText="1"/>
    </xf>
    <xf numFmtId="0" fontId="18" fillId="12" borderId="15" xfId="0" applyFont="1" applyFill="1" applyBorder="1" applyAlignment="1">
      <alignment horizontal="left" vertical="center"/>
    </xf>
    <xf numFmtId="0" fontId="18" fillId="12" borderId="0" xfId="0" applyFont="1" applyFill="1" applyAlignment="1">
      <alignment horizontal="left" vertical="center"/>
    </xf>
    <xf numFmtId="0" fontId="18" fillId="12" borderId="0" xfId="0" applyFont="1" applyFill="1" applyAlignment="1">
      <alignment horizontal="center" vertical="center" wrapText="1"/>
    </xf>
    <xf numFmtId="0" fontId="18" fillId="12" borderId="0" xfId="0" applyFont="1" applyFill="1" applyAlignment="1">
      <alignment horizontal="center" wrapText="1"/>
    </xf>
    <xf numFmtId="0" fontId="17" fillId="12" borderId="0" xfId="0" applyFont="1" applyFill="1">
      <alignment horizontal="center" vertical="center"/>
    </xf>
    <xf numFmtId="0" fontId="18" fillId="12" borderId="0" xfId="0" applyFont="1" applyFill="1" applyAlignment="1">
      <alignment horizontal="left" vertical="center" wrapText="1"/>
    </xf>
    <xf numFmtId="3" fontId="18" fillId="12" borderId="6" xfId="0" applyNumberFormat="1" applyFont="1" applyFill="1" applyBorder="1" applyAlignment="1">
      <alignment horizontal="center" wrapText="1"/>
    </xf>
    <xf numFmtId="0" fontId="18" fillId="12" borderId="6" xfId="0" applyFont="1" applyFill="1" applyBorder="1" applyAlignment="1">
      <alignment horizontal="center" wrapText="1"/>
    </xf>
    <xf numFmtId="3" fontId="18" fillId="12" borderId="11" xfId="0" applyNumberFormat="1" applyFont="1" applyFill="1" applyBorder="1" applyAlignment="1">
      <alignment horizontal="center" wrapText="1"/>
    </xf>
    <xf numFmtId="0" fontId="17" fillId="12" borderId="15" xfId="0" applyFont="1" applyFill="1" applyBorder="1" applyAlignment="1">
      <alignment horizontal="left" vertical="center"/>
    </xf>
    <xf numFmtId="0" fontId="17" fillId="12" borderId="0" xfId="0" applyFont="1" applyFill="1" applyAlignment="1">
      <alignment horizontal="left" vertical="center"/>
    </xf>
    <xf numFmtId="3" fontId="17" fillId="12" borderId="4" xfId="0" applyNumberFormat="1" applyFont="1" applyFill="1" applyBorder="1">
      <alignment horizontal="center" vertical="center"/>
    </xf>
    <xf numFmtId="3" fontId="17" fillId="12" borderId="0" xfId="0" applyNumberFormat="1" applyFont="1" applyFill="1">
      <alignment horizontal="center" vertical="center"/>
    </xf>
    <xf numFmtId="3" fontId="17" fillId="12" borderId="9" xfId="0" applyNumberFormat="1" applyFont="1" applyFill="1" applyBorder="1">
      <alignment horizontal="center" vertical="center"/>
    </xf>
    <xf numFmtId="3" fontId="17" fillId="12" borderId="6" xfId="0" applyNumberFormat="1" applyFont="1" applyFill="1" applyBorder="1">
      <alignment horizontal="center" vertical="center"/>
    </xf>
    <xf numFmtId="3" fontId="17" fillId="12" borderId="11" xfId="0" applyNumberFormat="1" applyFont="1" applyFill="1" applyBorder="1">
      <alignment horizontal="center" vertical="center"/>
    </xf>
    <xf numFmtId="3" fontId="17" fillId="12" borderId="22" xfId="0" applyNumberFormat="1" applyFont="1" applyFill="1" applyBorder="1">
      <alignment horizontal="center" vertical="center"/>
    </xf>
    <xf numFmtId="3" fontId="17" fillId="12" borderId="51" xfId="0" applyNumberFormat="1" applyFont="1" applyFill="1" applyBorder="1">
      <alignment horizontal="center" vertical="center"/>
    </xf>
    <xf numFmtId="3" fontId="17" fillId="12" borderId="52" xfId="0" applyNumberFormat="1" applyFont="1" applyFill="1" applyBorder="1">
      <alignment horizontal="center" vertical="center"/>
    </xf>
    <xf numFmtId="0" fontId="17" fillId="12" borderId="12" xfId="0" applyFont="1" applyFill="1" applyBorder="1">
      <alignment horizontal="center" vertical="center"/>
    </xf>
    <xf numFmtId="0" fontId="17" fillId="12" borderId="6" xfId="0" applyFont="1" applyFill="1" applyBorder="1">
      <alignment horizontal="center" vertical="center"/>
    </xf>
    <xf numFmtId="0" fontId="17" fillId="12" borderId="13" xfId="0" applyFont="1" applyFill="1" applyBorder="1">
      <alignment horizontal="center" vertical="center"/>
    </xf>
    <xf numFmtId="0" fontId="17" fillId="12" borderId="4" xfId="0" applyFont="1" applyFill="1" applyBorder="1">
      <alignment horizontal="center" vertical="center"/>
    </xf>
    <xf numFmtId="0" fontId="17" fillId="12" borderId="9" xfId="0" applyFont="1" applyFill="1" applyBorder="1">
      <alignment horizontal="center" vertical="center"/>
    </xf>
    <xf numFmtId="0" fontId="18" fillId="12" borderId="23" xfId="0" applyFont="1" applyFill="1" applyBorder="1" applyAlignment="1">
      <alignment horizontal="left" vertical="center"/>
    </xf>
    <xf numFmtId="0" fontId="0" fillId="12" borderId="17" xfId="0" applyFill="1" applyBorder="1">
      <alignment horizontal="center" vertical="center"/>
    </xf>
    <xf numFmtId="0" fontId="0" fillId="12" borderId="19" xfId="0" applyFill="1" applyBorder="1">
      <alignment horizontal="center" vertical="center"/>
    </xf>
    <xf numFmtId="0" fontId="0" fillId="12" borderId="15" xfId="0" applyFill="1" applyBorder="1">
      <alignment horizontal="center" vertical="center"/>
    </xf>
    <xf numFmtId="0" fontId="0" fillId="12" borderId="0" xfId="0" applyFill="1">
      <alignment horizontal="center" vertical="center"/>
    </xf>
    <xf numFmtId="0" fontId="0" fillId="12" borderId="16" xfId="0" applyFill="1" applyBorder="1">
      <alignment horizontal="center" vertical="center"/>
    </xf>
    <xf numFmtId="0" fontId="18" fillId="12" borderId="0" xfId="0" applyFont="1" applyFill="1">
      <alignment horizontal="center" vertical="center"/>
    </xf>
    <xf numFmtId="3" fontId="12" fillId="12" borderId="38" xfId="0" applyNumberFormat="1" applyFont="1" applyFill="1" applyBorder="1">
      <alignment horizontal="center" vertical="center"/>
    </xf>
    <xf numFmtId="0" fontId="12" fillId="12" borderId="0" xfId="0" applyFont="1" applyFill="1">
      <alignment horizontal="center" vertical="center"/>
    </xf>
    <xf numFmtId="0" fontId="0" fillId="12" borderId="12" xfId="0" applyFill="1" applyBorder="1">
      <alignment horizontal="center" vertical="center"/>
    </xf>
    <xf numFmtId="0" fontId="0" fillId="12" borderId="6" xfId="0" applyFill="1" applyBorder="1">
      <alignment horizontal="center" vertical="center"/>
    </xf>
    <xf numFmtId="0" fontId="0" fillId="12" borderId="11" xfId="0" applyFill="1" applyBorder="1">
      <alignment horizontal="center" vertical="center"/>
    </xf>
    <xf numFmtId="0" fontId="8" fillId="0" borderId="8" xfId="0" applyFont="1" applyBorder="1" applyAlignment="1">
      <alignment vertical="center" wrapText="1"/>
    </xf>
    <xf numFmtId="0" fontId="12" fillId="0" borderId="0" xfId="46" applyFont="1" applyAlignment="1">
      <alignment vertical="center" wrapText="1"/>
    </xf>
    <xf numFmtId="174" fontId="7" fillId="0" borderId="6" xfId="46" applyNumberFormat="1" applyFont="1" applyBorder="1" applyAlignment="1">
      <alignment horizontal="center" vertical="center" wrapText="1"/>
    </xf>
    <xf numFmtId="174" fontId="7" fillId="0" borderId="4" xfId="46" applyNumberFormat="1" applyFont="1" applyBorder="1" applyAlignment="1">
      <alignment horizontal="center" vertical="center" wrapText="1"/>
    </xf>
    <xf numFmtId="174" fontId="7" fillId="0" borderId="38" xfId="46" applyNumberFormat="1" applyFont="1" applyBorder="1" applyAlignment="1">
      <alignment horizontal="center" vertical="center" wrapText="1"/>
    </xf>
    <xf numFmtId="0" fontId="95" fillId="0" borderId="24" xfId="0" applyFont="1" applyBorder="1" applyAlignment="1">
      <alignment horizontal="left" vertical="center"/>
    </xf>
    <xf numFmtId="0" fontId="7" fillId="0" borderId="24" xfId="46" applyFont="1" applyBorder="1" applyAlignment="1">
      <alignment horizontal="left" vertical="center"/>
    </xf>
    <xf numFmtId="0" fontId="7" fillId="0" borderId="24" xfId="46" applyFont="1" applyBorder="1">
      <alignment horizontal="center" vertical="center"/>
    </xf>
    <xf numFmtId="0" fontId="7" fillId="0" borderId="55" xfId="46" applyFont="1" applyBorder="1">
      <alignment horizontal="center" vertical="center"/>
    </xf>
    <xf numFmtId="0" fontId="109" fillId="0" borderId="42" xfId="46" applyFont="1" applyBorder="1" applyAlignment="1">
      <alignment horizontal="left" vertical="center"/>
    </xf>
    <xf numFmtId="0" fontId="7" fillId="0" borderId="43" xfId="46" applyFont="1" applyBorder="1">
      <alignment horizontal="center" vertical="center"/>
    </xf>
    <xf numFmtId="0" fontId="109" fillId="0" borderId="35" xfId="46" applyFont="1" applyBorder="1" applyAlignment="1">
      <alignment horizontal="left" vertical="center"/>
    </xf>
    <xf numFmtId="0" fontId="7" fillId="0" borderId="32" xfId="46" applyFont="1" applyBorder="1">
      <alignment horizontal="center" vertical="center"/>
    </xf>
    <xf numFmtId="0" fontId="109" fillId="0" borderId="44" xfId="46" applyFont="1" applyBorder="1" applyAlignment="1">
      <alignment horizontal="left" vertical="center"/>
    </xf>
    <xf numFmtId="0" fontId="12" fillId="13" borderId="0" xfId="46" applyFont="1" applyFill="1" applyAlignment="1">
      <alignment horizontal="left" vertical="top"/>
    </xf>
    <xf numFmtId="0" fontId="44" fillId="13" borderId="0" xfId="46" applyFont="1" applyFill="1" applyAlignment="1">
      <alignment horizontal="left"/>
    </xf>
    <xf numFmtId="0" fontId="44" fillId="13" borderId="0" xfId="46" applyFont="1" applyFill="1" applyAlignment="1">
      <alignment horizontal="left" vertical="top"/>
    </xf>
    <xf numFmtId="0" fontId="44" fillId="13" borderId="0" xfId="46" applyFont="1" applyFill="1" applyAlignment="1">
      <alignment horizontal="left" vertical="center"/>
    </xf>
    <xf numFmtId="0" fontId="44" fillId="13" borderId="0" xfId="0" applyFont="1" applyFill="1">
      <alignment horizontal="center" vertical="center"/>
    </xf>
    <xf numFmtId="0" fontId="44" fillId="13" borderId="0" xfId="46" applyFont="1" applyFill="1">
      <alignment horizontal="center" vertical="center"/>
    </xf>
    <xf numFmtId="0" fontId="12" fillId="12" borderId="22" xfId="46" applyFont="1" applyFill="1" applyBorder="1" applyAlignment="1">
      <alignment horizontal="left" vertical="center"/>
    </xf>
    <xf numFmtId="0" fontId="7" fillId="12" borderId="22" xfId="46" applyFont="1" applyFill="1" applyBorder="1" applyAlignment="1">
      <alignment horizontal="left" vertical="center"/>
    </xf>
    <xf numFmtId="0" fontId="7" fillId="12" borderId="22" xfId="46" applyFont="1" applyFill="1" applyBorder="1">
      <alignment horizontal="center" vertical="center"/>
    </xf>
    <xf numFmtId="0" fontId="12" fillId="12" borderId="22" xfId="0" applyFont="1" applyFill="1" applyBorder="1" applyAlignment="1">
      <alignment horizontal="left"/>
    </xf>
    <xf numFmtId="0" fontId="7" fillId="12" borderId="22" xfId="0" applyFont="1" applyFill="1" applyBorder="1" applyAlignment="1">
      <alignment horizontal="left" vertical="center"/>
    </xf>
    <xf numFmtId="0" fontId="7" fillId="12" borderId="22" xfId="0" applyFont="1" applyFill="1" applyBorder="1">
      <alignment horizontal="center" vertical="center"/>
    </xf>
    <xf numFmtId="0" fontId="44" fillId="11" borderId="24" xfId="46" applyFont="1" applyFill="1" applyBorder="1" applyAlignment="1">
      <alignment horizontal="left" vertical="center"/>
    </xf>
    <xf numFmtId="0" fontId="44" fillId="11" borderId="0" xfId="46" applyFont="1" applyFill="1" applyAlignment="1">
      <alignment horizontal="left" vertical="center"/>
    </xf>
    <xf numFmtId="0" fontId="44" fillId="11" borderId="0" xfId="46" applyFont="1" applyFill="1" applyAlignment="1">
      <alignment horizontal="left" vertical="top"/>
    </xf>
    <xf numFmtId="0" fontId="113" fillId="0" borderId="0" xfId="1" applyNumberFormat="1" applyFont="1" applyAlignment="1">
      <alignment horizontal="left"/>
    </xf>
    <xf numFmtId="14" fontId="44" fillId="4" borderId="4" xfId="21" applyNumberFormat="1" applyFont="1" applyFill="1" applyBorder="1" applyAlignment="1">
      <alignment horizontal="center"/>
    </xf>
    <xf numFmtId="165" fontId="17" fillId="12" borderId="6" xfId="11" applyFont="1" applyFill="1" applyBorder="1"/>
    <xf numFmtId="166" fontId="17" fillId="12" borderId="6" xfId="5" applyNumberFormat="1" applyFont="1" applyFill="1" applyBorder="1"/>
    <xf numFmtId="0" fontId="17" fillId="11" borderId="0" xfId="20" applyFont="1" applyFill="1"/>
    <xf numFmtId="0" fontId="18" fillId="0" borderId="6" xfId="20" applyFont="1" applyBorder="1" applyAlignment="1">
      <alignment horizontal="center" vertical="top" wrapText="1"/>
    </xf>
    <xf numFmtId="165" fontId="17" fillId="12" borderId="22" xfId="11" applyFont="1" applyFill="1" applyBorder="1"/>
    <xf numFmtId="166" fontId="17" fillId="12" borderId="22" xfId="5" applyNumberFormat="1" applyFont="1" applyFill="1" applyBorder="1"/>
    <xf numFmtId="166" fontId="18" fillId="12" borderId="3" xfId="6" applyNumberFormat="1" applyFont="1" applyFill="1" applyBorder="1"/>
    <xf numFmtId="42" fontId="18" fillId="12" borderId="6" xfId="9" applyFont="1" applyFill="1" applyBorder="1" applyAlignment="1" applyProtection="1"/>
    <xf numFmtId="0" fontId="43" fillId="0" borderId="0" xfId="21" applyFont="1" applyAlignment="1">
      <alignment horizontal="left" indent="2"/>
    </xf>
    <xf numFmtId="49" fontId="44" fillId="0" borderId="0" xfId="1" applyFont="1" applyAlignment="1"/>
    <xf numFmtId="0" fontId="118" fillId="0" borderId="0" xfId="0" applyFont="1" applyAlignment="1"/>
    <xf numFmtId="0" fontId="114" fillId="0" borderId="0" xfId="0" applyFont="1" applyAlignment="1">
      <alignment horizontal="left"/>
    </xf>
    <xf numFmtId="0" fontId="119" fillId="0" borderId="0" xfId="0" applyFont="1" applyAlignment="1"/>
    <xf numFmtId="0" fontId="8" fillId="12" borderId="14" xfId="0" applyFont="1" applyFill="1" applyBorder="1">
      <alignment horizontal="center" vertical="center"/>
    </xf>
    <xf numFmtId="168" fontId="8" fillId="12" borderId="14" xfId="0" applyNumberFormat="1" applyFont="1" applyFill="1" applyBorder="1">
      <alignment horizontal="center" vertical="center"/>
    </xf>
    <xf numFmtId="0" fontId="12" fillId="12" borderId="14" xfId="0" applyFont="1" applyFill="1" applyBorder="1">
      <alignment horizontal="center" vertical="center"/>
    </xf>
    <xf numFmtId="49" fontId="22" fillId="0" borderId="0" xfId="1" applyFont="1" applyAlignment="1">
      <alignment horizontal="left"/>
    </xf>
    <xf numFmtId="0" fontId="119" fillId="0" borderId="0" xfId="0" applyFont="1" applyAlignment="1">
      <alignment horizontal="left"/>
    </xf>
    <xf numFmtId="168" fontId="12" fillId="12" borderId="14" xfId="0" applyNumberFormat="1" applyFont="1" applyFill="1" applyBorder="1">
      <alignment horizontal="center" vertical="center"/>
    </xf>
    <xf numFmtId="0" fontId="18" fillId="12" borderId="14" xfId="0" applyFont="1" applyFill="1" applyBorder="1">
      <alignment horizontal="center" vertical="center"/>
    </xf>
    <xf numFmtId="1" fontId="12" fillId="12" borderId="14" xfId="0" applyNumberFormat="1" applyFont="1" applyFill="1" applyBorder="1">
      <alignment horizontal="center" vertical="center"/>
    </xf>
    <xf numFmtId="1" fontId="12" fillId="12" borderId="50" xfId="0" applyNumberFormat="1" applyFont="1" applyFill="1" applyBorder="1">
      <alignment horizontal="center" vertical="center"/>
    </xf>
    <xf numFmtId="1" fontId="12" fillId="12" borderId="64" xfId="0" applyNumberFormat="1" applyFont="1" applyFill="1" applyBorder="1">
      <alignment horizontal="center" vertical="center"/>
    </xf>
    <xf numFmtId="1" fontId="12" fillId="12" borderId="53" xfId="0" applyNumberFormat="1" applyFont="1" applyFill="1" applyBorder="1">
      <alignment horizontal="center" vertical="center"/>
    </xf>
    <xf numFmtId="172" fontId="12" fillId="12" borderId="14" xfId="0" applyNumberFormat="1" applyFont="1" applyFill="1" applyBorder="1">
      <alignment horizontal="center" vertical="center"/>
    </xf>
    <xf numFmtId="44" fontId="61" fillId="8" borderId="6" xfId="6" applyFont="1" applyFill="1" applyBorder="1"/>
    <xf numFmtId="164" fontId="17" fillId="8" borderId="3" xfId="3" applyFont="1" applyFill="1" applyBorder="1"/>
    <xf numFmtId="164" fontId="61" fillId="8" borderId="6" xfId="3" applyFont="1" applyFill="1" applyBorder="1"/>
    <xf numFmtId="164" fontId="61" fillId="8" borderId="3" xfId="3" applyFont="1" applyFill="1" applyBorder="1"/>
    <xf numFmtId="37" fontId="7" fillId="8" borderId="3" xfId="46" applyNumberFormat="1" applyFont="1" applyFill="1" applyBorder="1" applyAlignment="1"/>
    <xf numFmtId="9" fontId="26" fillId="8" borderId="3" xfId="28" applyFont="1" applyFill="1" applyBorder="1" applyAlignment="1"/>
    <xf numFmtId="37" fontId="7" fillId="8" borderId="4" xfId="46" applyNumberFormat="1" applyFont="1" applyFill="1" applyBorder="1" applyAlignment="1"/>
    <xf numFmtId="9" fontId="26" fillId="8" borderId="4" xfId="28" applyFont="1" applyFill="1" applyBorder="1" applyAlignment="1"/>
    <xf numFmtId="37" fontId="12" fillId="8" borderId="6" xfId="46" applyNumberFormat="1" applyFont="1" applyFill="1" applyBorder="1" applyAlignment="1"/>
    <xf numFmtId="9" fontId="28" fillId="8" borderId="3" xfId="28" applyFont="1" applyFill="1" applyBorder="1" applyAlignment="1"/>
    <xf numFmtId="9" fontId="28" fillId="8" borderId="21" xfId="28" applyFont="1" applyFill="1" applyBorder="1" applyAlignment="1"/>
    <xf numFmtId="37" fontId="12" fillId="8" borderId="3" xfId="46" applyNumberFormat="1" applyFont="1" applyFill="1" applyBorder="1" applyAlignment="1"/>
    <xf numFmtId="37" fontId="61" fillId="8" borderId="3" xfId="0" applyNumberFormat="1" applyFont="1" applyFill="1" applyBorder="1" applyAlignment="1"/>
    <xf numFmtId="9" fontId="29" fillId="8" borderId="3" xfId="28" applyFont="1" applyFill="1" applyBorder="1" applyAlignment="1"/>
    <xf numFmtId="37" fontId="6" fillId="8" borderId="3" xfId="0" applyNumberFormat="1" applyFont="1" applyFill="1" applyBorder="1" applyAlignment="1"/>
    <xf numFmtId="37" fontId="6" fillId="8" borderId="4" xfId="0" applyNumberFormat="1" applyFont="1" applyFill="1" applyBorder="1" applyAlignment="1"/>
    <xf numFmtId="9" fontId="29" fillId="8" borderId="4" xfId="28" applyFont="1" applyFill="1" applyBorder="1" applyAlignment="1"/>
    <xf numFmtId="37" fontId="61" fillId="8" borderId="6" xfId="7" applyNumberFormat="1" applyFont="1" applyFill="1" applyBorder="1"/>
    <xf numFmtId="9" fontId="29" fillId="8" borderId="6" xfId="28" applyFont="1" applyFill="1" applyBorder="1"/>
    <xf numFmtId="37" fontId="8" fillId="8" borderId="6" xfId="7" applyNumberFormat="1" applyFont="1" applyFill="1" applyBorder="1"/>
    <xf numFmtId="9" fontId="82" fillId="8" borderId="6" xfId="28" applyFont="1" applyFill="1" applyBorder="1"/>
    <xf numFmtId="0" fontId="44" fillId="0" borderId="0" xfId="0" applyFont="1" applyAlignment="1">
      <alignment vertical="top"/>
    </xf>
    <xf numFmtId="0" fontId="44" fillId="0" borderId="0" xfId="0" applyFont="1" applyAlignment="1">
      <alignment horizontal="left" vertical="top"/>
    </xf>
    <xf numFmtId="44" fontId="25" fillId="0" borderId="0" xfId="6" applyFont="1" applyFill="1" applyAlignment="1">
      <alignment horizontal="right" vertical="center"/>
    </xf>
    <xf numFmtId="0" fontId="8" fillId="0" borderId="0" xfId="0" applyFont="1" applyAlignment="1"/>
    <xf numFmtId="0" fontId="96" fillId="0" borderId="0" xfId="20" applyFont="1"/>
    <xf numFmtId="0" fontId="7" fillId="0" borderId="7" xfId="0" applyFont="1" applyBorder="1" applyAlignment="1">
      <alignment wrapText="1"/>
    </xf>
    <xf numFmtId="0" fontId="7" fillId="0" borderId="17" xfId="0" applyFont="1" applyBorder="1" applyAlignment="1">
      <alignment wrapText="1"/>
    </xf>
    <xf numFmtId="0" fontId="8" fillId="0" borderId="0" xfId="0" applyFont="1">
      <alignment horizontal="center" vertical="center"/>
    </xf>
    <xf numFmtId="168" fontId="8" fillId="0" borderId="0" xfId="0" applyNumberFormat="1" applyFont="1">
      <alignment horizontal="center" vertical="center"/>
    </xf>
    <xf numFmtId="0" fontId="26" fillId="0" borderId="0" xfId="0" applyFont="1" applyAlignment="1">
      <alignment vertical="center" wrapText="1"/>
    </xf>
    <xf numFmtId="0" fontId="12" fillId="11" borderId="0" xfId="0" applyFont="1" applyFill="1" applyAlignment="1">
      <alignment vertical="center"/>
    </xf>
    <xf numFmtId="0" fontId="12" fillId="11" borderId="6" xfId="0" applyFont="1" applyFill="1" applyBorder="1">
      <alignment horizontal="center" vertical="center"/>
    </xf>
    <xf numFmtId="0" fontId="8" fillId="11" borderId="0" xfId="0" applyFont="1" applyFill="1">
      <alignment horizontal="center" vertical="center"/>
    </xf>
    <xf numFmtId="0" fontId="18" fillId="0" borderId="23" xfId="20" applyFont="1" applyBorder="1" applyAlignment="1">
      <alignment horizontal="left"/>
    </xf>
    <xf numFmtId="0" fontId="18" fillId="0" borderId="15" xfId="20" applyFont="1" applyBorder="1" applyAlignment="1">
      <alignment horizontal="left"/>
    </xf>
    <xf numFmtId="0" fontId="17" fillId="12" borderId="11" xfId="20" applyFont="1" applyFill="1" applyBorder="1"/>
    <xf numFmtId="0" fontId="17" fillId="12" borderId="9" xfId="20" applyFont="1" applyFill="1" applyBorder="1"/>
    <xf numFmtId="0" fontId="18" fillId="11" borderId="0" xfId="20" applyFont="1" applyFill="1" applyAlignment="1">
      <alignment horizontal="center"/>
    </xf>
    <xf numFmtId="0" fontId="17" fillId="11" borderId="35" xfId="20" applyFont="1" applyFill="1" applyBorder="1" applyAlignment="1">
      <alignment horizontal="center"/>
    </xf>
    <xf numFmtId="0" fontId="17" fillId="11" borderId="32" xfId="20" applyFont="1" applyFill="1" applyBorder="1"/>
    <xf numFmtId="0" fontId="17" fillId="11" borderId="44" xfId="20" applyFont="1" applyFill="1" applyBorder="1"/>
    <xf numFmtId="0" fontId="17" fillId="11" borderId="22" xfId="20" applyFont="1" applyFill="1" applyBorder="1"/>
    <xf numFmtId="0" fontId="17" fillId="11" borderId="45" xfId="20" applyFont="1" applyFill="1" applyBorder="1"/>
    <xf numFmtId="0" fontId="18" fillId="11" borderId="0" xfId="20" applyFont="1" applyFill="1" applyAlignment="1">
      <alignment horizontal="left"/>
    </xf>
    <xf numFmtId="0" fontId="17" fillId="10" borderId="0" xfId="20" applyFont="1" applyFill="1"/>
    <xf numFmtId="0" fontId="18" fillId="0" borderId="0" xfId="20" applyFont="1" applyAlignment="1">
      <alignment horizontal="center"/>
    </xf>
    <xf numFmtId="0" fontId="17" fillId="0" borderId="0" xfId="20" applyFont="1" applyAlignment="1">
      <alignment horizontal="center"/>
    </xf>
    <xf numFmtId="0" fontId="12" fillId="11" borderId="6" xfId="20" applyFont="1" applyFill="1" applyBorder="1" applyAlignment="1">
      <alignment horizontal="center" vertical="center"/>
    </xf>
    <xf numFmtId="0" fontId="17" fillId="11" borderId="0" xfId="20" applyFont="1" applyFill="1" applyAlignment="1">
      <alignment vertical="center"/>
    </xf>
    <xf numFmtId="0" fontId="12" fillId="11" borderId="4" xfId="20" applyFont="1" applyFill="1" applyBorder="1" applyAlignment="1">
      <alignment horizontal="center" vertical="center"/>
    </xf>
    <xf numFmtId="0" fontId="120" fillId="0" borderId="0" xfId="20" applyFont="1"/>
    <xf numFmtId="0" fontId="18" fillId="12" borderId="11" xfId="20" applyFont="1" applyFill="1" applyBorder="1"/>
    <xf numFmtId="0" fontId="18" fillId="12" borderId="9" xfId="20" applyFont="1" applyFill="1" applyBorder="1"/>
    <xf numFmtId="0" fontId="17" fillId="11" borderId="0" xfId="20" applyFont="1" applyFill="1" applyAlignment="1">
      <alignment horizontal="right"/>
    </xf>
    <xf numFmtId="0" fontId="18" fillId="11" borderId="17" xfId="20" applyFont="1" applyFill="1" applyBorder="1"/>
    <xf numFmtId="0" fontId="12" fillId="11" borderId="0" xfId="0" applyFont="1" applyFill="1" applyAlignment="1">
      <alignment horizontal="right"/>
    </xf>
    <xf numFmtId="0" fontId="6" fillId="11" borderId="0" xfId="0" applyFont="1" applyFill="1">
      <alignment horizontal="center" vertical="center"/>
    </xf>
    <xf numFmtId="0" fontId="7" fillId="11" borderId="0" xfId="0" applyFont="1" applyFill="1" applyAlignment="1">
      <alignment horizontal="right" vertical="center"/>
    </xf>
    <xf numFmtId="0" fontId="26" fillId="0" borderId="6" xfId="0" applyFont="1" applyBorder="1" applyAlignment="1">
      <alignment horizontal="left" vertical="center" wrapText="1"/>
    </xf>
    <xf numFmtId="0" fontId="12" fillId="10" borderId="0" xfId="0" applyFont="1" applyFill="1">
      <alignment horizontal="center" vertical="center"/>
    </xf>
    <xf numFmtId="0" fontId="8" fillId="10" borderId="0" xfId="0" applyFont="1" applyFill="1">
      <alignment horizontal="center" vertical="center"/>
    </xf>
    <xf numFmtId="0" fontId="8" fillId="12" borderId="22" xfId="0" applyFont="1" applyFill="1" applyBorder="1" applyAlignment="1">
      <alignment horizontal="right" vertical="center"/>
    </xf>
    <xf numFmtId="0" fontId="8" fillId="12" borderId="24" xfId="0" applyFont="1" applyFill="1" applyBorder="1" applyAlignment="1">
      <alignment horizontal="right" vertical="center"/>
    </xf>
    <xf numFmtId="0" fontId="6" fillId="12" borderId="24" xfId="0" applyFont="1" applyFill="1" applyBorder="1" applyAlignment="1">
      <alignment horizontal="right" vertical="center"/>
    </xf>
    <xf numFmtId="0" fontId="6" fillId="12" borderId="22" xfId="0" applyFont="1" applyFill="1" applyBorder="1" applyAlignment="1">
      <alignment horizontal="right" vertical="center"/>
    </xf>
    <xf numFmtId="0" fontId="8" fillId="10" borderId="0" xfId="0" applyFont="1" applyFill="1" applyAlignment="1">
      <alignment vertical="center"/>
    </xf>
    <xf numFmtId="0" fontId="6" fillId="10" borderId="0" xfId="0" applyFont="1" applyFill="1" applyAlignment="1">
      <alignment horizontal="center"/>
    </xf>
    <xf numFmtId="0" fontId="6" fillId="10" borderId="0" xfId="0" applyFont="1" applyFill="1">
      <alignment horizontal="center" vertical="center"/>
    </xf>
    <xf numFmtId="0" fontId="26" fillId="10" borderId="0" xfId="0" applyFont="1" applyFill="1" applyAlignment="1">
      <alignment vertical="top" wrapText="1"/>
    </xf>
    <xf numFmtId="0" fontId="12" fillId="13" borderId="0" xfId="0" applyFont="1" applyFill="1" applyAlignment="1">
      <alignment horizontal="right"/>
    </xf>
    <xf numFmtId="0" fontId="12" fillId="13" borderId="0" xfId="0" applyFont="1" applyFill="1">
      <alignment horizontal="center" vertical="center"/>
    </xf>
    <xf numFmtId="0" fontId="17" fillId="13" borderId="0" xfId="0" applyFont="1" applyFill="1" applyAlignment="1">
      <alignment horizontal="right"/>
    </xf>
    <xf numFmtId="0" fontId="12" fillId="13" borderId="6" xfId="0" applyFont="1" applyFill="1" applyBorder="1">
      <alignment horizontal="center" vertical="center"/>
    </xf>
    <xf numFmtId="0" fontId="17" fillId="13" borderId="0" xfId="0" applyFont="1" applyFill="1" applyAlignment="1">
      <alignment horizontal="right" vertical="center"/>
    </xf>
    <xf numFmtId="0" fontId="18" fillId="13" borderId="73" xfId="0" applyFont="1" applyFill="1" applyBorder="1" applyAlignment="1">
      <alignment vertical="center"/>
    </xf>
    <xf numFmtId="0" fontId="17" fillId="13" borderId="76" xfId="0" applyFont="1" applyFill="1" applyBorder="1">
      <alignment horizontal="center" vertical="center"/>
    </xf>
    <xf numFmtId="0" fontId="12" fillId="13" borderId="77" xfId="0" applyFont="1" applyFill="1" applyBorder="1">
      <alignment horizontal="center" vertical="center"/>
    </xf>
    <xf numFmtId="0" fontId="28" fillId="13" borderId="76" xfId="0" applyFont="1" applyFill="1" applyBorder="1" applyAlignment="1">
      <alignment wrapText="1"/>
    </xf>
    <xf numFmtId="0" fontId="8" fillId="13" borderId="78" xfId="0" applyFont="1" applyFill="1" applyBorder="1">
      <alignment horizontal="center" vertical="center"/>
    </xf>
    <xf numFmtId="0" fontId="26" fillId="13" borderId="76" xfId="0" applyFont="1" applyFill="1" applyBorder="1" applyAlignment="1">
      <alignment vertical="top" wrapText="1"/>
    </xf>
    <xf numFmtId="0" fontId="26" fillId="13" borderId="80" xfId="0" applyFont="1" applyFill="1" applyBorder="1" applyAlignment="1">
      <alignment vertical="top" wrapText="1"/>
    </xf>
    <xf numFmtId="0" fontId="26" fillId="13" borderId="81" xfId="0" applyFont="1" applyFill="1" applyBorder="1" applyAlignment="1">
      <alignment vertical="top" wrapText="1"/>
    </xf>
    <xf numFmtId="0" fontId="17" fillId="13" borderId="81" xfId="0" applyFont="1" applyFill="1" applyBorder="1">
      <alignment horizontal="center" vertical="center"/>
    </xf>
    <xf numFmtId="0" fontId="17" fillId="13" borderId="82" xfId="0" applyFont="1" applyFill="1" applyBorder="1">
      <alignment horizontal="center" vertical="center"/>
    </xf>
    <xf numFmtId="0" fontId="18" fillId="13" borderId="79" xfId="0" applyFont="1" applyFill="1" applyBorder="1">
      <alignment horizontal="center" vertical="center"/>
    </xf>
    <xf numFmtId="0" fontId="0" fillId="11" borderId="83" xfId="0" applyFill="1" applyBorder="1">
      <alignment horizontal="center" vertical="center"/>
    </xf>
    <xf numFmtId="0" fontId="0" fillId="11" borderId="76" xfId="0" applyFill="1" applyBorder="1">
      <alignment horizontal="center" vertical="center"/>
    </xf>
    <xf numFmtId="0" fontId="12" fillId="11" borderId="77" xfId="0" applyFont="1" applyFill="1" applyBorder="1" applyAlignment="1">
      <alignment horizontal="center"/>
    </xf>
    <xf numFmtId="0" fontId="6" fillId="11" borderId="77" xfId="0" applyFont="1" applyFill="1" applyBorder="1">
      <alignment horizontal="center" vertical="center"/>
    </xf>
    <xf numFmtId="0" fontId="8" fillId="11" borderId="78" xfId="0" applyFont="1" applyFill="1" applyBorder="1">
      <alignment horizontal="center" vertical="center"/>
    </xf>
    <xf numFmtId="0" fontId="0" fillId="11" borderId="80" xfId="0" applyFill="1" applyBorder="1">
      <alignment horizontal="center" vertical="center"/>
    </xf>
    <xf numFmtId="0" fontId="7" fillId="11" borderId="81" xfId="0" applyFont="1" applyFill="1" applyBorder="1" applyAlignment="1">
      <alignment horizontal="right" vertical="center"/>
    </xf>
    <xf numFmtId="0" fontId="8" fillId="11" borderId="81" xfId="0" applyFont="1" applyFill="1" applyBorder="1">
      <alignment horizontal="center" vertical="center"/>
    </xf>
    <xf numFmtId="0" fontId="12" fillId="11" borderId="86" xfId="0" applyFont="1" applyFill="1" applyBorder="1">
      <alignment horizontal="center" vertical="center"/>
    </xf>
    <xf numFmtId="0" fontId="18" fillId="14" borderId="0" xfId="0" applyFont="1" applyFill="1" applyAlignment="1">
      <alignment horizontal="right" vertical="center" wrapText="1"/>
    </xf>
    <xf numFmtId="0" fontId="8" fillId="14" borderId="6" xfId="0" applyFont="1" applyFill="1" applyBorder="1" applyAlignment="1">
      <alignment horizontal="center" vertical="center" wrapText="1"/>
    </xf>
    <xf numFmtId="0" fontId="6" fillId="14" borderId="6" xfId="0" applyFont="1" applyFill="1" applyBorder="1" applyAlignment="1">
      <alignment horizontal="center" vertical="center" wrapText="1"/>
    </xf>
    <xf numFmtId="0" fontId="18" fillId="14" borderId="0" xfId="0" applyFont="1" applyFill="1" applyAlignment="1">
      <alignment horizontal="right" vertical="center"/>
    </xf>
    <xf numFmtId="0" fontId="8" fillId="14" borderId="6" xfId="0" applyFont="1" applyFill="1" applyBorder="1">
      <alignment horizontal="center" vertical="center"/>
    </xf>
    <xf numFmtId="0" fontId="8" fillId="14" borderId="36" xfId="0" applyFont="1" applyFill="1" applyBorder="1">
      <alignment horizontal="center" vertical="center"/>
    </xf>
    <xf numFmtId="0" fontId="8" fillId="14" borderId="4" xfId="0" applyFont="1" applyFill="1" applyBorder="1" applyAlignment="1">
      <alignment horizontal="center" vertical="center" wrapText="1"/>
    </xf>
    <xf numFmtId="0" fontId="8" fillId="14" borderId="4" xfId="0" applyFont="1" applyFill="1" applyBorder="1">
      <alignment horizontal="center" vertical="center"/>
    </xf>
    <xf numFmtId="0" fontId="26" fillId="14" borderId="22" xfId="0" applyFont="1" applyFill="1" applyBorder="1" applyAlignment="1">
      <alignment vertical="top" wrapText="1"/>
    </xf>
    <xf numFmtId="0" fontId="17" fillId="14" borderId="22" xfId="0" applyFont="1" applyFill="1" applyBorder="1">
      <alignment horizontal="center" vertical="center"/>
    </xf>
    <xf numFmtId="0" fontId="17" fillId="14" borderId="45" xfId="0" applyFont="1" applyFill="1" applyBorder="1">
      <alignment horizontal="center" vertical="center"/>
    </xf>
    <xf numFmtId="0" fontId="17" fillId="0" borderId="17" xfId="0" applyFont="1" applyBorder="1" applyAlignment="1">
      <alignment horizontal="center" vertical="center" wrapText="1"/>
    </xf>
    <xf numFmtId="0" fontId="18" fillId="13" borderId="6" xfId="0" applyFont="1" applyFill="1" applyBorder="1">
      <alignment horizontal="center" vertical="center"/>
    </xf>
    <xf numFmtId="0" fontId="12" fillId="13" borderId="4" xfId="0" applyFont="1" applyFill="1" applyBorder="1">
      <alignment horizontal="center" vertical="center"/>
    </xf>
    <xf numFmtId="0" fontId="18" fillId="13" borderId="4" xfId="0" applyFont="1" applyFill="1" applyBorder="1">
      <alignment horizontal="center" vertical="center"/>
    </xf>
    <xf numFmtId="0" fontId="18" fillId="13" borderId="0" xfId="0" applyFont="1" applyFill="1">
      <alignment horizontal="center" vertical="center"/>
    </xf>
    <xf numFmtId="0" fontId="7" fillId="13" borderId="0" xfId="0" applyFont="1" applyFill="1">
      <alignment horizontal="center" vertical="center"/>
    </xf>
    <xf numFmtId="0" fontId="17" fillId="13" borderId="0" xfId="0" applyFont="1" applyFill="1" applyAlignment="1">
      <alignment horizontal="left"/>
    </xf>
    <xf numFmtId="0" fontId="12" fillId="13" borderId="6" xfId="0" applyFont="1" applyFill="1" applyBorder="1" applyAlignment="1">
      <alignment vertical="center"/>
    </xf>
    <xf numFmtId="0" fontId="18" fillId="11" borderId="0" xfId="0" applyFont="1" applyFill="1">
      <alignment horizontal="center" vertical="center"/>
    </xf>
    <xf numFmtId="0" fontId="17" fillId="11" borderId="0" xfId="0" applyFont="1" applyFill="1" applyAlignment="1">
      <alignment horizontal="right" vertical="center"/>
    </xf>
    <xf numFmtId="0" fontId="18" fillId="11" borderId="83" xfId="0" applyFont="1" applyFill="1" applyBorder="1" applyAlignment="1">
      <alignment vertical="center"/>
    </xf>
    <xf numFmtId="0" fontId="18" fillId="11" borderId="46" xfId="0" applyFont="1" applyFill="1" applyBorder="1">
      <alignment horizontal="center" vertical="center"/>
    </xf>
    <xf numFmtId="0" fontId="18" fillId="11" borderId="46" xfId="0" applyFont="1" applyFill="1" applyBorder="1" applyAlignment="1">
      <alignment vertical="center"/>
    </xf>
    <xf numFmtId="0" fontId="18" fillId="11" borderId="84" xfId="0" applyFont="1" applyFill="1" applyBorder="1" applyAlignment="1">
      <alignment vertical="center"/>
    </xf>
    <xf numFmtId="0" fontId="18" fillId="11" borderId="76" xfId="0" applyFont="1" applyFill="1" applyBorder="1" applyAlignment="1">
      <alignment vertical="center"/>
    </xf>
    <xf numFmtId="0" fontId="0" fillId="11" borderId="0" xfId="0" applyFill="1">
      <alignment horizontal="center" vertical="center"/>
    </xf>
    <xf numFmtId="0" fontId="18" fillId="11" borderId="77" xfId="0" applyFont="1" applyFill="1" applyBorder="1" applyAlignment="1">
      <alignment horizontal="left" vertical="center"/>
    </xf>
    <xf numFmtId="0" fontId="18" fillId="11" borderId="76" xfId="0" applyFont="1" applyFill="1" applyBorder="1">
      <alignment horizontal="center" vertical="center"/>
    </xf>
    <xf numFmtId="0" fontId="18" fillId="11" borderId="80" xfId="0" applyFont="1" applyFill="1" applyBorder="1">
      <alignment horizontal="center" vertical="center"/>
    </xf>
    <xf numFmtId="0" fontId="17" fillId="11" borderId="81" xfId="0" applyFont="1" applyFill="1" applyBorder="1" applyAlignment="1">
      <alignment horizontal="right" vertical="center" wrapText="1"/>
    </xf>
    <xf numFmtId="0" fontId="12" fillId="11" borderId="81" xfId="0" applyFont="1" applyFill="1" applyBorder="1" applyAlignment="1">
      <alignment vertical="center"/>
    </xf>
    <xf numFmtId="0" fontId="12" fillId="11" borderId="78" xfId="0" applyFont="1" applyFill="1" applyBorder="1">
      <alignment horizontal="center" vertical="center"/>
    </xf>
    <xf numFmtId="0" fontId="12" fillId="11" borderId="85" xfId="0" applyFont="1" applyFill="1" applyBorder="1">
      <alignment horizontal="center" vertical="center"/>
    </xf>
    <xf numFmtId="1" fontId="17" fillId="0" borderId="0" xfId="0" applyNumberFormat="1" applyFont="1" applyAlignment="1"/>
    <xf numFmtId="1" fontId="7" fillId="0" borderId="0" xfId="0" applyNumberFormat="1" applyFont="1" applyAlignment="1"/>
    <xf numFmtId="172" fontId="7" fillId="0" borderId="0" xfId="6" applyNumberFormat="1" applyFont="1" applyBorder="1"/>
    <xf numFmtId="0" fontId="17" fillId="11" borderId="76" xfId="20" applyFont="1" applyFill="1" applyBorder="1"/>
    <xf numFmtId="0" fontId="18" fillId="11" borderId="76" xfId="20" applyFont="1" applyFill="1" applyBorder="1"/>
    <xf numFmtId="0" fontId="17" fillId="11" borderId="80" xfId="20" applyFont="1" applyFill="1" applyBorder="1"/>
    <xf numFmtId="0" fontId="17" fillId="11" borderId="81" xfId="20" applyFont="1" applyFill="1" applyBorder="1"/>
    <xf numFmtId="0" fontId="17" fillId="11" borderId="85" xfId="20" applyFont="1" applyFill="1" applyBorder="1"/>
    <xf numFmtId="0" fontId="17" fillId="11" borderId="82" xfId="20" applyFont="1" applyFill="1" applyBorder="1"/>
    <xf numFmtId="0" fontId="121" fillId="0" borderId="0" xfId="0" applyFont="1" applyAlignment="1">
      <alignment horizontal="left" vertical="center"/>
    </xf>
    <xf numFmtId="49" fontId="116" fillId="0" borderId="0" xfId="1" applyFont="1">
      <alignment horizontal="left" vertical="top"/>
    </xf>
    <xf numFmtId="0" fontId="116" fillId="0" borderId="0" xfId="21" applyFont="1" applyAlignment="1">
      <alignment horizontal="left" vertical="top" indent="7"/>
    </xf>
    <xf numFmtId="0" fontId="116" fillId="0" borderId="0" xfId="21" applyFont="1" applyAlignment="1">
      <alignment horizontal="left" vertical="top" indent="2"/>
    </xf>
    <xf numFmtId="9" fontId="26" fillId="0" borderId="3" xfId="28" applyFont="1" applyFill="1" applyBorder="1" applyAlignment="1"/>
    <xf numFmtId="49" fontId="12" fillId="0" borderId="0" xfId="50" applyFont="1" applyAlignment="1">
      <alignment horizontal="left"/>
    </xf>
    <xf numFmtId="37" fontId="12" fillId="0" borderId="4" xfId="46" applyNumberFormat="1" applyFont="1" applyBorder="1" applyAlignment="1"/>
    <xf numFmtId="37" fontId="18" fillId="0" borderId="6" xfId="28" applyNumberFormat="1" applyFont="1" applyFill="1" applyBorder="1" applyAlignment="1"/>
    <xf numFmtId="9" fontId="18" fillId="0" borderId="0" xfId="28" applyFont="1" applyFill="1" applyBorder="1" applyAlignment="1"/>
    <xf numFmtId="37" fontId="18" fillId="0" borderId="0" xfId="28" applyNumberFormat="1" applyFont="1" applyFill="1" applyBorder="1" applyAlignment="1"/>
    <xf numFmtId="0" fontId="12" fillId="0" borderId="0" xfId="50" applyNumberFormat="1" applyFont="1" applyAlignment="1">
      <alignment horizontal="left"/>
    </xf>
    <xf numFmtId="0" fontId="44" fillId="10" borderId="15" xfId="21" applyFont="1" applyFill="1" applyBorder="1"/>
    <xf numFmtId="0" fontId="8" fillId="10" borderId="0" xfId="21" applyFont="1" applyFill="1"/>
    <xf numFmtId="0" fontId="6" fillId="10" borderId="0" xfId="21" applyFill="1"/>
    <xf numFmtId="0" fontId="6" fillId="10" borderId="16" xfId="21" applyFill="1" applyBorder="1"/>
    <xf numFmtId="0" fontId="43" fillId="10" borderId="0" xfId="21" applyFont="1" applyFill="1"/>
    <xf numFmtId="49" fontId="44" fillId="11" borderId="6" xfId="21" applyNumberFormat="1" applyFont="1" applyFill="1" applyBorder="1" applyProtection="1">
      <protection locked="0"/>
    </xf>
    <xf numFmtId="0" fontId="44" fillId="11" borderId="6" xfId="21" applyFont="1" applyFill="1" applyBorder="1" applyProtection="1">
      <protection locked="0"/>
    </xf>
    <xf numFmtId="0" fontId="44" fillId="0" borderId="0" xfId="21" applyFont="1" applyProtection="1">
      <protection locked="0"/>
    </xf>
    <xf numFmtId="0" fontId="43" fillId="0" borderId="0" xfId="21" applyFont="1" applyProtection="1">
      <protection locked="0"/>
    </xf>
    <xf numFmtId="0" fontId="44" fillId="11" borderId="4" xfId="21" applyFont="1" applyFill="1" applyBorder="1" applyAlignment="1" applyProtection="1">
      <alignment horizontal="left"/>
      <protection locked="0"/>
    </xf>
    <xf numFmtId="0" fontId="8" fillId="11" borderId="0" xfId="21" applyFont="1" applyFill="1" applyProtection="1">
      <protection locked="0"/>
    </xf>
    <xf numFmtId="0" fontId="6" fillId="11" borderId="0" xfId="21" applyFill="1" applyProtection="1">
      <protection locked="0"/>
    </xf>
    <xf numFmtId="0" fontId="8" fillId="11" borderId="0" xfId="21" applyFont="1" applyFill="1" applyAlignment="1" applyProtection="1">
      <alignment horizontal="left" indent="3"/>
      <protection locked="0"/>
    </xf>
    <xf numFmtId="0" fontId="43" fillId="11" borderId="0" xfId="21" applyFont="1" applyFill="1" applyProtection="1">
      <protection locked="0"/>
    </xf>
    <xf numFmtId="0" fontId="8" fillId="11" borderId="0" xfId="21" applyFont="1" applyFill="1" applyAlignment="1" applyProtection="1">
      <alignment horizontal="left" indent="2"/>
      <protection locked="0"/>
    </xf>
    <xf numFmtId="0" fontId="8" fillId="11" borderId="6" xfId="21" applyFont="1" applyFill="1" applyBorder="1" applyAlignment="1" applyProtection="1">
      <alignment vertical="top" wrapText="1"/>
      <protection locked="0"/>
    </xf>
    <xf numFmtId="0" fontId="8" fillId="11" borderId="17" xfId="21" applyFont="1" applyFill="1" applyBorder="1" applyProtection="1">
      <protection locked="0"/>
    </xf>
    <xf numFmtId="0" fontId="6" fillId="11" borderId="17" xfId="21" applyFill="1" applyBorder="1" applyProtection="1">
      <protection locked="0"/>
    </xf>
    <xf numFmtId="0" fontId="8" fillId="11" borderId="17" xfId="21" applyFont="1" applyFill="1" applyBorder="1" applyAlignment="1" applyProtection="1">
      <alignment horizontal="left" indent="3"/>
      <protection locked="0"/>
    </xf>
    <xf numFmtId="0" fontId="43" fillId="11" borderId="17" xfId="21" applyFont="1" applyFill="1" applyBorder="1" applyProtection="1">
      <protection locked="0"/>
    </xf>
    <xf numFmtId="0" fontId="8" fillId="11" borderId="17" xfId="21" applyFont="1" applyFill="1" applyBorder="1" applyAlignment="1" applyProtection="1">
      <alignment horizontal="left" indent="2"/>
      <protection locked="0"/>
    </xf>
    <xf numFmtId="0" fontId="69" fillId="11" borderId="0" xfId="21" applyFont="1" applyFill="1" applyAlignment="1" applyProtection="1">
      <alignment vertical="top" wrapText="1"/>
      <protection locked="0"/>
    </xf>
    <xf numFmtId="0" fontId="123" fillId="15" borderId="4" xfId="0" applyFont="1" applyFill="1" applyBorder="1" applyAlignment="1" applyProtection="1">
      <alignment horizontal="center" vertical="center" wrapText="1"/>
      <protection locked="0"/>
    </xf>
    <xf numFmtId="0" fontId="43" fillId="0" borderId="6" xfId="21" applyFont="1" applyBorder="1" applyProtection="1">
      <protection locked="0"/>
    </xf>
    <xf numFmtId="0" fontId="43" fillId="0" borderId="23" xfId="21" applyFont="1" applyBorder="1" applyProtection="1">
      <protection locked="0"/>
    </xf>
    <xf numFmtId="0" fontId="43" fillId="0" borderId="15" xfId="21" applyFont="1" applyBorder="1" applyProtection="1">
      <protection locked="0"/>
    </xf>
    <xf numFmtId="0" fontId="43" fillId="0" borderId="15" xfId="21" applyFont="1" applyBorder="1" applyAlignment="1" applyProtection="1">
      <alignment vertical="top"/>
      <protection locked="0"/>
    </xf>
    <xf numFmtId="0" fontId="43" fillId="0" borderId="0" xfId="21" applyFont="1" applyAlignment="1" applyProtection="1">
      <alignment vertical="top"/>
      <protection locked="0"/>
    </xf>
    <xf numFmtId="0" fontId="6" fillId="0" borderId="0" xfId="21" applyProtection="1">
      <protection locked="0"/>
    </xf>
    <xf numFmtId="0" fontId="43" fillId="0" borderId="16" xfId="21" applyFont="1" applyBorder="1" applyProtection="1">
      <protection locked="0"/>
    </xf>
    <xf numFmtId="0" fontId="44" fillId="0" borderId="0" xfId="21" applyFont="1" applyAlignment="1" applyProtection="1">
      <alignment horizontal="right"/>
      <protection locked="0"/>
    </xf>
    <xf numFmtId="0" fontId="43" fillId="0" borderId="12" xfId="21" applyFont="1" applyBorder="1" applyProtection="1">
      <protection locked="0"/>
    </xf>
    <xf numFmtId="0" fontId="6" fillId="0" borderId="6" xfId="21" applyBorder="1" applyAlignment="1" applyProtection="1">
      <alignment vertical="center"/>
      <protection locked="0"/>
    </xf>
    <xf numFmtId="0" fontId="7" fillId="0" borderId="6" xfId="21" applyFont="1" applyBorder="1" applyAlignment="1" applyProtection="1">
      <alignment horizontal="left" vertical="center" wrapText="1" indent="1"/>
      <protection locked="0"/>
    </xf>
    <xf numFmtId="0" fontId="43" fillId="0" borderId="6" xfId="21" applyFont="1" applyBorder="1" applyAlignment="1" applyProtection="1">
      <alignment vertical="top"/>
      <protection locked="0"/>
    </xf>
    <xf numFmtId="0" fontId="7" fillId="0" borderId="6" xfId="21" applyFont="1" applyBorder="1" applyAlignment="1" applyProtection="1">
      <alignment horizontal="left" vertical="center" indent="1"/>
      <protection locked="0"/>
    </xf>
    <xf numFmtId="0" fontId="43" fillId="0" borderId="11" xfId="21" applyFont="1" applyBorder="1" applyAlignment="1" applyProtection="1">
      <alignment vertical="top"/>
      <protection locked="0"/>
    </xf>
    <xf numFmtId="0" fontId="43" fillId="6" borderId="6" xfId="21" applyFont="1" applyFill="1" applyBorder="1" applyProtection="1">
      <protection locked="0"/>
    </xf>
    <xf numFmtId="0" fontId="43" fillId="6" borderId="11" xfId="21" applyFont="1" applyFill="1" applyBorder="1" applyProtection="1">
      <protection locked="0"/>
    </xf>
    <xf numFmtId="0" fontId="12" fillId="0" borderId="0" xfId="21" applyFont="1" applyAlignment="1">
      <alignment horizontal="left" vertical="center"/>
    </xf>
    <xf numFmtId="0" fontId="7" fillId="0" borderId="0" xfId="46" applyFont="1" applyAlignment="1" applyProtection="1">
      <alignment horizontal="left" vertical="center" indent="5"/>
      <protection locked="0"/>
    </xf>
    <xf numFmtId="0" fontId="12" fillId="0" borderId="0" xfId="21" applyFont="1" applyAlignment="1" applyProtection="1">
      <alignment horizontal="left" indent="5"/>
      <protection locked="0"/>
    </xf>
    <xf numFmtId="0" fontId="12" fillId="0" borderId="0" xfId="21" applyFont="1" applyAlignment="1" applyProtection="1">
      <alignment horizontal="left"/>
      <protection locked="0"/>
    </xf>
    <xf numFmtId="0" fontId="7" fillId="0" borderId="0" xfId="46" applyFont="1" applyProtection="1">
      <alignment horizontal="center" vertical="center"/>
      <protection locked="0"/>
    </xf>
    <xf numFmtId="0" fontId="7" fillId="0" borderId="0" xfId="21" applyFont="1" applyAlignment="1" applyProtection="1">
      <alignment horizontal="left"/>
      <protection locked="0"/>
    </xf>
    <xf numFmtId="0" fontId="124" fillId="16" borderId="0" xfId="21" applyFont="1" applyFill="1" applyAlignment="1" applyProtection="1">
      <alignment horizontal="center" vertical="center"/>
      <protection locked="0"/>
    </xf>
    <xf numFmtId="1" fontId="7" fillId="11" borderId="6" xfId="0" applyNumberFormat="1" applyFont="1" applyFill="1" applyBorder="1" applyAlignment="1">
      <alignment horizontal="center" vertical="center" wrapText="1"/>
    </xf>
    <xf numFmtId="1" fontId="7" fillId="11" borderId="37" xfId="0" applyNumberFormat="1" applyFont="1" applyFill="1" applyBorder="1" applyAlignment="1">
      <alignment horizontal="center" vertical="center" wrapText="1"/>
    </xf>
    <xf numFmtId="0" fontId="126" fillId="0" borderId="0" xfId="101" applyFont="1">
      <alignment horizontal="center" vertical="center"/>
    </xf>
    <xf numFmtId="0" fontId="125" fillId="0" borderId="0" xfId="101" applyAlignment="1"/>
    <xf numFmtId="0" fontId="127" fillId="0" borderId="0" xfId="101" applyFont="1" applyAlignment="1">
      <alignment horizontal="center" vertical="center"/>
    </xf>
    <xf numFmtId="0" fontId="8" fillId="0" borderId="0" xfId="21" applyFont="1" applyAlignment="1">
      <alignment horizontal="left" wrapText="1" indent="5"/>
    </xf>
    <xf numFmtId="0" fontId="11" fillId="0" borderId="0" xfId="21" applyFont="1" applyAlignment="1">
      <alignment horizontal="left" vertical="top" wrapText="1"/>
    </xf>
    <xf numFmtId="0" fontId="44" fillId="0" borderId="0" xfId="21" applyFont="1" applyAlignment="1">
      <alignment horizontal="left" wrapText="1"/>
    </xf>
    <xf numFmtId="0" fontId="8" fillId="0" borderId="0" xfId="21" applyFont="1" applyAlignment="1">
      <alignment horizontal="left" vertical="top" wrapText="1" indent="5"/>
    </xf>
    <xf numFmtId="0" fontId="8" fillId="0" borderId="0" xfId="21" applyFont="1" applyAlignment="1">
      <alignment horizontal="left" vertical="top" indent="5"/>
    </xf>
    <xf numFmtId="0" fontId="11" fillId="0" borderId="0" xfId="19" applyFont="1" applyAlignment="1">
      <alignment horizontal="right" vertical="top" wrapText="1"/>
    </xf>
    <xf numFmtId="0" fontId="8" fillId="10" borderId="6" xfId="21" applyFont="1" applyFill="1" applyBorder="1" applyAlignment="1">
      <alignment horizontal="left" vertical="top" wrapText="1" indent="3"/>
    </xf>
    <xf numFmtId="49" fontId="44" fillId="11" borderId="6" xfId="21" applyNumberFormat="1" applyFont="1" applyFill="1" applyBorder="1" applyAlignment="1" applyProtection="1">
      <alignment horizontal="center"/>
      <protection locked="0"/>
    </xf>
    <xf numFmtId="0" fontId="8" fillId="11" borderId="0" xfId="21" applyFont="1" applyFill="1" applyAlignment="1">
      <alignment horizontal="left" vertical="top" wrapText="1"/>
    </xf>
    <xf numFmtId="0" fontId="8" fillId="11" borderId="0" xfId="21" applyFont="1" applyFill="1" applyAlignment="1" applyProtection="1">
      <alignment horizontal="left" vertical="center" wrapText="1" indent="3"/>
      <protection locked="0"/>
    </xf>
    <xf numFmtId="0" fontId="6" fillId="11" borderId="0" xfId="0" applyFont="1" applyFill="1" applyAlignment="1" applyProtection="1">
      <alignment horizontal="left" vertical="center" wrapText="1" indent="3"/>
      <protection locked="0"/>
    </xf>
    <xf numFmtId="0" fontId="8" fillId="11" borderId="6" xfId="21" applyFont="1" applyFill="1" applyBorder="1" applyAlignment="1">
      <alignment horizontal="left" wrapText="1"/>
    </xf>
    <xf numFmtId="0" fontId="44" fillId="0" borderId="0" xfId="21" applyFont="1" applyAlignment="1">
      <alignment horizontal="left" wrapText="1" indent="2"/>
    </xf>
    <xf numFmtId="0" fontId="8" fillId="0" borderId="0" xfId="21" applyFont="1" applyAlignment="1">
      <alignment horizontal="left" indent="2"/>
    </xf>
    <xf numFmtId="0" fontId="83" fillId="0" borderId="0" xfId="0" applyFont="1" applyAlignment="1" applyProtection="1">
      <alignment horizontal="left" vertical="center" wrapText="1"/>
      <protection locked="0"/>
    </xf>
    <xf numFmtId="0" fontId="83" fillId="0" borderId="16" xfId="0" applyFont="1" applyBorder="1" applyAlignment="1" applyProtection="1">
      <alignment horizontal="left" vertical="center" wrapText="1"/>
      <protection locked="0"/>
    </xf>
    <xf numFmtId="0" fontId="6" fillId="0" borderId="0" xfId="21" applyAlignment="1">
      <alignment horizontal="left" indent="2"/>
    </xf>
    <xf numFmtId="0" fontId="6" fillId="0" borderId="17" xfId="0" applyFont="1" applyBorder="1" applyAlignment="1" applyProtection="1">
      <alignment horizontal="justify" vertical="center"/>
      <protection locked="0"/>
    </xf>
    <xf numFmtId="0" fontId="6" fillId="0" borderId="17" xfId="0" applyFont="1" applyBorder="1" applyProtection="1">
      <alignment horizontal="center" vertical="center"/>
      <protection locked="0"/>
    </xf>
    <xf numFmtId="0" fontId="6" fillId="0" borderId="19" xfId="0" applyFont="1" applyBorder="1" applyProtection="1">
      <alignment horizontal="center" vertical="center"/>
      <protection locked="0"/>
    </xf>
    <xf numFmtId="0" fontId="6" fillId="0" borderId="0" xfId="0" applyFont="1" applyAlignment="1" applyProtection="1">
      <alignment horizontal="left" vertical="top" wrapText="1"/>
      <protection locked="0"/>
    </xf>
    <xf numFmtId="0" fontId="6" fillId="0" borderId="16" xfId="0" applyFont="1" applyBorder="1" applyAlignment="1" applyProtection="1">
      <alignment horizontal="left" vertical="top" wrapText="1"/>
      <protection locked="0"/>
    </xf>
    <xf numFmtId="49" fontId="107" fillId="6" borderId="6" xfId="0" applyNumberFormat="1" applyFont="1" applyFill="1" applyBorder="1" applyAlignment="1">
      <alignment horizontal="left" vertical="top" wrapText="1" indent="1"/>
    </xf>
    <xf numFmtId="0" fontId="107" fillId="6" borderId="6" xfId="0" applyFont="1" applyFill="1" applyBorder="1" applyAlignment="1">
      <alignment horizontal="left" vertical="top" wrapText="1" indent="1"/>
    </xf>
    <xf numFmtId="0" fontId="6" fillId="0" borderId="0" xfId="0" applyFont="1" applyAlignment="1" applyProtection="1">
      <alignment horizontal="left" vertical="center" wrapText="1"/>
      <protection locked="0"/>
    </xf>
    <xf numFmtId="0" fontId="6" fillId="0" borderId="16" xfId="0" applyFont="1" applyBorder="1" applyAlignment="1" applyProtection="1">
      <alignment horizontal="left" vertical="center" wrapText="1"/>
      <protection locked="0"/>
    </xf>
    <xf numFmtId="0" fontId="95" fillId="11" borderId="0" xfId="0" applyFont="1" applyFill="1" applyAlignment="1">
      <alignment horizontal="left" vertical="center" wrapText="1"/>
    </xf>
    <xf numFmtId="0" fontId="95" fillId="11" borderId="16" xfId="0" applyFont="1" applyFill="1" applyBorder="1" applyAlignment="1">
      <alignment horizontal="left" vertical="center" wrapText="1"/>
    </xf>
    <xf numFmtId="0" fontId="12" fillId="5" borderId="0" xfId="46" applyFont="1" applyFill="1" applyAlignment="1">
      <alignment horizontal="center"/>
    </xf>
    <xf numFmtId="0" fontId="12" fillId="5" borderId="16" xfId="46" applyFont="1" applyFill="1" applyBorder="1" applyAlignment="1">
      <alignment horizontal="center"/>
    </xf>
    <xf numFmtId="0" fontId="12" fillId="5" borderId="0" xfId="46" applyFont="1" applyFill="1" applyAlignment="1">
      <alignment horizontal="center" wrapText="1"/>
    </xf>
    <xf numFmtId="0" fontId="12" fillId="5" borderId="16" xfId="46" applyFont="1" applyFill="1" applyBorder="1" applyAlignment="1">
      <alignment horizontal="center" wrapText="1"/>
    </xf>
    <xf numFmtId="0" fontId="17" fillId="0" borderId="0" xfId="0" applyFont="1">
      <alignment horizontal="center" vertical="center"/>
    </xf>
    <xf numFmtId="0" fontId="18" fillId="0" borderId="4" xfId="0" applyFont="1" applyBorder="1" applyAlignment="1">
      <alignment horizontal="center" vertical="center" wrapText="1"/>
    </xf>
    <xf numFmtId="0" fontId="17" fillId="0" borderId="4" xfId="0" applyFont="1" applyBorder="1">
      <alignment horizontal="center" vertical="center"/>
    </xf>
    <xf numFmtId="0" fontId="17" fillId="0" borderId="17" xfId="0" applyFont="1" applyBorder="1">
      <alignment horizontal="center" vertical="center"/>
    </xf>
    <xf numFmtId="0" fontId="18" fillId="2" borderId="4" xfId="0" applyFont="1" applyFill="1" applyBorder="1" applyAlignment="1">
      <alignment horizontal="center" vertical="center" wrapText="1"/>
    </xf>
    <xf numFmtId="0" fontId="26" fillId="0" borderId="8" xfId="0" applyFont="1" applyBorder="1" applyAlignment="1">
      <alignment horizontal="left" vertical="top" wrapText="1"/>
    </xf>
    <xf numFmtId="0" fontId="0" fillId="0" borderId="10" xfId="0" applyBorder="1">
      <alignment horizontal="center" vertical="center"/>
    </xf>
    <xf numFmtId="0" fontId="26" fillId="0" borderId="0" xfId="0" applyFont="1" applyAlignment="1">
      <alignment horizontal="center" vertical="top" wrapText="1"/>
    </xf>
    <xf numFmtId="0" fontId="26" fillId="0" borderId="23" xfId="0" applyFont="1" applyBorder="1" applyAlignment="1">
      <alignment horizontal="left" vertical="top" wrapText="1"/>
    </xf>
    <xf numFmtId="0" fontId="26" fillId="0" borderId="17" xfId="0" applyFont="1" applyBorder="1" applyAlignment="1">
      <alignment horizontal="left" vertical="top" wrapText="1"/>
    </xf>
    <xf numFmtId="0" fontId="26" fillId="0" borderId="19" xfId="0" applyFont="1" applyBorder="1" applyAlignment="1">
      <alignment horizontal="left" vertical="top" wrapText="1"/>
    </xf>
    <xf numFmtId="0" fontId="26" fillId="0" borderId="12" xfId="0" applyFont="1" applyBorder="1" applyAlignment="1">
      <alignment horizontal="left" vertical="top" wrapText="1"/>
    </xf>
    <xf numFmtId="0" fontId="26" fillId="0" borderId="6" xfId="0" applyFont="1" applyBorder="1" applyAlignment="1">
      <alignment horizontal="left" vertical="top" wrapText="1"/>
    </xf>
    <xf numFmtId="0" fontId="26" fillId="0" borderId="11" xfId="0" applyFont="1" applyBorder="1" applyAlignment="1">
      <alignment horizontal="left" vertical="top" wrapText="1"/>
    </xf>
    <xf numFmtId="0" fontId="12" fillId="12" borderId="17" xfId="0" applyFont="1" applyFill="1" applyBorder="1">
      <alignment horizontal="center" vertical="center"/>
    </xf>
    <xf numFmtId="0" fontId="18" fillId="12" borderId="4" xfId="0" applyFont="1" applyFill="1" applyBorder="1" applyAlignment="1">
      <alignment horizontal="left" vertical="center"/>
    </xf>
    <xf numFmtId="0" fontId="18" fillId="12" borderId="17" xfId="0" applyFont="1" applyFill="1" applyBorder="1" applyAlignment="1">
      <alignment horizontal="center" vertical="center" wrapText="1"/>
    </xf>
    <xf numFmtId="0" fontId="18" fillId="12" borderId="17" xfId="0" applyFont="1" applyFill="1" applyBorder="1">
      <alignment horizontal="center" vertical="center"/>
    </xf>
    <xf numFmtId="0" fontId="28" fillId="0" borderId="0" xfId="0" applyFont="1" applyAlignment="1">
      <alignment horizontal="center" wrapText="1"/>
    </xf>
    <xf numFmtId="0" fontId="28" fillId="0" borderId="13" xfId="0" applyFont="1" applyBorder="1" applyAlignment="1">
      <alignment horizontal="left" vertical="center" wrapText="1"/>
    </xf>
    <xf numFmtId="0" fontId="28" fillId="0" borderId="4" xfId="0" applyFont="1" applyBorder="1" applyAlignment="1">
      <alignment horizontal="left" vertical="center" wrapText="1"/>
    </xf>
    <xf numFmtId="0" fontId="28" fillId="0" borderId="9" xfId="0" applyFont="1" applyBorder="1" applyAlignment="1">
      <alignment horizontal="left" vertical="center" wrapText="1"/>
    </xf>
    <xf numFmtId="0" fontId="18" fillId="0" borderId="0" xfId="0" applyFont="1" applyAlignment="1">
      <alignment horizontal="left" vertical="top" wrapText="1"/>
    </xf>
    <xf numFmtId="0" fontId="12" fillId="14" borderId="58" xfId="0" applyFont="1" applyFill="1" applyBorder="1">
      <alignment horizontal="center" vertical="center"/>
    </xf>
    <xf numFmtId="0" fontId="12" fillId="14" borderId="59" xfId="0" applyFont="1" applyFill="1" applyBorder="1">
      <alignment horizontal="center" vertical="center"/>
    </xf>
    <xf numFmtId="0" fontId="12" fillId="13" borderId="74" xfId="0" applyFont="1" applyFill="1" applyBorder="1">
      <alignment horizontal="center" vertical="center"/>
    </xf>
    <xf numFmtId="0" fontId="12" fillId="13" borderId="75" xfId="0" applyFont="1" applyFill="1" applyBorder="1">
      <alignment horizontal="center" vertical="center"/>
    </xf>
    <xf numFmtId="0" fontId="12" fillId="11" borderId="46" xfId="0" applyFont="1" applyFill="1" applyBorder="1">
      <alignment horizontal="center" vertical="center"/>
    </xf>
    <xf numFmtId="0" fontId="12" fillId="11" borderId="84" xfId="0" applyFont="1" applyFill="1" applyBorder="1">
      <alignment horizontal="center" vertical="center"/>
    </xf>
    <xf numFmtId="0" fontId="12" fillId="11" borderId="0" xfId="0" applyFont="1" applyFill="1" applyAlignment="1">
      <alignment horizontal="left" vertical="center" indent="2"/>
    </xf>
    <xf numFmtId="0" fontId="12" fillId="0" borderId="13" xfId="0" quotePrefix="1" applyFont="1" applyBorder="1" applyAlignment="1">
      <alignment vertical="center" wrapText="1"/>
    </xf>
    <xf numFmtId="0" fontId="0" fillId="0" borderId="9" xfId="0" applyBorder="1" applyAlignment="1">
      <alignment vertical="center" wrapText="1"/>
    </xf>
    <xf numFmtId="0" fontId="26" fillId="0" borderId="13" xfId="0" applyFont="1" applyBorder="1" applyAlignment="1">
      <alignment vertical="top" wrapText="1"/>
    </xf>
    <xf numFmtId="0" fontId="0" fillId="0" borderId="9" xfId="0" applyBorder="1" applyAlignment="1">
      <alignment vertical="top" wrapText="1"/>
    </xf>
    <xf numFmtId="0" fontId="12" fillId="0" borderId="10" xfId="0" applyFont="1" applyBorder="1" applyAlignment="1">
      <alignment horizontal="center" vertical="center" wrapText="1"/>
    </xf>
    <xf numFmtId="0" fontId="12" fillId="0" borderId="7" xfId="0" applyFont="1" applyBorder="1" applyAlignment="1">
      <alignment horizontal="center" vertical="center" wrapText="1"/>
    </xf>
    <xf numFmtId="0" fontId="26" fillId="0" borderId="13" xfId="0" applyFont="1" applyBorder="1" applyAlignment="1">
      <alignment horizontal="left" vertical="top" wrapText="1"/>
    </xf>
    <xf numFmtId="0" fontId="26" fillId="0" borderId="4" xfId="0" applyFont="1" applyBorder="1" applyAlignment="1">
      <alignment horizontal="left" vertical="top" wrapText="1"/>
    </xf>
    <xf numFmtId="0" fontId="26" fillId="0" borderId="9" xfId="0" applyFont="1" applyBorder="1" applyAlignment="1">
      <alignment horizontal="left" vertical="top" wrapText="1"/>
    </xf>
    <xf numFmtId="0" fontId="12" fillId="11" borderId="85" xfId="0" applyFont="1" applyFill="1" applyBorder="1" applyAlignment="1">
      <alignment horizontal="center" vertical="center" wrapText="1"/>
    </xf>
    <xf numFmtId="0" fontId="12" fillId="11" borderId="6" xfId="0" applyFont="1" applyFill="1" applyBorder="1">
      <alignment horizontal="center" vertical="center"/>
    </xf>
    <xf numFmtId="0" fontId="12" fillId="0" borderId="1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9" xfId="0" applyFont="1" applyBorder="1" applyAlignment="1">
      <alignment horizontal="center" vertical="center" wrapText="1"/>
    </xf>
    <xf numFmtId="0" fontId="26" fillId="0" borderId="13" xfId="0" applyFont="1" applyBorder="1" applyAlignment="1">
      <alignment horizontal="center" vertical="top" wrapText="1"/>
    </xf>
    <xf numFmtId="0" fontId="26" fillId="0" borderId="9" xfId="0" applyFont="1" applyBorder="1" applyAlignment="1">
      <alignment horizontal="center" vertical="top" wrapText="1"/>
    </xf>
    <xf numFmtId="0" fontId="8" fillId="0" borderId="13" xfId="0" applyFont="1" applyBorder="1" applyAlignment="1">
      <alignment horizontal="left" vertical="center" wrapText="1"/>
    </xf>
    <xf numFmtId="0" fontId="8" fillId="0" borderId="9" xfId="0" applyFont="1" applyBorder="1" applyAlignment="1">
      <alignment horizontal="left" vertical="center" wrapText="1"/>
    </xf>
    <xf numFmtId="0" fontId="18" fillId="0" borderId="13" xfId="0" applyFont="1" applyBorder="1" applyAlignment="1">
      <alignment horizontal="center" vertical="center" wrapText="1"/>
    </xf>
    <xf numFmtId="0" fontId="18" fillId="0" borderId="9" xfId="0" applyFont="1" applyBorder="1" applyAlignment="1">
      <alignment horizontal="center" vertical="center" wrapText="1"/>
    </xf>
    <xf numFmtId="0" fontId="8" fillId="0" borderId="13" xfId="0" quotePrefix="1" applyFont="1" applyBorder="1" applyAlignment="1">
      <alignment horizontal="left" vertical="center" wrapText="1"/>
    </xf>
    <xf numFmtId="0" fontId="8" fillId="0" borderId="4" xfId="0" quotePrefix="1" applyFont="1" applyBorder="1" applyAlignment="1">
      <alignment horizontal="left" vertical="center" wrapText="1"/>
    </xf>
    <xf numFmtId="0" fontId="8" fillId="0" borderId="9" xfId="0" quotePrefix="1" applyFont="1" applyBorder="1" applyAlignment="1">
      <alignment horizontal="left" vertical="center" wrapText="1"/>
    </xf>
    <xf numFmtId="0" fontId="0" fillId="0" borderId="9" xfId="0" applyBorder="1" applyAlignment="1">
      <alignment horizontal="center" vertical="center" wrapText="1"/>
    </xf>
    <xf numFmtId="0" fontId="28" fillId="0" borderId="13" xfId="0" applyFont="1" applyBorder="1" applyAlignment="1">
      <alignment horizontal="center" vertical="center" wrapText="1"/>
    </xf>
    <xf numFmtId="0" fontId="28" fillId="0" borderId="4" xfId="0" applyFont="1" applyBorder="1" applyAlignment="1">
      <alignment horizontal="center" vertical="center" wrapText="1"/>
    </xf>
    <xf numFmtId="0" fontId="0" fillId="0" borderId="9" xfId="0" applyBorder="1">
      <alignment horizontal="center" vertical="center"/>
    </xf>
    <xf numFmtId="0" fontId="7" fillId="0" borderId="0" xfId="15" applyAlignment="1">
      <alignment horizontal="left" wrapText="1"/>
    </xf>
    <xf numFmtId="37" fontId="17" fillId="0" borderId="0" xfId="0" applyNumberFormat="1" applyFont="1" applyAlignment="1">
      <alignment vertical="center" wrapText="1"/>
    </xf>
    <xf numFmtId="37" fontId="96" fillId="0" borderId="0" xfId="0" applyNumberFormat="1" applyFont="1" applyAlignment="1">
      <alignment vertical="center" wrapText="1"/>
    </xf>
    <xf numFmtId="0" fontId="61" fillId="0" borderId="2" xfId="16" applyBorder="1" applyAlignment="1">
      <alignment horizontal="left" wrapText="1"/>
    </xf>
    <xf numFmtId="0" fontId="61" fillId="0" borderId="1" xfId="16" applyBorder="1" applyAlignment="1">
      <alignment horizontal="left" wrapText="1"/>
    </xf>
    <xf numFmtId="0" fontId="61" fillId="0" borderId="0" xfId="16" applyAlignment="1">
      <alignment horizontal="center" wrapText="1"/>
    </xf>
    <xf numFmtId="0" fontId="62" fillId="0" borderId="0" xfId="42" applyNumberFormat="1" applyFont="1" applyAlignment="1">
      <alignment horizontal="left" wrapText="1"/>
    </xf>
    <xf numFmtId="49" fontId="62" fillId="0" borderId="0" xfId="37" applyAlignment="1">
      <alignment horizontal="left" wrapText="1"/>
    </xf>
    <xf numFmtId="49" fontId="61" fillId="0" borderId="2" xfId="23" applyBorder="1" applyAlignment="1">
      <alignment horizontal="left" wrapText="1"/>
    </xf>
    <xf numFmtId="49" fontId="61" fillId="0" borderId="0" xfId="23" applyAlignment="1">
      <alignment horizontal="left" wrapText="1" indent="2"/>
    </xf>
    <xf numFmtId="49" fontId="61" fillId="0" borderId="2" xfId="23" applyBorder="1">
      <alignment horizontal="left" vertical="top" wrapText="1"/>
    </xf>
    <xf numFmtId="49" fontId="61" fillId="0" borderId="1" xfId="23" applyBorder="1" applyAlignment="1">
      <alignment horizontal="left" wrapText="1"/>
    </xf>
    <xf numFmtId="0" fontId="59" fillId="0" borderId="0" xfId="0" applyFont="1" applyAlignment="1">
      <alignment horizontal="left" vertical="center" wrapText="1"/>
    </xf>
    <xf numFmtId="0" fontId="44" fillId="0" borderId="0" xfId="0" applyFont="1" applyAlignment="1">
      <alignment horizontal="left" vertical="center" wrapText="1"/>
    </xf>
    <xf numFmtId="0" fontId="7" fillId="0" borderId="0" xfId="33" applyNumberFormat="1" applyFont="1" applyAlignment="1">
      <alignment horizontal="left" wrapText="1"/>
    </xf>
    <xf numFmtId="0" fontId="61" fillId="0" borderId="0" xfId="33" applyNumberFormat="1" applyFont="1" applyAlignment="1">
      <alignment horizontal="left"/>
    </xf>
    <xf numFmtId="0" fontId="12" fillId="0" borderId="0" xfId="25" applyNumberFormat="1" applyFont="1" applyAlignment="1">
      <alignment horizontal="left" wrapText="1"/>
    </xf>
    <xf numFmtId="0" fontId="8" fillId="0" borderId="0" xfId="0" applyFont="1" applyAlignment="1">
      <alignment horizontal="left" vertical="center" wrapText="1"/>
    </xf>
    <xf numFmtId="0" fontId="62" fillId="0" borderId="0" xfId="0" applyFont="1" applyAlignment="1">
      <alignment horizontal="left" vertical="center" wrapText="1"/>
    </xf>
    <xf numFmtId="0" fontId="61" fillId="0" borderId="0" xfId="25" applyNumberFormat="1" applyAlignment="1">
      <alignment horizontal="left" wrapText="1"/>
    </xf>
    <xf numFmtId="0" fontId="61" fillId="0" borderId="0" xfId="25" applyNumberFormat="1" applyAlignment="1">
      <alignment horizontal="left" wrapText="1" indent="1"/>
    </xf>
    <xf numFmtId="0" fontId="0" fillId="0" borderId="0" xfId="0" applyAlignment="1">
      <alignment horizontal="left" wrapText="1" indent="1"/>
    </xf>
    <xf numFmtId="0" fontId="61" fillId="0" borderId="2" xfId="25" quotePrefix="1" applyNumberFormat="1" applyBorder="1" applyAlignment="1">
      <alignment horizontal="center" wrapText="1"/>
    </xf>
    <xf numFmtId="0" fontId="61" fillId="0" borderId="5" xfId="25" applyNumberFormat="1" applyBorder="1" applyAlignment="1">
      <alignment horizontal="left" wrapText="1"/>
    </xf>
    <xf numFmtId="0" fontId="61" fillId="0" borderId="0" xfId="25" applyNumberFormat="1" applyAlignment="1">
      <alignment horizontal="left"/>
    </xf>
    <xf numFmtId="49" fontId="61" fillId="0" borderId="1" xfId="23" applyBorder="1">
      <alignment horizontal="left" vertical="top" wrapText="1"/>
    </xf>
    <xf numFmtId="0" fontId="61" fillId="0" borderId="0" xfId="33" applyNumberFormat="1" applyFont="1" applyAlignment="1">
      <alignment horizontal="left" wrapText="1"/>
    </xf>
    <xf numFmtId="0" fontId="6" fillId="0" borderId="0" xfId="0" applyFont="1" applyAlignment="1">
      <alignment horizontal="center" vertical="center" wrapText="1"/>
    </xf>
    <xf numFmtId="0" fontId="7" fillId="0" borderId="0" xfId="24" applyNumberFormat="1" applyAlignment="1">
      <alignment horizontal="left" wrapText="1"/>
    </xf>
    <xf numFmtId="49" fontId="12" fillId="0" borderId="0" xfId="50" applyFont="1" applyAlignment="1">
      <alignment horizontal="left" wrapText="1"/>
    </xf>
    <xf numFmtId="37" fontId="17" fillId="0" borderId="0" xfId="46" applyNumberFormat="1" applyFont="1" applyAlignment="1">
      <alignment horizontal="left" vertical="top" wrapText="1"/>
    </xf>
    <xf numFmtId="0" fontId="17" fillId="0" borderId="0" xfId="46" applyFont="1" applyAlignment="1">
      <alignment horizontal="left" vertical="top" wrapText="1"/>
    </xf>
    <xf numFmtId="0" fontId="12" fillId="0" borderId="0" xfId="24" applyNumberFormat="1" applyFont="1" applyAlignment="1">
      <alignment horizontal="left"/>
    </xf>
    <xf numFmtId="37" fontId="17" fillId="0" borderId="0" xfId="0" applyNumberFormat="1" applyFont="1" applyAlignment="1">
      <alignment horizontal="left" vertical="top" wrapText="1"/>
    </xf>
    <xf numFmtId="49" fontId="12" fillId="0" borderId="5" xfId="35" applyFont="1" applyBorder="1" applyAlignment="1">
      <alignment horizontal="left" wrapText="1"/>
    </xf>
    <xf numFmtId="49" fontId="12" fillId="0" borderId="5" xfId="35" applyFont="1" applyBorder="1" applyAlignment="1">
      <alignment horizontal="left"/>
    </xf>
    <xf numFmtId="0" fontId="0" fillId="0" borderId="0" xfId="0" applyAlignment="1">
      <alignment horizontal="left" wrapText="1"/>
    </xf>
    <xf numFmtId="0" fontId="12" fillId="0" borderId="0" xfId="24" applyNumberFormat="1" applyFont="1" applyAlignment="1">
      <alignment horizontal="left" wrapText="1"/>
    </xf>
    <xf numFmtId="0" fontId="7" fillId="0" borderId="0" xfId="0" applyFont="1" applyAlignment="1">
      <alignment horizontal="left" wrapText="1"/>
    </xf>
    <xf numFmtId="0" fontId="17" fillId="0" borderId="0" xfId="0" applyFont="1" applyAlignment="1">
      <alignment horizontal="left" vertical="top" wrapText="1"/>
    </xf>
    <xf numFmtId="37" fontId="12" fillId="0" borderId="2" xfId="22" applyNumberFormat="1" applyFont="1" applyBorder="1" applyAlignment="1">
      <alignment horizontal="center" vertical="top" wrapText="1"/>
    </xf>
    <xf numFmtId="37" fontId="12" fillId="0" borderId="33" xfId="22" applyNumberFormat="1" applyFont="1" applyBorder="1" applyAlignment="1">
      <alignment horizontal="center" vertical="top" wrapText="1"/>
    </xf>
    <xf numFmtId="3" fontId="48" fillId="0" borderId="34" xfId="22" applyNumberFormat="1" applyFont="1" applyBorder="1" applyAlignment="1">
      <alignment horizontal="center" vertical="top" wrapText="1"/>
    </xf>
    <xf numFmtId="3" fontId="48" fillId="0" borderId="2" xfId="22" applyNumberFormat="1" applyFont="1" applyBorder="1" applyAlignment="1">
      <alignment horizontal="center" vertical="top" wrapText="1"/>
    </xf>
    <xf numFmtId="37" fontId="12" fillId="0" borderId="34" xfId="22" applyNumberFormat="1" applyFont="1" applyBorder="1" applyAlignment="1">
      <alignment horizontal="center" vertical="top" wrapText="1"/>
    </xf>
    <xf numFmtId="0" fontId="6" fillId="0" borderId="0" xfId="73" applyFont="1" applyAlignment="1">
      <alignment horizontal="left" wrapText="1"/>
    </xf>
    <xf numFmtId="0" fontId="8" fillId="0" borderId="0" xfId="73" applyFont="1" applyAlignment="1">
      <alignment horizontal="left" wrapText="1"/>
    </xf>
    <xf numFmtId="0" fontId="6" fillId="0" borderId="0" xfId="73" applyFont="1" applyAlignment="1">
      <alignment horizontal="left" vertical="top" wrapText="1"/>
    </xf>
    <xf numFmtId="0" fontId="8" fillId="8" borderId="6" xfId="54" quotePrefix="1" applyFont="1" applyFill="1" applyBorder="1" applyAlignment="1">
      <alignment horizontal="left"/>
    </xf>
    <xf numFmtId="0" fontId="6" fillId="8" borderId="6" xfId="54" applyFill="1" applyBorder="1" applyAlignment="1">
      <alignment horizontal="left"/>
    </xf>
    <xf numFmtId="0" fontId="6" fillId="0" borderId="0" xfId="73" applyFont="1" applyAlignment="1">
      <alignment vertical="top" wrapText="1"/>
    </xf>
    <xf numFmtId="0" fontId="12" fillId="7" borderId="24" xfId="73" applyFont="1" applyFill="1" applyBorder="1" applyAlignment="1">
      <alignment horizontal="center" vertical="center"/>
    </xf>
    <xf numFmtId="0" fontId="12" fillId="7" borderId="56" xfId="73" applyFont="1" applyFill="1" applyBorder="1" applyAlignment="1">
      <alignment horizontal="center" vertical="center"/>
    </xf>
    <xf numFmtId="0" fontId="17" fillId="0" borderId="22" xfId="73" applyFont="1" applyBorder="1" applyAlignment="1">
      <alignment horizontal="center" vertical="center"/>
    </xf>
    <xf numFmtId="0" fontId="17" fillId="0" borderId="63" xfId="73" applyFont="1" applyBorder="1" applyAlignment="1">
      <alignment horizontal="center" vertical="center"/>
    </xf>
    <xf numFmtId="0" fontId="7" fillId="0" borderId="4" xfId="73" applyFont="1" applyBorder="1" applyAlignment="1">
      <alignment horizontal="center" vertical="center"/>
    </xf>
    <xf numFmtId="0" fontId="7" fillId="0" borderId="61" xfId="73" applyFont="1" applyBorder="1" applyAlignment="1">
      <alignment horizontal="center" vertical="center"/>
    </xf>
    <xf numFmtId="0" fontId="12" fillId="0" borderId="6" xfId="73" applyFont="1" applyBorder="1" applyAlignment="1">
      <alignment horizontal="center"/>
    </xf>
    <xf numFmtId="0" fontId="12" fillId="0" borderId="62" xfId="73" applyFont="1" applyBorder="1" applyAlignment="1">
      <alignment horizontal="center"/>
    </xf>
    <xf numFmtId="0" fontId="18" fillId="0" borderId="22" xfId="73" applyFont="1" applyBorder="1" applyAlignment="1">
      <alignment horizontal="center" vertical="center"/>
    </xf>
    <xf numFmtId="0" fontId="7" fillId="0" borderId="58" xfId="73" applyFont="1" applyBorder="1" applyAlignment="1">
      <alignment horizontal="center" vertical="center"/>
    </xf>
    <xf numFmtId="0" fontId="7" fillId="0" borderId="59" xfId="73" applyFont="1" applyBorder="1" applyAlignment="1">
      <alignment horizontal="center" vertical="center"/>
    </xf>
    <xf numFmtId="0" fontId="17" fillId="0" borderId="0" xfId="73" applyFont="1" applyAlignment="1">
      <alignment horizontal="left" vertical="top" wrapText="1"/>
    </xf>
    <xf numFmtId="0" fontId="20" fillId="8" borderId="24" xfId="73" applyFont="1" applyFill="1" applyBorder="1" applyAlignment="1">
      <alignment horizontal="left" vertical="center" wrapText="1"/>
    </xf>
    <xf numFmtId="0" fontId="12" fillId="0" borderId="58" xfId="73" applyFont="1" applyBorder="1" applyAlignment="1">
      <alignment horizontal="center" vertical="center"/>
    </xf>
    <xf numFmtId="0" fontId="12" fillId="0" borderId="60" xfId="73" applyFont="1" applyBorder="1" applyAlignment="1">
      <alignment horizontal="center" vertical="center"/>
    </xf>
    <xf numFmtId="0" fontId="17" fillId="0" borderId="45" xfId="73" applyFont="1" applyBorder="1" applyAlignment="1">
      <alignment horizontal="center" vertical="center"/>
    </xf>
    <xf numFmtId="0" fontId="18" fillId="0" borderId="63" xfId="73" applyFont="1" applyBorder="1" applyAlignment="1">
      <alignment horizontal="center" vertical="center"/>
    </xf>
    <xf numFmtId="0" fontId="7" fillId="0" borderId="60" xfId="73" applyFont="1" applyBorder="1" applyAlignment="1">
      <alignment horizontal="center" vertical="center"/>
    </xf>
    <xf numFmtId="0" fontId="22" fillId="0" borderId="0" xfId="1" applyNumberFormat="1" applyFont="1" applyAlignment="1">
      <alignment horizontal="left" vertical="top" wrapText="1"/>
    </xf>
    <xf numFmtId="0" fontId="24" fillId="0" borderId="0" xfId="0" applyFont="1" applyAlignment="1">
      <alignment horizontal="right" vertical="top" wrapText="1"/>
    </xf>
    <xf numFmtId="0" fontId="56" fillId="0" borderId="0" xfId="0" applyFont="1" applyAlignment="1">
      <alignment horizontal="right" vertical="top" wrapText="1"/>
    </xf>
    <xf numFmtId="0" fontId="44" fillId="3" borderId="6" xfId="21" applyFont="1" applyFill="1" applyBorder="1" applyAlignment="1">
      <alignment horizontal="left"/>
    </xf>
    <xf numFmtId="0" fontId="120" fillId="0" borderId="0" xfId="20" applyFont="1" applyAlignment="1">
      <alignment horizontal="left" vertical="top" wrapText="1" indent="2"/>
    </xf>
    <xf numFmtId="0" fontId="120" fillId="0" borderId="0" xfId="0" applyFont="1" applyAlignment="1">
      <alignment horizontal="left" vertical="top" wrapText="1" indent="2"/>
    </xf>
    <xf numFmtId="0" fontId="18" fillId="11" borderId="72" xfId="20" applyFont="1" applyFill="1" applyBorder="1" applyAlignment="1">
      <alignment horizontal="center"/>
    </xf>
    <xf numFmtId="0" fontId="18" fillId="11" borderId="58" xfId="20" applyFont="1" applyFill="1" applyBorder="1" applyAlignment="1">
      <alignment horizontal="center"/>
    </xf>
    <xf numFmtId="0" fontId="18" fillId="11" borderId="59" xfId="20" applyFont="1" applyFill="1" applyBorder="1" applyAlignment="1">
      <alignment horizontal="center"/>
    </xf>
    <xf numFmtId="0" fontId="26" fillId="11" borderId="35" xfId="20" applyFont="1" applyFill="1" applyBorder="1" applyAlignment="1">
      <alignment horizontal="right" wrapText="1"/>
    </xf>
    <xf numFmtId="0" fontId="26" fillId="11" borderId="0" xfId="20" applyFont="1" applyFill="1" applyAlignment="1">
      <alignment horizontal="right" wrapText="1"/>
    </xf>
    <xf numFmtId="0" fontId="12" fillId="11" borderId="6" xfId="20" applyFont="1" applyFill="1" applyBorder="1" applyAlignment="1">
      <alignment horizontal="center" vertical="center"/>
    </xf>
    <xf numFmtId="0" fontId="12" fillId="11" borderId="36" xfId="20" applyFont="1" applyFill="1" applyBorder="1" applyAlignment="1">
      <alignment horizontal="center" vertical="center"/>
    </xf>
    <xf numFmtId="0" fontId="18" fillId="11" borderId="4" xfId="20" applyFont="1" applyFill="1" applyBorder="1" applyAlignment="1">
      <alignment horizontal="center" vertical="center"/>
    </xf>
    <xf numFmtId="0" fontId="18" fillId="11" borderId="37" xfId="20" applyFont="1" applyFill="1" applyBorder="1" applyAlignment="1">
      <alignment horizontal="center" vertical="center"/>
    </xf>
    <xf numFmtId="0" fontId="18" fillId="11" borderId="83" xfId="20" applyFont="1" applyFill="1" applyBorder="1" applyAlignment="1">
      <alignment horizontal="center" vertical="center"/>
    </xf>
    <xf numFmtId="0" fontId="18" fillId="11" borderId="46" xfId="20" applyFont="1" applyFill="1" applyBorder="1" applyAlignment="1">
      <alignment horizontal="center" vertical="center"/>
    </xf>
    <xf numFmtId="0" fontId="18" fillId="11" borderId="84" xfId="20" applyFont="1" applyFill="1" applyBorder="1" applyAlignment="1">
      <alignment horizontal="center" vertical="center"/>
    </xf>
    <xf numFmtId="0" fontId="17" fillId="0" borderId="0" xfId="20" applyFont="1" applyAlignment="1">
      <alignment horizontal="left" vertical="top" wrapText="1" indent="2"/>
    </xf>
    <xf numFmtId="0" fontId="0" fillId="0" borderId="0" xfId="0" applyAlignment="1">
      <alignment horizontal="left" vertical="top" wrapText="1" indent="2"/>
    </xf>
    <xf numFmtId="0" fontId="17" fillId="11" borderId="76" xfId="20" applyFont="1" applyFill="1" applyBorder="1" applyAlignment="1">
      <alignment horizontal="right" wrapText="1"/>
    </xf>
    <xf numFmtId="0" fontId="17" fillId="11" borderId="0" xfId="20" applyFont="1" applyFill="1" applyAlignment="1">
      <alignment horizontal="right" wrapText="1"/>
    </xf>
    <xf numFmtId="0" fontId="18" fillId="11" borderId="17" xfId="20" applyFont="1" applyFill="1" applyBorder="1" applyAlignment="1">
      <alignment horizontal="center"/>
    </xf>
    <xf numFmtId="0" fontId="18" fillId="11" borderId="87" xfId="20" applyFont="1" applyFill="1" applyBorder="1" applyAlignment="1">
      <alignment horizontal="center"/>
    </xf>
    <xf numFmtId="0" fontId="12" fillId="11" borderId="78" xfId="20" applyFont="1" applyFill="1" applyBorder="1" applyAlignment="1">
      <alignment horizontal="center" vertical="center"/>
    </xf>
    <xf numFmtId="0" fontId="12" fillId="11" borderId="4" xfId="20" applyFont="1" applyFill="1" applyBorder="1" applyAlignment="1">
      <alignment horizontal="center" vertical="center"/>
    </xf>
    <xf numFmtId="0" fontId="12" fillId="11" borderId="79" xfId="20" applyFont="1" applyFill="1" applyBorder="1" applyAlignment="1">
      <alignment horizontal="center" vertical="center"/>
    </xf>
    <xf numFmtId="0" fontId="7" fillId="0" borderId="0" xfId="0" applyFont="1" applyAlignment="1">
      <alignment horizontal="center" vertical="center" wrapText="1"/>
    </xf>
    <xf numFmtId="0" fontId="7" fillId="0" borderId="0" xfId="46" applyFont="1" applyAlignment="1">
      <alignment horizontal="left" vertical="center" wrapText="1"/>
    </xf>
    <xf numFmtId="0" fontId="12" fillId="0" borderId="22" xfId="0" applyFont="1" applyBorder="1" applyAlignment="1">
      <alignment horizontal="left" vertical="center" wrapText="1"/>
    </xf>
    <xf numFmtId="0" fontId="7" fillId="0" borderId="22" xfId="0" applyFont="1" applyBorder="1" applyAlignment="1">
      <alignment horizontal="left" vertical="center" wrapText="1"/>
    </xf>
    <xf numFmtId="0" fontId="7" fillId="0" borderId="29" xfId="0" applyFont="1" applyBorder="1" applyAlignment="1">
      <alignment horizontal="center" vertical="center" wrapText="1"/>
    </xf>
    <xf numFmtId="1" fontId="7" fillId="11" borderId="4" xfId="0" applyNumberFormat="1" applyFont="1" applyFill="1" applyBorder="1" applyAlignment="1">
      <alignment horizontal="center" vertical="center" wrapText="1"/>
    </xf>
    <xf numFmtId="0" fontId="7" fillId="11" borderId="4" xfId="0" applyFont="1" applyFill="1" applyBorder="1" applyAlignment="1">
      <alignment horizontal="center" vertical="center" wrapText="1"/>
    </xf>
    <xf numFmtId="49" fontId="17" fillId="0" borderId="0" xfId="46" applyNumberFormat="1" applyFont="1" applyAlignment="1">
      <alignment vertical="top" wrapText="1"/>
    </xf>
    <xf numFmtId="49" fontId="17" fillId="0" borderId="0" xfId="0" applyNumberFormat="1" applyFont="1" applyAlignment="1">
      <alignment vertical="top"/>
    </xf>
    <xf numFmtId="0" fontId="7" fillId="0" borderId="4" xfId="0" applyFont="1" applyBorder="1" applyAlignment="1">
      <alignment horizontal="center" vertical="center" wrapText="1"/>
    </xf>
    <xf numFmtId="0" fontId="7" fillId="0" borderId="49" xfId="46" applyFont="1" applyBorder="1">
      <alignment horizontal="center" vertical="center"/>
    </xf>
    <xf numFmtId="0" fontId="7" fillId="0" borderId="32" xfId="46" applyFont="1" applyBorder="1">
      <alignment horizontal="center" vertical="center"/>
    </xf>
    <xf numFmtId="0" fontId="7" fillId="0" borderId="36" xfId="46" applyFont="1" applyBorder="1">
      <alignment horizontal="center" vertical="center"/>
    </xf>
    <xf numFmtId="0" fontId="7" fillId="0" borderId="0" xfId="0" applyFont="1" applyAlignment="1">
      <alignment horizontal="left" vertical="center" wrapText="1"/>
    </xf>
    <xf numFmtId="0" fontId="7" fillId="0" borderId="4" xfId="46" applyFont="1" applyBorder="1" applyAlignment="1">
      <alignment horizontal="center" vertical="center" wrapText="1"/>
    </xf>
    <xf numFmtId="0" fontId="7" fillId="0" borderId="37" xfId="46" applyFont="1" applyBorder="1" applyAlignment="1">
      <alignment horizontal="center" vertical="center" wrapText="1"/>
    </xf>
    <xf numFmtId="0" fontId="7" fillId="0" borderId="38" xfId="46" applyFont="1" applyBorder="1">
      <alignment horizontal="center" vertical="center"/>
    </xf>
    <xf numFmtId="0" fontId="7" fillId="0" borderId="39" xfId="46" applyFont="1" applyBorder="1">
      <alignment horizontal="center" vertical="center"/>
    </xf>
    <xf numFmtId="0" fontId="12" fillId="0" borderId="0" xfId="0" applyFont="1" applyAlignment="1">
      <alignment horizontal="left" vertical="center" wrapText="1"/>
    </xf>
    <xf numFmtId="0" fontId="12" fillId="0" borderId="0" xfId="46" applyFont="1" applyAlignment="1">
      <alignment horizontal="left" vertical="top" wrapText="1"/>
    </xf>
    <xf numFmtId="0" fontId="7" fillId="0" borderId="22" xfId="46" applyFont="1" applyBorder="1" applyAlignment="1">
      <alignment horizontal="left" vertical="center" wrapText="1"/>
    </xf>
    <xf numFmtId="0" fontId="7" fillId="0" borderId="29" xfId="46" applyFont="1" applyBorder="1" applyAlignment="1">
      <alignment horizontal="left" vertical="center" wrapText="1"/>
    </xf>
    <xf numFmtId="0" fontId="12" fillId="0" borderId="0" xfId="46" applyFont="1" applyAlignment="1">
      <alignment horizontal="left" vertical="center" wrapText="1"/>
    </xf>
    <xf numFmtId="0" fontId="7" fillId="0" borderId="40" xfId="46" applyFont="1" applyBorder="1" applyAlignment="1">
      <alignment horizontal="center" vertical="center" wrapText="1"/>
    </xf>
    <xf numFmtId="0" fontId="7" fillId="0" borderId="41" xfId="46" applyFont="1" applyBorder="1" applyAlignment="1">
      <alignment horizontal="center" vertical="center" wrapText="1"/>
    </xf>
    <xf numFmtId="0" fontId="7" fillId="0" borderId="46" xfId="46" applyFont="1" applyBorder="1" applyAlignment="1">
      <alignment horizontal="center" vertical="center" wrapText="1"/>
    </xf>
    <xf numFmtId="0" fontId="7" fillId="0" borderId="47" xfId="46" applyFont="1" applyBorder="1" applyAlignment="1">
      <alignment horizontal="center" vertical="center" wrapText="1"/>
    </xf>
    <xf numFmtId="0" fontId="95" fillId="0" borderId="0" xfId="0" applyFont="1" applyAlignment="1">
      <alignment horizontal="left" vertical="center" wrapText="1"/>
    </xf>
    <xf numFmtId="0" fontId="12" fillId="0" borderId="0" xfId="46" applyFont="1" applyFill="1" applyAlignment="1">
      <alignment vertical="center"/>
    </xf>
    <xf numFmtId="0" fontId="12" fillId="0" borderId="0" xfId="21" applyFont="1" applyFill="1" applyAlignment="1">
      <alignment horizontal="left" vertical="center"/>
    </xf>
    <xf numFmtId="0" fontId="11" fillId="0" borderId="0" xfId="46" applyFont="1" applyFill="1" applyAlignment="1"/>
    <xf numFmtId="0" fontId="7" fillId="0" borderId="0" xfId="46" applyFont="1" applyFill="1">
      <alignment horizontal="center" vertical="center"/>
    </xf>
    <xf numFmtId="0" fontId="7" fillId="0" borderId="0" xfId="0" applyFont="1" applyFill="1">
      <alignment horizontal="center" vertical="center"/>
    </xf>
  </cellXfs>
  <cellStyles count="102">
    <cellStyle name="Grand-titre" xfId="1" xr:uid="{00000000-0005-0000-0000-000000000000}"/>
    <cellStyle name="Grand-titre 2" xfId="2" xr:uid="{00000000-0005-0000-0000-000001000000}"/>
    <cellStyle name="Grand-titre 2 2" xfId="53" xr:uid="{00000000-0005-0000-0000-000002000000}"/>
    <cellStyle name="Lien hypertexte" xfId="101" builtinId="8"/>
    <cellStyle name="Milliers [0]" xfId="3" builtinId="6"/>
    <cellStyle name="Milliers [0] 2" xfId="58" xr:uid="{00000000-0005-0000-0000-000004000000}"/>
    <cellStyle name="Milliers [0] 2 2" xfId="75" xr:uid="{00000000-0005-0000-0000-000005000000}"/>
    <cellStyle name="Milliers [0] 3" xfId="83" xr:uid="{00000000-0005-0000-0000-000006000000}"/>
    <cellStyle name="Milliers [0]_3a périodiques volets 1 et 2 - pluri 2003 électronique" xfId="4" xr:uid="{00000000-0005-0000-0000-000007000000}"/>
    <cellStyle name="Milliers [0]_Copie de even200809b" xfId="5" xr:uid="{00000000-0005-0000-0000-000008000000}"/>
    <cellStyle name="Monétaire" xfId="6" builtinId="4"/>
    <cellStyle name="Monétaire [0]" xfId="7" builtinId="7"/>
    <cellStyle name="Monétaire [0] 2" xfId="59" xr:uid="{00000000-0005-0000-0000-00000B000000}"/>
    <cellStyle name="Monétaire [0] 2 2" xfId="60" xr:uid="{00000000-0005-0000-0000-00000C000000}"/>
    <cellStyle name="Monétaire [0] 2 3" xfId="76" xr:uid="{00000000-0005-0000-0000-00000D000000}"/>
    <cellStyle name="Monétaire [0] 2 3 2" xfId="95" xr:uid="{00000000-0005-0000-0000-00000E000000}"/>
    <cellStyle name="Monétaire [0] 2 4" xfId="91" xr:uid="{00000000-0005-0000-0000-00000F000000}"/>
    <cellStyle name="Monétaire [0] 3" xfId="85" xr:uid="{00000000-0005-0000-0000-000010000000}"/>
    <cellStyle name="Monétaire [0] 3 2" xfId="99" xr:uid="{00000000-0005-0000-0000-000011000000}"/>
    <cellStyle name="Monétaire [0] 4" xfId="88" xr:uid="{00000000-0005-0000-0000-000012000000}"/>
    <cellStyle name="Monétaire [0]_3a théâtre pluri 2003 électronique" xfId="8" xr:uid="{00000000-0005-0000-0000-000013000000}"/>
    <cellStyle name="Monétaire [0]_Comparaisons formulaires de demande" xfId="9" xr:uid="{00000000-0005-0000-0000-000014000000}"/>
    <cellStyle name="Monétaire [0]_Comparaisons formulaires de demande 2" xfId="10" xr:uid="{00000000-0005-0000-0000-000015000000}"/>
    <cellStyle name="Monétaire [0]_Copie de even200809b" xfId="11" xr:uid="{00000000-0005-0000-0000-000016000000}"/>
    <cellStyle name="Monétaire 2" xfId="57" xr:uid="{00000000-0005-0000-0000-000017000000}"/>
    <cellStyle name="Monétaire 2 2" xfId="74" xr:uid="{00000000-0005-0000-0000-000018000000}"/>
    <cellStyle name="Monétaire 2 2 2" xfId="94" xr:uid="{00000000-0005-0000-0000-000019000000}"/>
    <cellStyle name="Monétaire 2 3" xfId="90" xr:uid="{00000000-0005-0000-0000-00001A000000}"/>
    <cellStyle name="Monétaire 3" xfId="61" xr:uid="{00000000-0005-0000-0000-00001B000000}"/>
    <cellStyle name="Monétaire 3 2" xfId="78" xr:uid="{00000000-0005-0000-0000-00001C000000}"/>
    <cellStyle name="Monétaire 3 2 2" xfId="97" xr:uid="{00000000-0005-0000-0000-00001D000000}"/>
    <cellStyle name="Monétaire 3 3" xfId="92" xr:uid="{00000000-0005-0000-0000-00001E000000}"/>
    <cellStyle name="Monétaire 4" xfId="84" xr:uid="{00000000-0005-0000-0000-00001F000000}"/>
    <cellStyle name="Monétaire 4 2" xfId="98" xr:uid="{00000000-0005-0000-0000-000020000000}"/>
    <cellStyle name="Monétaire 5" xfId="86" xr:uid="{00000000-0005-0000-0000-000021000000}"/>
    <cellStyle name="Monétaire 5 2" xfId="100" xr:uid="{00000000-0005-0000-0000-000022000000}"/>
    <cellStyle name="Monétaire 6" xfId="87" xr:uid="{00000000-0005-0000-0000-000023000000}"/>
    <cellStyle name="Monétaire 7" xfId="89" xr:uid="{00000000-0005-0000-0000-000024000000}"/>
    <cellStyle name="Monétaire_3a périodiques volets 1 et 2 - pluri 2003 électronique" xfId="12" xr:uid="{00000000-0005-0000-0000-000025000000}"/>
    <cellStyle name="Monétaire_3a théâtre pluri 2003 électronique" xfId="13" xr:uid="{00000000-0005-0000-0000-000026000000}"/>
    <cellStyle name="Normal" xfId="0" builtinId="0"/>
    <cellStyle name="Normal 2" xfId="14" xr:uid="{00000000-0005-0000-0000-000028000000}"/>
    <cellStyle name="Normal 2 2" xfId="54" xr:uid="{00000000-0005-0000-0000-000029000000}"/>
    <cellStyle name="Normal 2 2 2" xfId="69" xr:uid="{00000000-0005-0000-0000-00002A000000}"/>
    <cellStyle name="Normal 2 2 2 2" xfId="79" xr:uid="{00000000-0005-0000-0000-00002B000000}"/>
    <cellStyle name="Normal 3" xfId="46" xr:uid="{00000000-0005-0000-0000-00002C000000}"/>
    <cellStyle name="Normal 3 2" xfId="62" xr:uid="{00000000-0005-0000-0000-00002D000000}"/>
    <cellStyle name="Normal 4" xfId="63" xr:uid="{00000000-0005-0000-0000-00002E000000}"/>
    <cellStyle name="Normal 4 2" xfId="77" xr:uid="{00000000-0005-0000-0000-00002F000000}"/>
    <cellStyle name="Normal 4 2 2" xfId="96" xr:uid="{00000000-0005-0000-0000-000030000000}"/>
    <cellStyle name="Normal 4 3" xfId="93" xr:uid="{00000000-0005-0000-0000-000031000000}"/>
    <cellStyle name="Normal 5" xfId="56" xr:uid="{00000000-0005-0000-0000-000032000000}"/>
    <cellStyle name="Normal 6" xfId="68" xr:uid="{00000000-0005-0000-0000-000033000000}"/>
    <cellStyle name="Normal 6 2" xfId="71" xr:uid="{00000000-0005-0000-0000-000034000000}"/>
    <cellStyle name="Normal 6 2 2" xfId="73" xr:uid="{00000000-0005-0000-0000-000035000000}"/>
    <cellStyle name="Normal 6 3" xfId="81" xr:uid="{00000000-0005-0000-0000-000036000000}"/>
    <cellStyle name="Normal 7" xfId="70" xr:uid="{00000000-0005-0000-0000-000037000000}"/>
    <cellStyle name="Normal 7 2" xfId="82" xr:uid="{00000000-0005-0000-0000-000038000000}"/>
    <cellStyle name="Normal 7 3" xfId="80" xr:uid="{00000000-0005-0000-0000-000039000000}"/>
    <cellStyle name="Normal 8" xfId="72" xr:uid="{00000000-0005-0000-0000-00003A000000}"/>
    <cellStyle name="Normal_2a danse fonctionnement 2003 électronique" xfId="15" xr:uid="{00000000-0005-0000-0000-00003B000000}"/>
    <cellStyle name="Normal_2a danse fonctionnement 2003 électronique 2" xfId="16" xr:uid="{00000000-0005-0000-0000-00003C000000}"/>
    <cellStyle name="Normal_3a périodiques volets 1 et 2 - pluri 2003 électronique" xfId="17" xr:uid="{00000000-0005-0000-0000-00003D000000}"/>
    <cellStyle name="Normal_3a théâtre pluri 2003 électronique" xfId="18" xr:uid="{00000000-0005-0000-0000-00003E000000}"/>
    <cellStyle name="Normal_Classeur2_1" xfId="19" xr:uid="{00000000-0005-0000-0000-00003F000000}"/>
    <cellStyle name="Normal_Copie de even200809b" xfId="20" xr:uid="{00000000-0005-0000-0000-000040000000}"/>
    <cellStyle name="Normal_rapportfinal200708fonc" xfId="21" xr:uid="{00000000-0005-0000-0000-000041000000}"/>
    <cellStyle name="poste" xfId="22" xr:uid="{00000000-0005-0000-0000-000042000000}"/>
    <cellStyle name="poste 2" xfId="23" xr:uid="{00000000-0005-0000-0000-000043000000}"/>
    <cellStyle name="poste 2 2" xfId="55" xr:uid="{00000000-0005-0000-0000-000044000000}"/>
    <cellStyle name="poste_Comparaisons formulaires de demande" xfId="24" xr:uid="{00000000-0005-0000-0000-000045000000}"/>
    <cellStyle name="poste_Comparaisons formulaires de demande 2" xfId="25" xr:uid="{00000000-0005-0000-0000-000046000000}"/>
    <cellStyle name="poste_Sommaire des revenus et dépenses" xfId="26" xr:uid="{00000000-0005-0000-0000-000047000000}"/>
    <cellStyle name="poste_Sommaire des revenus et dépenses 2" xfId="27" xr:uid="{00000000-0005-0000-0000-000048000000}"/>
    <cellStyle name="poste_Théâtre fonctionnement" xfId="52" xr:uid="{00000000-0005-0000-0000-000049000000}"/>
    <cellStyle name="Pourcentage" xfId="28" builtinId="5"/>
    <cellStyle name="Pourcentage 2" xfId="64" xr:uid="{00000000-0005-0000-0000-00004B000000}"/>
    <cellStyle name="Pourcentage 3" xfId="65" xr:uid="{00000000-0005-0000-0000-00004C000000}"/>
    <cellStyle name="Sous-Titre" xfId="29" xr:uid="{00000000-0005-0000-0000-00004D000000}"/>
    <cellStyle name="Sous-Titre 2" xfId="47" xr:uid="{00000000-0005-0000-0000-00004E000000}"/>
    <cellStyle name="Sous-Titre_3a périodiques volets 1 et 2 - pluri 2003 électronique" xfId="30" xr:uid="{00000000-0005-0000-0000-00004F000000}"/>
    <cellStyle name="Sous-Titre_Changements proposés périodiques 20122013 AR" xfId="31" xr:uid="{00000000-0005-0000-0000-000050000000}"/>
    <cellStyle name="Sous-Titre_Comparaisons formulaires de demande" xfId="32" xr:uid="{00000000-0005-0000-0000-000051000000}"/>
    <cellStyle name="Sous-Titre_Comparaisons formulaires de demande 2" xfId="49" xr:uid="{00000000-0005-0000-0000-000052000000}"/>
    <cellStyle name="Sous-Titre_Comparaisons formulaires de demande_Changements proposés périodiques 20122013 AR" xfId="33" xr:uid="{00000000-0005-0000-0000-000053000000}"/>
    <cellStyle name="Sous-Titre_Comparaisons formulaires de demande_fonctionnement20122013pluriannuel" xfId="34" xr:uid="{00000000-0005-0000-0000-000054000000}"/>
    <cellStyle name="Sous-Titre_fonctionnement20112012" xfId="51" xr:uid="{00000000-0005-0000-0000-000055000000}"/>
    <cellStyle name="Sous-Titre_Sommaire des revenus et dépenses" xfId="35" xr:uid="{00000000-0005-0000-0000-000056000000}"/>
    <cellStyle name="Sous-Titre_Sommaire des revenus et dépenses 2" xfId="36" xr:uid="{00000000-0005-0000-0000-000057000000}"/>
    <cellStyle name="Sous-Titre_Sommaire des revenus et dépenses 3" xfId="50" xr:uid="{00000000-0005-0000-0000-000058000000}"/>
    <cellStyle name="Sous-Titre_Sommaire des revenus et dépenses_Changements proposés périodiques 20122013 AR" xfId="37" xr:uid="{00000000-0005-0000-0000-000059000000}"/>
    <cellStyle name="Sous-Titre_Sommaire des revenus et dépenses_fonctionnement20122013pluriannuel" xfId="38" xr:uid="{00000000-0005-0000-0000-00005A000000}"/>
    <cellStyle name="Titre" xfId="39" builtinId="15" customBuiltin="1"/>
    <cellStyle name="Titre 2" xfId="48" xr:uid="{00000000-0005-0000-0000-00005C000000}"/>
    <cellStyle name="Titre 2 2" xfId="66" xr:uid="{00000000-0005-0000-0000-00005D000000}"/>
    <cellStyle name="Titre 3" xfId="67" xr:uid="{00000000-0005-0000-0000-00005E000000}"/>
    <cellStyle name="Titre_Changements proposés périodiques 20122013 AR" xfId="40" xr:uid="{00000000-0005-0000-0000-00005F000000}"/>
    <cellStyle name="Titre_Comparaisons formulaires de demande" xfId="41" xr:uid="{00000000-0005-0000-0000-000060000000}"/>
    <cellStyle name="Titre_Comparaisons formulaires de demande 2" xfId="42" xr:uid="{00000000-0005-0000-0000-000061000000}"/>
    <cellStyle name="Titre_Copie de even200809b" xfId="43" xr:uid="{00000000-0005-0000-0000-000062000000}"/>
    <cellStyle name="Titre_rapportfinalpluri20112012" xfId="44" xr:uid="{00000000-0005-0000-0000-000063000000}"/>
    <cellStyle name="TitrePoste" xfId="45" xr:uid="{00000000-0005-0000-0000-000064000000}"/>
  </cellStyles>
  <dxfs count="5">
    <dxf>
      <font>
        <b/>
        <i val="0"/>
        <color theme="9" tint="-0.24994659260841701"/>
      </font>
    </dxf>
    <dxf>
      <font>
        <strike/>
        <color theme="0" tint="-0.14996795556505021"/>
      </font>
    </dxf>
    <dxf>
      <font>
        <color rgb="FF006100"/>
      </font>
      <fill>
        <patternFill>
          <bgColor rgb="FFC6EFCE"/>
        </patternFill>
      </fill>
    </dxf>
    <dxf>
      <font>
        <color theme="0"/>
      </font>
      <fill>
        <patternFill>
          <bgColor theme="3" tint="0.39994506668294322"/>
        </patternFill>
      </fill>
    </dxf>
    <dxf>
      <font>
        <color theme="0"/>
      </font>
      <fill>
        <patternFill>
          <bgColor rgb="FF00B0F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2A65AC"/>
      <color rgb="FF3176C9"/>
      <color rgb="FF71DAFF"/>
      <color rgb="FF33CCFF"/>
      <color rgb="FFA7E8FF"/>
      <color rgb="FF89E0FF"/>
      <color rgb="FFC2F0F6"/>
      <color rgb="FF2860A4"/>
      <color rgb="FF204C82"/>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microsoft.com/office/2017/10/relationships/person" Target="persons/perso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2</xdr:col>
          <xdr:colOff>0</xdr:colOff>
          <xdr:row>24</xdr:row>
          <xdr:rowOff>0</xdr:rowOff>
        </xdr:to>
        <xdr:sp macro="" textlink="">
          <xdr:nvSpPr>
            <xdr:cNvPr id="287751" name="Check Box 7" hidden="1">
              <a:extLst>
                <a:ext uri="{63B3BB69-23CF-44E3-9099-C40C66FF867C}">
                  <a14:compatExt spid="_x0000_s287751"/>
                </a:ext>
                <a:ext uri="{FF2B5EF4-FFF2-40B4-BE49-F238E27FC236}">
                  <a16:creationId xmlns:a16="http://schemas.microsoft.com/office/drawing/2014/main" id="{00000000-0008-0000-0000-000007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38100</xdr:rowOff>
        </xdr:from>
        <xdr:to>
          <xdr:col>1</xdr:col>
          <xdr:colOff>219075</xdr:colOff>
          <xdr:row>33</xdr:row>
          <xdr:rowOff>9525</xdr:rowOff>
        </xdr:to>
        <xdr:sp macro="" textlink="">
          <xdr:nvSpPr>
            <xdr:cNvPr id="287753" name="Check Box 9" hidden="1">
              <a:extLst>
                <a:ext uri="{63B3BB69-23CF-44E3-9099-C40C66FF867C}">
                  <a14:compatExt spid="_x0000_s287753"/>
                </a:ext>
                <a:ext uri="{FF2B5EF4-FFF2-40B4-BE49-F238E27FC236}">
                  <a16:creationId xmlns:a16="http://schemas.microsoft.com/office/drawing/2014/main" id="{00000000-0008-0000-0000-000009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38100</xdr:rowOff>
        </xdr:from>
        <xdr:to>
          <xdr:col>1</xdr:col>
          <xdr:colOff>219075</xdr:colOff>
          <xdr:row>54</xdr:row>
          <xdr:rowOff>9525</xdr:rowOff>
        </xdr:to>
        <xdr:sp macro="" textlink="">
          <xdr:nvSpPr>
            <xdr:cNvPr id="287754" name="Check Box 10" hidden="1">
              <a:extLst>
                <a:ext uri="{63B3BB69-23CF-44E3-9099-C40C66FF867C}">
                  <a14:compatExt spid="_x0000_s287754"/>
                </a:ext>
                <a:ext uri="{FF2B5EF4-FFF2-40B4-BE49-F238E27FC236}">
                  <a16:creationId xmlns:a16="http://schemas.microsoft.com/office/drawing/2014/main" id="{00000000-0008-0000-0000-00000A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2</xdr:col>
          <xdr:colOff>0</xdr:colOff>
          <xdr:row>25</xdr:row>
          <xdr:rowOff>0</xdr:rowOff>
        </xdr:to>
        <xdr:sp macro="" textlink="">
          <xdr:nvSpPr>
            <xdr:cNvPr id="287759" name="Check Box 15" hidden="1">
              <a:extLst>
                <a:ext uri="{63B3BB69-23CF-44E3-9099-C40C66FF867C}">
                  <a14:compatExt spid="_x0000_s287759"/>
                </a:ext>
                <a:ext uri="{FF2B5EF4-FFF2-40B4-BE49-F238E27FC236}">
                  <a16:creationId xmlns:a16="http://schemas.microsoft.com/office/drawing/2014/main" id="{00000000-0008-0000-0000-00000F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0</xdr:rowOff>
        </xdr:from>
        <xdr:to>
          <xdr:col>2</xdr:col>
          <xdr:colOff>0</xdr:colOff>
          <xdr:row>27</xdr:row>
          <xdr:rowOff>142875</xdr:rowOff>
        </xdr:to>
        <xdr:sp macro="" textlink="">
          <xdr:nvSpPr>
            <xdr:cNvPr id="287760" name="Check Box 16" hidden="1">
              <a:extLst>
                <a:ext uri="{63B3BB69-23CF-44E3-9099-C40C66FF867C}">
                  <a14:compatExt spid="_x0000_s287760"/>
                </a:ext>
                <a:ext uri="{FF2B5EF4-FFF2-40B4-BE49-F238E27FC236}">
                  <a16:creationId xmlns:a16="http://schemas.microsoft.com/office/drawing/2014/main" id="{00000000-0008-0000-0000-000010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0</xdr:rowOff>
        </xdr:from>
        <xdr:to>
          <xdr:col>2</xdr:col>
          <xdr:colOff>0</xdr:colOff>
          <xdr:row>28</xdr:row>
          <xdr:rowOff>142875</xdr:rowOff>
        </xdr:to>
        <xdr:sp macro="" textlink="">
          <xdr:nvSpPr>
            <xdr:cNvPr id="287761" name="Check Box 17" hidden="1">
              <a:extLst>
                <a:ext uri="{63B3BB69-23CF-44E3-9099-C40C66FF867C}">
                  <a14:compatExt spid="_x0000_s287761"/>
                </a:ext>
                <a:ext uri="{FF2B5EF4-FFF2-40B4-BE49-F238E27FC236}">
                  <a16:creationId xmlns:a16="http://schemas.microsoft.com/office/drawing/2014/main" id="{00000000-0008-0000-0000-000011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38100</xdr:rowOff>
        </xdr:from>
        <xdr:to>
          <xdr:col>1</xdr:col>
          <xdr:colOff>219075</xdr:colOff>
          <xdr:row>29</xdr:row>
          <xdr:rowOff>9525</xdr:rowOff>
        </xdr:to>
        <xdr:sp macro="" textlink="">
          <xdr:nvSpPr>
            <xdr:cNvPr id="287762" name="Check Box 18" hidden="1">
              <a:extLst>
                <a:ext uri="{63B3BB69-23CF-44E3-9099-C40C66FF867C}">
                  <a14:compatExt spid="_x0000_s287762"/>
                </a:ext>
                <a:ext uri="{FF2B5EF4-FFF2-40B4-BE49-F238E27FC236}">
                  <a16:creationId xmlns:a16="http://schemas.microsoft.com/office/drawing/2014/main" id="{00000000-0008-0000-0000-000012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2</xdr:col>
          <xdr:colOff>0</xdr:colOff>
          <xdr:row>25</xdr:row>
          <xdr:rowOff>95250</xdr:rowOff>
        </xdr:to>
        <xdr:sp macro="" textlink="">
          <xdr:nvSpPr>
            <xdr:cNvPr id="287763" name="Check Box 19" hidden="1">
              <a:extLst>
                <a:ext uri="{63B3BB69-23CF-44E3-9099-C40C66FF867C}">
                  <a14:compatExt spid="_x0000_s287763"/>
                </a:ext>
                <a:ext uri="{FF2B5EF4-FFF2-40B4-BE49-F238E27FC236}">
                  <a16:creationId xmlns:a16="http://schemas.microsoft.com/office/drawing/2014/main" id="{00000000-0008-0000-0000-000013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2</xdr:col>
          <xdr:colOff>0</xdr:colOff>
          <xdr:row>42</xdr:row>
          <xdr:rowOff>0</xdr:rowOff>
        </xdr:to>
        <xdr:sp macro="" textlink="">
          <xdr:nvSpPr>
            <xdr:cNvPr id="287764" name="Check Box 20" hidden="1">
              <a:extLst>
                <a:ext uri="{63B3BB69-23CF-44E3-9099-C40C66FF867C}">
                  <a14:compatExt spid="_x0000_s287764"/>
                </a:ext>
                <a:ext uri="{FF2B5EF4-FFF2-40B4-BE49-F238E27FC236}">
                  <a16:creationId xmlns:a16="http://schemas.microsoft.com/office/drawing/2014/main" id="{00000000-0008-0000-0000-000014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41</xdr:row>
          <xdr:rowOff>0</xdr:rowOff>
        </xdr:from>
        <xdr:to>
          <xdr:col>2</xdr:col>
          <xdr:colOff>0</xdr:colOff>
          <xdr:row>43</xdr:row>
          <xdr:rowOff>0</xdr:rowOff>
        </xdr:to>
        <xdr:sp macro="" textlink="">
          <xdr:nvSpPr>
            <xdr:cNvPr id="287765" name="Check Box 21" hidden="1">
              <a:extLst>
                <a:ext uri="{63B3BB69-23CF-44E3-9099-C40C66FF867C}">
                  <a14:compatExt spid="_x0000_s287765"/>
                </a:ext>
                <a:ext uri="{FF2B5EF4-FFF2-40B4-BE49-F238E27FC236}">
                  <a16:creationId xmlns:a16="http://schemas.microsoft.com/office/drawing/2014/main" id="{00000000-0008-0000-0000-000015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2</xdr:col>
          <xdr:colOff>0</xdr:colOff>
          <xdr:row>45</xdr:row>
          <xdr:rowOff>0</xdr:rowOff>
        </xdr:to>
        <xdr:sp macro="" textlink="">
          <xdr:nvSpPr>
            <xdr:cNvPr id="287766" name="Check Box 22" hidden="1">
              <a:extLst>
                <a:ext uri="{63B3BB69-23CF-44E3-9099-C40C66FF867C}">
                  <a14:compatExt spid="_x0000_s287766"/>
                </a:ext>
                <a:ext uri="{FF2B5EF4-FFF2-40B4-BE49-F238E27FC236}">
                  <a16:creationId xmlns:a16="http://schemas.microsoft.com/office/drawing/2014/main" id="{00000000-0008-0000-0000-000016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44</xdr:row>
          <xdr:rowOff>0</xdr:rowOff>
        </xdr:from>
        <xdr:to>
          <xdr:col>2</xdr:col>
          <xdr:colOff>0</xdr:colOff>
          <xdr:row>46</xdr:row>
          <xdr:rowOff>85725</xdr:rowOff>
        </xdr:to>
        <xdr:sp macro="" textlink="">
          <xdr:nvSpPr>
            <xdr:cNvPr id="287767" name="Check Box 23" hidden="1">
              <a:extLst>
                <a:ext uri="{63B3BB69-23CF-44E3-9099-C40C66FF867C}">
                  <a14:compatExt spid="_x0000_s287767"/>
                </a:ext>
                <a:ext uri="{FF2B5EF4-FFF2-40B4-BE49-F238E27FC236}">
                  <a16:creationId xmlns:a16="http://schemas.microsoft.com/office/drawing/2014/main" id="{00000000-0008-0000-0000-000017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45</xdr:row>
          <xdr:rowOff>0</xdr:rowOff>
        </xdr:from>
        <xdr:to>
          <xdr:col>2</xdr:col>
          <xdr:colOff>0</xdr:colOff>
          <xdr:row>47</xdr:row>
          <xdr:rowOff>104775</xdr:rowOff>
        </xdr:to>
        <xdr:sp macro="" textlink="">
          <xdr:nvSpPr>
            <xdr:cNvPr id="287768" name="Check Box 24" hidden="1">
              <a:extLst>
                <a:ext uri="{63B3BB69-23CF-44E3-9099-C40C66FF867C}">
                  <a14:compatExt spid="_x0000_s287768"/>
                </a:ext>
                <a:ext uri="{FF2B5EF4-FFF2-40B4-BE49-F238E27FC236}">
                  <a16:creationId xmlns:a16="http://schemas.microsoft.com/office/drawing/2014/main" id="{00000000-0008-0000-0000-000018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0</xdr:rowOff>
        </xdr:from>
        <xdr:to>
          <xdr:col>2</xdr:col>
          <xdr:colOff>0</xdr:colOff>
          <xdr:row>56</xdr:row>
          <xdr:rowOff>66675</xdr:rowOff>
        </xdr:to>
        <xdr:sp macro="" textlink="">
          <xdr:nvSpPr>
            <xdr:cNvPr id="287769" name="Check Box 25" hidden="1">
              <a:extLst>
                <a:ext uri="{63B3BB69-23CF-44E3-9099-C40C66FF867C}">
                  <a14:compatExt spid="_x0000_s287769"/>
                </a:ext>
                <a:ext uri="{FF2B5EF4-FFF2-40B4-BE49-F238E27FC236}">
                  <a16:creationId xmlns:a16="http://schemas.microsoft.com/office/drawing/2014/main" id="{00000000-0008-0000-0000-000019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0</xdr:rowOff>
        </xdr:from>
        <xdr:to>
          <xdr:col>2</xdr:col>
          <xdr:colOff>0</xdr:colOff>
          <xdr:row>44</xdr:row>
          <xdr:rowOff>0</xdr:rowOff>
        </xdr:to>
        <xdr:sp macro="" textlink="">
          <xdr:nvSpPr>
            <xdr:cNvPr id="287770" name="Check Box 26" hidden="1">
              <a:extLst>
                <a:ext uri="{63B3BB69-23CF-44E3-9099-C40C66FF867C}">
                  <a14:compatExt spid="_x0000_s287770"/>
                </a:ext>
                <a:ext uri="{FF2B5EF4-FFF2-40B4-BE49-F238E27FC236}">
                  <a16:creationId xmlns:a16="http://schemas.microsoft.com/office/drawing/2014/main" id="{00000000-0008-0000-0000-00001A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0</xdr:rowOff>
        </xdr:from>
        <xdr:to>
          <xdr:col>2</xdr:col>
          <xdr:colOff>0</xdr:colOff>
          <xdr:row>30</xdr:row>
          <xdr:rowOff>0</xdr:rowOff>
        </xdr:to>
        <xdr:sp macro="" textlink="">
          <xdr:nvSpPr>
            <xdr:cNvPr id="287771" name="Check Box 27" hidden="1">
              <a:extLst>
                <a:ext uri="{63B3BB69-23CF-44E3-9099-C40C66FF867C}">
                  <a14:compatExt spid="_x0000_s287771"/>
                </a:ext>
                <a:ext uri="{FF2B5EF4-FFF2-40B4-BE49-F238E27FC236}">
                  <a16:creationId xmlns:a16="http://schemas.microsoft.com/office/drawing/2014/main" id="{00000000-0008-0000-0000-00001B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2</xdr:col>
          <xdr:colOff>0</xdr:colOff>
          <xdr:row>40</xdr:row>
          <xdr:rowOff>57150</xdr:rowOff>
        </xdr:to>
        <xdr:sp macro="" textlink="">
          <xdr:nvSpPr>
            <xdr:cNvPr id="287773" name="Check Box 29" hidden="1">
              <a:extLst>
                <a:ext uri="{63B3BB69-23CF-44E3-9099-C40C66FF867C}">
                  <a14:compatExt spid="_x0000_s287773"/>
                </a:ext>
                <a:ext uri="{FF2B5EF4-FFF2-40B4-BE49-F238E27FC236}">
                  <a16:creationId xmlns:a16="http://schemas.microsoft.com/office/drawing/2014/main" id="{00000000-0008-0000-0000-00001D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2</xdr:col>
          <xdr:colOff>0</xdr:colOff>
          <xdr:row>40</xdr:row>
          <xdr:rowOff>57150</xdr:rowOff>
        </xdr:to>
        <xdr:sp macro="" textlink="">
          <xdr:nvSpPr>
            <xdr:cNvPr id="287774" name="Check Box 30" hidden="1">
              <a:extLst>
                <a:ext uri="{63B3BB69-23CF-44E3-9099-C40C66FF867C}">
                  <a14:compatExt spid="_x0000_s287774"/>
                </a:ext>
                <a:ext uri="{FF2B5EF4-FFF2-40B4-BE49-F238E27FC236}">
                  <a16:creationId xmlns:a16="http://schemas.microsoft.com/office/drawing/2014/main" id="{00000000-0008-0000-0000-00001E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2</xdr:col>
          <xdr:colOff>0</xdr:colOff>
          <xdr:row>40</xdr:row>
          <xdr:rowOff>57150</xdr:rowOff>
        </xdr:to>
        <xdr:sp macro="" textlink="">
          <xdr:nvSpPr>
            <xdr:cNvPr id="287775" name="Check Box 31" hidden="1">
              <a:extLst>
                <a:ext uri="{63B3BB69-23CF-44E3-9099-C40C66FF867C}">
                  <a14:compatExt spid="_x0000_s287775"/>
                </a:ext>
                <a:ext uri="{FF2B5EF4-FFF2-40B4-BE49-F238E27FC236}">
                  <a16:creationId xmlns:a16="http://schemas.microsoft.com/office/drawing/2014/main" id="{00000000-0008-0000-0000-00001F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190500</xdr:rowOff>
        </xdr:from>
        <xdr:to>
          <xdr:col>1</xdr:col>
          <xdr:colOff>219075</xdr:colOff>
          <xdr:row>23</xdr:row>
          <xdr:rowOff>9525</xdr:rowOff>
        </xdr:to>
        <xdr:sp macro="" textlink="">
          <xdr:nvSpPr>
            <xdr:cNvPr id="287776" name="Check Box 32" hidden="1">
              <a:extLst>
                <a:ext uri="{63B3BB69-23CF-44E3-9099-C40C66FF867C}">
                  <a14:compatExt spid="_x0000_s287776"/>
                </a:ext>
                <a:ext uri="{FF2B5EF4-FFF2-40B4-BE49-F238E27FC236}">
                  <a16:creationId xmlns:a16="http://schemas.microsoft.com/office/drawing/2014/main" id="{00000000-0008-0000-0000-000020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161925</xdr:rowOff>
        </xdr:from>
        <xdr:to>
          <xdr:col>1</xdr:col>
          <xdr:colOff>219075</xdr:colOff>
          <xdr:row>24</xdr:row>
          <xdr:rowOff>19050</xdr:rowOff>
        </xdr:to>
        <xdr:sp macro="" textlink="">
          <xdr:nvSpPr>
            <xdr:cNvPr id="287777" name="Check Box 33" hidden="1">
              <a:extLst>
                <a:ext uri="{63B3BB69-23CF-44E3-9099-C40C66FF867C}">
                  <a14:compatExt spid="_x0000_s287777"/>
                </a:ext>
                <a:ext uri="{FF2B5EF4-FFF2-40B4-BE49-F238E27FC236}">
                  <a16:creationId xmlns:a16="http://schemas.microsoft.com/office/drawing/2014/main" id="{00000000-0008-0000-0000-000021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161925</xdr:rowOff>
        </xdr:from>
        <xdr:to>
          <xdr:col>1</xdr:col>
          <xdr:colOff>219075</xdr:colOff>
          <xdr:row>25</xdr:row>
          <xdr:rowOff>19050</xdr:rowOff>
        </xdr:to>
        <xdr:sp macro="" textlink="">
          <xdr:nvSpPr>
            <xdr:cNvPr id="287778" name="Check Box 34" hidden="1">
              <a:extLst>
                <a:ext uri="{63B3BB69-23CF-44E3-9099-C40C66FF867C}">
                  <a14:compatExt spid="_x0000_s287778"/>
                </a:ext>
                <a:ext uri="{FF2B5EF4-FFF2-40B4-BE49-F238E27FC236}">
                  <a16:creationId xmlns:a16="http://schemas.microsoft.com/office/drawing/2014/main" id="{00000000-0008-0000-0000-000022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0</xdr:rowOff>
        </xdr:from>
        <xdr:to>
          <xdr:col>2</xdr:col>
          <xdr:colOff>0</xdr:colOff>
          <xdr:row>31</xdr:row>
          <xdr:rowOff>0</xdr:rowOff>
        </xdr:to>
        <xdr:sp macro="" textlink="">
          <xdr:nvSpPr>
            <xdr:cNvPr id="287779" name="Check Box 35" hidden="1">
              <a:extLst>
                <a:ext uri="{63B3BB69-23CF-44E3-9099-C40C66FF867C}">
                  <a14:compatExt spid="_x0000_s287779"/>
                </a:ext>
                <a:ext uri="{FF2B5EF4-FFF2-40B4-BE49-F238E27FC236}">
                  <a16:creationId xmlns:a16="http://schemas.microsoft.com/office/drawing/2014/main" id="{00000000-0008-0000-0000-000023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190500</xdr:rowOff>
        </xdr:from>
        <xdr:to>
          <xdr:col>1</xdr:col>
          <xdr:colOff>219075</xdr:colOff>
          <xdr:row>28</xdr:row>
          <xdr:rowOff>0</xdr:rowOff>
        </xdr:to>
        <xdr:sp macro="" textlink="">
          <xdr:nvSpPr>
            <xdr:cNvPr id="287780" name="Check Box 36" hidden="1">
              <a:extLst>
                <a:ext uri="{63B3BB69-23CF-44E3-9099-C40C66FF867C}">
                  <a14:compatExt spid="_x0000_s287780"/>
                </a:ext>
                <a:ext uri="{FF2B5EF4-FFF2-40B4-BE49-F238E27FC236}">
                  <a16:creationId xmlns:a16="http://schemas.microsoft.com/office/drawing/2014/main" id="{00000000-0008-0000-0000-000024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9525</xdr:rowOff>
        </xdr:from>
        <xdr:to>
          <xdr:col>1</xdr:col>
          <xdr:colOff>219075</xdr:colOff>
          <xdr:row>27</xdr:row>
          <xdr:rowOff>9525</xdr:rowOff>
        </xdr:to>
        <xdr:sp macro="" textlink="">
          <xdr:nvSpPr>
            <xdr:cNvPr id="287781" name="Check Box 37" hidden="1">
              <a:extLst>
                <a:ext uri="{63B3BB69-23CF-44E3-9099-C40C66FF867C}">
                  <a14:compatExt spid="_x0000_s287781"/>
                </a:ext>
                <a:ext uri="{FF2B5EF4-FFF2-40B4-BE49-F238E27FC236}">
                  <a16:creationId xmlns:a16="http://schemas.microsoft.com/office/drawing/2014/main" id="{00000000-0008-0000-0000-000025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2</xdr:col>
          <xdr:colOff>0</xdr:colOff>
          <xdr:row>42</xdr:row>
          <xdr:rowOff>9525</xdr:rowOff>
        </xdr:to>
        <xdr:sp macro="" textlink="">
          <xdr:nvSpPr>
            <xdr:cNvPr id="287782" name="Check Box 38" hidden="1">
              <a:extLst>
                <a:ext uri="{63B3BB69-23CF-44E3-9099-C40C66FF867C}">
                  <a14:compatExt spid="_x0000_s287782"/>
                </a:ext>
                <a:ext uri="{FF2B5EF4-FFF2-40B4-BE49-F238E27FC236}">
                  <a16:creationId xmlns:a16="http://schemas.microsoft.com/office/drawing/2014/main" id="{00000000-0008-0000-0000-000026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38100</xdr:rowOff>
        </xdr:from>
        <xdr:to>
          <xdr:col>1</xdr:col>
          <xdr:colOff>219075</xdr:colOff>
          <xdr:row>38</xdr:row>
          <xdr:rowOff>9525</xdr:rowOff>
        </xdr:to>
        <xdr:sp macro="" textlink="">
          <xdr:nvSpPr>
            <xdr:cNvPr id="287783" name="Check Box 39" hidden="1">
              <a:extLst>
                <a:ext uri="{63B3BB69-23CF-44E3-9099-C40C66FF867C}">
                  <a14:compatExt spid="_x0000_s287783"/>
                </a:ext>
                <a:ext uri="{FF2B5EF4-FFF2-40B4-BE49-F238E27FC236}">
                  <a16:creationId xmlns:a16="http://schemas.microsoft.com/office/drawing/2014/main" id="{00000000-0008-0000-0000-000027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133350</xdr:rowOff>
        </xdr:from>
        <xdr:to>
          <xdr:col>1</xdr:col>
          <xdr:colOff>219075</xdr:colOff>
          <xdr:row>42</xdr:row>
          <xdr:rowOff>28575</xdr:rowOff>
        </xdr:to>
        <xdr:sp macro="" textlink="">
          <xdr:nvSpPr>
            <xdr:cNvPr id="287784" name="Check Box 40" hidden="1">
              <a:extLst>
                <a:ext uri="{63B3BB69-23CF-44E3-9099-C40C66FF867C}">
                  <a14:compatExt spid="_x0000_s287784"/>
                </a:ext>
                <a:ext uri="{FF2B5EF4-FFF2-40B4-BE49-F238E27FC236}">
                  <a16:creationId xmlns:a16="http://schemas.microsoft.com/office/drawing/2014/main" id="{00000000-0008-0000-0000-000028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41</xdr:row>
          <xdr:rowOff>133350</xdr:rowOff>
        </xdr:from>
        <xdr:to>
          <xdr:col>1</xdr:col>
          <xdr:colOff>219075</xdr:colOff>
          <xdr:row>43</xdr:row>
          <xdr:rowOff>28575</xdr:rowOff>
        </xdr:to>
        <xdr:sp macro="" textlink="">
          <xdr:nvSpPr>
            <xdr:cNvPr id="287785" name="Check Box 41" hidden="1">
              <a:extLst>
                <a:ext uri="{63B3BB69-23CF-44E3-9099-C40C66FF867C}">
                  <a14:compatExt spid="_x0000_s287785"/>
                </a:ext>
                <a:ext uri="{FF2B5EF4-FFF2-40B4-BE49-F238E27FC236}">
                  <a16:creationId xmlns:a16="http://schemas.microsoft.com/office/drawing/2014/main" id="{00000000-0008-0000-0000-000029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133350</xdr:rowOff>
        </xdr:from>
        <xdr:to>
          <xdr:col>1</xdr:col>
          <xdr:colOff>219075</xdr:colOff>
          <xdr:row>44</xdr:row>
          <xdr:rowOff>28575</xdr:rowOff>
        </xdr:to>
        <xdr:sp macro="" textlink="">
          <xdr:nvSpPr>
            <xdr:cNvPr id="287786" name="Check Box 42" hidden="1">
              <a:extLst>
                <a:ext uri="{63B3BB69-23CF-44E3-9099-C40C66FF867C}">
                  <a14:compatExt spid="_x0000_s287786"/>
                </a:ext>
                <a:ext uri="{FF2B5EF4-FFF2-40B4-BE49-F238E27FC236}">
                  <a16:creationId xmlns:a16="http://schemas.microsoft.com/office/drawing/2014/main" id="{00000000-0008-0000-0000-00002A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457200</xdr:rowOff>
        </xdr:from>
        <xdr:to>
          <xdr:col>1</xdr:col>
          <xdr:colOff>219075</xdr:colOff>
          <xdr:row>41</xdr:row>
          <xdr:rowOff>57150</xdr:rowOff>
        </xdr:to>
        <xdr:sp macro="" textlink="">
          <xdr:nvSpPr>
            <xdr:cNvPr id="287787" name="Check Box 43" hidden="1">
              <a:extLst>
                <a:ext uri="{63B3BB69-23CF-44E3-9099-C40C66FF867C}">
                  <a14:compatExt spid="_x0000_s287787"/>
                </a:ext>
                <a:ext uri="{FF2B5EF4-FFF2-40B4-BE49-F238E27FC236}">
                  <a16:creationId xmlns:a16="http://schemas.microsoft.com/office/drawing/2014/main" id="{00000000-0008-0000-0000-00002B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43</xdr:row>
          <xdr:rowOff>133350</xdr:rowOff>
        </xdr:from>
        <xdr:to>
          <xdr:col>1</xdr:col>
          <xdr:colOff>219075</xdr:colOff>
          <xdr:row>45</xdr:row>
          <xdr:rowOff>28575</xdr:rowOff>
        </xdr:to>
        <xdr:sp macro="" textlink="">
          <xdr:nvSpPr>
            <xdr:cNvPr id="287788" name="Check Box 44" hidden="1">
              <a:extLst>
                <a:ext uri="{63B3BB69-23CF-44E3-9099-C40C66FF867C}">
                  <a14:compatExt spid="_x0000_s287788"/>
                </a:ext>
                <a:ext uri="{FF2B5EF4-FFF2-40B4-BE49-F238E27FC236}">
                  <a16:creationId xmlns:a16="http://schemas.microsoft.com/office/drawing/2014/main" id="{00000000-0008-0000-0000-00002C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47</xdr:row>
          <xdr:rowOff>0</xdr:rowOff>
        </xdr:from>
        <xdr:to>
          <xdr:col>2</xdr:col>
          <xdr:colOff>0</xdr:colOff>
          <xdr:row>49</xdr:row>
          <xdr:rowOff>0</xdr:rowOff>
        </xdr:to>
        <xdr:sp macro="" textlink="">
          <xdr:nvSpPr>
            <xdr:cNvPr id="287789" name="Check Box 45" hidden="1">
              <a:extLst>
                <a:ext uri="{63B3BB69-23CF-44E3-9099-C40C66FF867C}">
                  <a14:compatExt spid="_x0000_s287789"/>
                </a:ext>
                <a:ext uri="{FF2B5EF4-FFF2-40B4-BE49-F238E27FC236}">
                  <a16:creationId xmlns:a16="http://schemas.microsoft.com/office/drawing/2014/main" id="{00000000-0008-0000-0000-00002D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49</xdr:row>
          <xdr:rowOff>0</xdr:rowOff>
        </xdr:from>
        <xdr:to>
          <xdr:col>2</xdr:col>
          <xdr:colOff>0</xdr:colOff>
          <xdr:row>51</xdr:row>
          <xdr:rowOff>0</xdr:rowOff>
        </xdr:to>
        <xdr:sp macro="" textlink="">
          <xdr:nvSpPr>
            <xdr:cNvPr id="287790" name="Check Box 46" hidden="1">
              <a:extLst>
                <a:ext uri="{63B3BB69-23CF-44E3-9099-C40C66FF867C}">
                  <a14:compatExt spid="_x0000_s287790"/>
                </a:ext>
                <a:ext uri="{FF2B5EF4-FFF2-40B4-BE49-F238E27FC236}">
                  <a16:creationId xmlns:a16="http://schemas.microsoft.com/office/drawing/2014/main" id="{00000000-0008-0000-0000-00002E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51</xdr:row>
          <xdr:rowOff>0</xdr:rowOff>
        </xdr:from>
        <xdr:to>
          <xdr:col>2</xdr:col>
          <xdr:colOff>0</xdr:colOff>
          <xdr:row>53</xdr:row>
          <xdr:rowOff>0</xdr:rowOff>
        </xdr:to>
        <xdr:sp macro="" textlink="">
          <xdr:nvSpPr>
            <xdr:cNvPr id="287791" name="Check Box 47" hidden="1">
              <a:extLst>
                <a:ext uri="{63B3BB69-23CF-44E3-9099-C40C66FF867C}">
                  <a14:compatExt spid="_x0000_s287791"/>
                </a:ext>
                <a:ext uri="{FF2B5EF4-FFF2-40B4-BE49-F238E27FC236}">
                  <a16:creationId xmlns:a16="http://schemas.microsoft.com/office/drawing/2014/main" id="{00000000-0008-0000-0000-00002F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46</xdr:row>
          <xdr:rowOff>0</xdr:rowOff>
        </xdr:from>
        <xdr:to>
          <xdr:col>2</xdr:col>
          <xdr:colOff>0</xdr:colOff>
          <xdr:row>47</xdr:row>
          <xdr:rowOff>133350</xdr:rowOff>
        </xdr:to>
        <xdr:sp macro="" textlink="">
          <xdr:nvSpPr>
            <xdr:cNvPr id="287792" name="Check Box 48" hidden="1">
              <a:extLst>
                <a:ext uri="{63B3BB69-23CF-44E3-9099-C40C66FF867C}">
                  <a14:compatExt spid="_x0000_s287792"/>
                </a:ext>
                <a:ext uri="{FF2B5EF4-FFF2-40B4-BE49-F238E27FC236}">
                  <a16:creationId xmlns:a16="http://schemas.microsoft.com/office/drawing/2014/main" id="{00000000-0008-0000-0000-000030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46</xdr:row>
          <xdr:rowOff>0</xdr:rowOff>
        </xdr:from>
        <xdr:to>
          <xdr:col>2</xdr:col>
          <xdr:colOff>0</xdr:colOff>
          <xdr:row>47</xdr:row>
          <xdr:rowOff>123825</xdr:rowOff>
        </xdr:to>
        <xdr:sp macro="" textlink="">
          <xdr:nvSpPr>
            <xdr:cNvPr id="287793" name="Check Box 49" hidden="1">
              <a:extLst>
                <a:ext uri="{63B3BB69-23CF-44E3-9099-C40C66FF867C}">
                  <a14:compatExt spid="_x0000_s287793"/>
                </a:ext>
                <a:ext uri="{FF2B5EF4-FFF2-40B4-BE49-F238E27FC236}">
                  <a16:creationId xmlns:a16="http://schemas.microsoft.com/office/drawing/2014/main" id="{00000000-0008-0000-0000-000031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46</xdr:row>
          <xdr:rowOff>0</xdr:rowOff>
        </xdr:from>
        <xdr:to>
          <xdr:col>2</xdr:col>
          <xdr:colOff>0</xdr:colOff>
          <xdr:row>48</xdr:row>
          <xdr:rowOff>47625</xdr:rowOff>
        </xdr:to>
        <xdr:sp macro="" textlink="">
          <xdr:nvSpPr>
            <xdr:cNvPr id="287794" name="Check Box 50" hidden="1">
              <a:extLst>
                <a:ext uri="{63B3BB69-23CF-44E3-9099-C40C66FF867C}">
                  <a14:compatExt spid="_x0000_s287794"/>
                </a:ext>
                <a:ext uri="{FF2B5EF4-FFF2-40B4-BE49-F238E27FC236}">
                  <a16:creationId xmlns:a16="http://schemas.microsoft.com/office/drawing/2014/main" id="{00000000-0008-0000-0000-000032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47</xdr:row>
          <xdr:rowOff>0</xdr:rowOff>
        </xdr:from>
        <xdr:to>
          <xdr:col>2</xdr:col>
          <xdr:colOff>0</xdr:colOff>
          <xdr:row>49</xdr:row>
          <xdr:rowOff>9525</xdr:rowOff>
        </xdr:to>
        <xdr:sp macro="" textlink="">
          <xdr:nvSpPr>
            <xdr:cNvPr id="287795" name="Check Box 51" hidden="1">
              <a:extLst>
                <a:ext uri="{63B3BB69-23CF-44E3-9099-C40C66FF867C}">
                  <a14:compatExt spid="_x0000_s287795"/>
                </a:ext>
                <a:ext uri="{FF2B5EF4-FFF2-40B4-BE49-F238E27FC236}">
                  <a16:creationId xmlns:a16="http://schemas.microsoft.com/office/drawing/2014/main" id="{00000000-0008-0000-0000-000033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46</xdr:row>
          <xdr:rowOff>228600</xdr:rowOff>
        </xdr:from>
        <xdr:to>
          <xdr:col>1</xdr:col>
          <xdr:colOff>219075</xdr:colOff>
          <xdr:row>48</xdr:row>
          <xdr:rowOff>57150</xdr:rowOff>
        </xdr:to>
        <xdr:sp macro="" textlink="">
          <xdr:nvSpPr>
            <xdr:cNvPr id="287796" name="Check Box 52" hidden="1">
              <a:extLst>
                <a:ext uri="{63B3BB69-23CF-44E3-9099-C40C66FF867C}">
                  <a14:compatExt spid="_x0000_s287796"/>
                </a:ext>
                <a:ext uri="{FF2B5EF4-FFF2-40B4-BE49-F238E27FC236}">
                  <a16:creationId xmlns:a16="http://schemas.microsoft.com/office/drawing/2014/main" id="{00000000-0008-0000-0000-000034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48</xdr:row>
          <xdr:rowOff>133350</xdr:rowOff>
        </xdr:from>
        <xdr:to>
          <xdr:col>1</xdr:col>
          <xdr:colOff>219075</xdr:colOff>
          <xdr:row>50</xdr:row>
          <xdr:rowOff>28575</xdr:rowOff>
        </xdr:to>
        <xdr:sp macro="" textlink="">
          <xdr:nvSpPr>
            <xdr:cNvPr id="287797" name="Check Box 53" hidden="1">
              <a:extLst>
                <a:ext uri="{63B3BB69-23CF-44E3-9099-C40C66FF867C}">
                  <a14:compatExt spid="_x0000_s287797"/>
                </a:ext>
                <a:ext uri="{FF2B5EF4-FFF2-40B4-BE49-F238E27FC236}">
                  <a16:creationId xmlns:a16="http://schemas.microsoft.com/office/drawing/2014/main" id="{00000000-0008-0000-0000-000035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133350</xdr:rowOff>
        </xdr:from>
        <xdr:to>
          <xdr:col>1</xdr:col>
          <xdr:colOff>219075</xdr:colOff>
          <xdr:row>52</xdr:row>
          <xdr:rowOff>28575</xdr:rowOff>
        </xdr:to>
        <xdr:sp macro="" textlink="">
          <xdr:nvSpPr>
            <xdr:cNvPr id="287798" name="Check Box 54" hidden="1">
              <a:extLst>
                <a:ext uri="{63B3BB69-23CF-44E3-9099-C40C66FF867C}">
                  <a14:compatExt spid="_x0000_s287798"/>
                </a:ext>
                <a:ext uri="{FF2B5EF4-FFF2-40B4-BE49-F238E27FC236}">
                  <a16:creationId xmlns:a16="http://schemas.microsoft.com/office/drawing/2014/main" id="{00000000-0008-0000-0000-000036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80</xdr:row>
          <xdr:rowOff>276225</xdr:rowOff>
        </xdr:from>
        <xdr:to>
          <xdr:col>5</xdr:col>
          <xdr:colOff>895350</xdr:colOff>
          <xdr:row>82</xdr:row>
          <xdr:rowOff>19050</xdr:rowOff>
        </xdr:to>
        <xdr:sp macro="" textlink="">
          <xdr:nvSpPr>
            <xdr:cNvPr id="287802" name="Check Box 58" hidden="1">
              <a:extLst>
                <a:ext uri="{63B3BB69-23CF-44E3-9099-C40C66FF867C}">
                  <a14:compatExt spid="_x0000_s287802"/>
                </a:ext>
                <a:ext uri="{FF2B5EF4-FFF2-40B4-BE49-F238E27FC236}">
                  <a16:creationId xmlns:a16="http://schemas.microsoft.com/office/drawing/2014/main" id="{00000000-0008-0000-0000-00003A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Vrai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80</xdr:row>
          <xdr:rowOff>266700</xdr:rowOff>
        </xdr:from>
        <xdr:to>
          <xdr:col>7</xdr:col>
          <xdr:colOff>76200</xdr:colOff>
          <xdr:row>82</xdr:row>
          <xdr:rowOff>9525</xdr:rowOff>
        </xdr:to>
        <xdr:sp macro="" textlink="">
          <xdr:nvSpPr>
            <xdr:cNvPr id="287803" name="Check Box 59" hidden="1">
              <a:extLst>
                <a:ext uri="{63B3BB69-23CF-44E3-9099-C40C66FF867C}">
                  <a14:compatExt spid="_x0000_s287803"/>
                </a:ext>
                <a:ext uri="{FF2B5EF4-FFF2-40B4-BE49-F238E27FC236}">
                  <a16:creationId xmlns:a16="http://schemas.microsoft.com/office/drawing/2014/main" id="{00000000-0008-0000-0000-00003B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Faux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82</xdr:row>
          <xdr:rowOff>247650</xdr:rowOff>
        </xdr:from>
        <xdr:to>
          <xdr:col>5</xdr:col>
          <xdr:colOff>895350</xdr:colOff>
          <xdr:row>83</xdr:row>
          <xdr:rowOff>0</xdr:rowOff>
        </xdr:to>
        <xdr:sp macro="" textlink="">
          <xdr:nvSpPr>
            <xdr:cNvPr id="287804" name="Check Box 60" hidden="1">
              <a:extLst>
                <a:ext uri="{63B3BB69-23CF-44E3-9099-C40C66FF867C}">
                  <a14:compatExt spid="_x0000_s287804"/>
                </a:ext>
                <a:ext uri="{FF2B5EF4-FFF2-40B4-BE49-F238E27FC236}">
                  <a16:creationId xmlns:a16="http://schemas.microsoft.com/office/drawing/2014/main" id="{00000000-0008-0000-0000-00003C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Vrai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82</xdr:row>
          <xdr:rowOff>228600</xdr:rowOff>
        </xdr:from>
        <xdr:to>
          <xdr:col>7</xdr:col>
          <xdr:colOff>95250</xdr:colOff>
          <xdr:row>82</xdr:row>
          <xdr:rowOff>447675</xdr:rowOff>
        </xdr:to>
        <xdr:sp macro="" textlink="">
          <xdr:nvSpPr>
            <xdr:cNvPr id="287805" name="Check Box 61" hidden="1">
              <a:extLst>
                <a:ext uri="{63B3BB69-23CF-44E3-9099-C40C66FF867C}">
                  <a14:compatExt spid="_x0000_s287805"/>
                </a:ext>
                <a:ext uri="{FF2B5EF4-FFF2-40B4-BE49-F238E27FC236}">
                  <a16:creationId xmlns:a16="http://schemas.microsoft.com/office/drawing/2014/main" id="{00000000-0008-0000-0000-00003D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Faux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57</xdr:row>
          <xdr:rowOff>9525</xdr:rowOff>
        </xdr:from>
        <xdr:to>
          <xdr:col>1</xdr:col>
          <xdr:colOff>628650</xdr:colOff>
          <xdr:row>58</xdr:row>
          <xdr:rowOff>95250</xdr:rowOff>
        </xdr:to>
        <xdr:sp macro="" textlink="">
          <xdr:nvSpPr>
            <xdr:cNvPr id="287808" name="Check Box 64" hidden="1">
              <a:extLst>
                <a:ext uri="{63B3BB69-23CF-44E3-9099-C40C66FF867C}">
                  <a14:compatExt spid="_x0000_s287808"/>
                </a:ext>
                <a:ext uri="{FF2B5EF4-FFF2-40B4-BE49-F238E27FC236}">
                  <a16:creationId xmlns:a16="http://schemas.microsoft.com/office/drawing/2014/main" id="{00000000-0008-0000-0000-000040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752475</xdr:colOff>
          <xdr:row>57</xdr:row>
          <xdr:rowOff>19050</xdr:rowOff>
        </xdr:from>
        <xdr:to>
          <xdr:col>1</xdr:col>
          <xdr:colOff>1257300</xdr:colOff>
          <xdr:row>58</xdr:row>
          <xdr:rowOff>104775</xdr:rowOff>
        </xdr:to>
        <xdr:sp macro="" textlink="">
          <xdr:nvSpPr>
            <xdr:cNvPr id="287809" name="Check Box 65" hidden="1">
              <a:extLst>
                <a:ext uri="{63B3BB69-23CF-44E3-9099-C40C66FF867C}">
                  <a14:compatExt spid="_x0000_s287809"/>
                </a:ext>
                <a:ext uri="{FF2B5EF4-FFF2-40B4-BE49-F238E27FC236}">
                  <a16:creationId xmlns:a16="http://schemas.microsoft.com/office/drawing/2014/main" id="{00000000-0008-0000-0000-000041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59</xdr:row>
          <xdr:rowOff>142875</xdr:rowOff>
        </xdr:from>
        <xdr:to>
          <xdr:col>1</xdr:col>
          <xdr:colOff>323850</xdr:colOff>
          <xdr:row>61</xdr:row>
          <xdr:rowOff>19050</xdr:rowOff>
        </xdr:to>
        <xdr:sp macro="" textlink="">
          <xdr:nvSpPr>
            <xdr:cNvPr id="287810" name="Check Box 66" hidden="1">
              <a:extLst>
                <a:ext uri="{63B3BB69-23CF-44E3-9099-C40C66FF867C}">
                  <a14:compatExt spid="_x0000_s287810"/>
                </a:ext>
                <a:ext uri="{FF2B5EF4-FFF2-40B4-BE49-F238E27FC236}">
                  <a16:creationId xmlns:a16="http://schemas.microsoft.com/office/drawing/2014/main" id="{00000000-0008-0000-0000-000042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61</xdr:row>
          <xdr:rowOff>180975</xdr:rowOff>
        </xdr:from>
        <xdr:to>
          <xdr:col>1</xdr:col>
          <xdr:colOff>323850</xdr:colOff>
          <xdr:row>63</xdr:row>
          <xdr:rowOff>0</xdr:rowOff>
        </xdr:to>
        <xdr:sp macro="" textlink="">
          <xdr:nvSpPr>
            <xdr:cNvPr id="287811" name="Check Box 67" hidden="1">
              <a:extLst>
                <a:ext uri="{63B3BB69-23CF-44E3-9099-C40C66FF867C}">
                  <a14:compatExt spid="_x0000_s287811"/>
                </a:ext>
                <a:ext uri="{FF2B5EF4-FFF2-40B4-BE49-F238E27FC236}">
                  <a16:creationId xmlns:a16="http://schemas.microsoft.com/office/drawing/2014/main" id="{00000000-0008-0000-0000-000043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62</xdr:row>
          <xdr:rowOff>180975</xdr:rowOff>
        </xdr:from>
        <xdr:to>
          <xdr:col>1</xdr:col>
          <xdr:colOff>323850</xdr:colOff>
          <xdr:row>64</xdr:row>
          <xdr:rowOff>0</xdr:rowOff>
        </xdr:to>
        <xdr:sp macro="" textlink="">
          <xdr:nvSpPr>
            <xdr:cNvPr id="287812" name="Check Box 68" hidden="1">
              <a:extLst>
                <a:ext uri="{63B3BB69-23CF-44E3-9099-C40C66FF867C}">
                  <a14:compatExt spid="_x0000_s287812"/>
                </a:ext>
                <a:ext uri="{FF2B5EF4-FFF2-40B4-BE49-F238E27FC236}">
                  <a16:creationId xmlns:a16="http://schemas.microsoft.com/office/drawing/2014/main" id="{00000000-0008-0000-0000-000044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64</xdr:row>
          <xdr:rowOff>200025</xdr:rowOff>
        </xdr:from>
        <xdr:to>
          <xdr:col>1</xdr:col>
          <xdr:colOff>323850</xdr:colOff>
          <xdr:row>66</xdr:row>
          <xdr:rowOff>19050</xdr:rowOff>
        </xdr:to>
        <xdr:sp macro="" textlink="">
          <xdr:nvSpPr>
            <xdr:cNvPr id="287813" name="Check Box 69" hidden="1">
              <a:extLst>
                <a:ext uri="{63B3BB69-23CF-44E3-9099-C40C66FF867C}">
                  <a14:compatExt spid="_x0000_s287813"/>
                </a:ext>
                <a:ext uri="{FF2B5EF4-FFF2-40B4-BE49-F238E27FC236}">
                  <a16:creationId xmlns:a16="http://schemas.microsoft.com/office/drawing/2014/main" id="{00000000-0008-0000-0000-000045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68</xdr:row>
          <xdr:rowOff>9525</xdr:rowOff>
        </xdr:from>
        <xdr:to>
          <xdr:col>1</xdr:col>
          <xdr:colOff>323850</xdr:colOff>
          <xdr:row>69</xdr:row>
          <xdr:rowOff>28575</xdr:rowOff>
        </xdr:to>
        <xdr:sp macro="" textlink="">
          <xdr:nvSpPr>
            <xdr:cNvPr id="287814" name="Check Box 70" hidden="1">
              <a:extLst>
                <a:ext uri="{63B3BB69-23CF-44E3-9099-C40C66FF867C}">
                  <a14:compatExt spid="_x0000_s287814"/>
                </a:ext>
                <a:ext uri="{FF2B5EF4-FFF2-40B4-BE49-F238E27FC236}">
                  <a16:creationId xmlns:a16="http://schemas.microsoft.com/office/drawing/2014/main" id="{00000000-0008-0000-0000-000046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68</xdr:row>
          <xdr:rowOff>180975</xdr:rowOff>
        </xdr:from>
        <xdr:to>
          <xdr:col>1</xdr:col>
          <xdr:colOff>323850</xdr:colOff>
          <xdr:row>70</xdr:row>
          <xdr:rowOff>0</xdr:rowOff>
        </xdr:to>
        <xdr:sp macro="" textlink="">
          <xdr:nvSpPr>
            <xdr:cNvPr id="287815" name="Check Box 71" hidden="1">
              <a:extLst>
                <a:ext uri="{63B3BB69-23CF-44E3-9099-C40C66FF867C}">
                  <a14:compatExt spid="_x0000_s287815"/>
                </a:ext>
                <a:ext uri="{FF2B5EF4-FFF2-40B4-BE49-F238E27FC236}">
                  <a16:creationId xmlns:a16="http://schemas.microsoft.com/office/drawing/2014/main" id="{00000000-0008-0000-0000-000047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60</xdr:row>
          <xdr:rowOff>171450</xdr:rowOff>
        </xdr:from>
        <xdr:to>
          <xdr:col>1</xdr:col>
          <xdr:colOff>323850</xdr:colOff>
          <xdr:row>61</xdr:row>
          <xdr:rowOff>190500</xdr:rowOff>
        </xdr:to>
        <xdr:sp macro="" textlink="">
          <xdr:nvSpPr>
            <xdr:cNvPr id="287816" name="Check Box 72" hidden="1">
              <a:extLst>
                <a:ext uri="{63B3BB69-23CF-44E3-9099-C40C66FF867C}">
                  <a14:compatExt spid="_x0000_s287816"/>
                </a:ext>
                <a:ext uri="{FF2B5EF4-FFF2-40B4-BE49-F238E27FC236}">
                  <a16:creationId xmlns:a16="http://schemas.microsoft.com/office/drawing/2014/main" id="{00000000-0008-0000-0000-000048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63</xdr:row>
          <xdr:rowOff>190500</xdr:rowOff>
        </xdr:from>
        <xdr:to>
          <xdr:col>1</xdr:col>
          <xdr:colOff>323850</xdr:colOff>
          <xdr:row>65</xdr:row>
          <xdr:rowOff>9525</xdr:rowOff>
        </xdr:to>
        <xdr:sp macro="" textlink="">
          <xdr:nvSpPr>
            <xdr:cNvPr id="287817" name="Check Box 73" hidden="1">
              <a:extLst>
                <a:ext uri="{63B3BB69-23CF-44E3-9099-C40C66FF867C}">
                  <a14:compatExt spid="_x0000_s287817"/>
                </a:ext>
                <a:ext uri="{FF2B5EF4-FFF2-40B4-BE49-F238E27FC236}">
                  <a16:creationId xmlns:a16="http://schemas.microsoft.com/office/drawing/2014/main" id="{00000000-0008-0000-0000-000049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66</xdr:row>
          <xdr:rowOff>0</xdr:rowOff>
        </xdr:from>
        <xdr:to>
          <xdr:col>1</xdr:col>
          <xdr:colOff>323850</xdr:colOff>
          <xdr:row>67</xdr:row>
          <xdr:rowOff>19050</xdr:rowOff>
        </xdr:to>
        <xdr:sp macro="" textlink="">
          <xdr:nvSpPr>
            <xdr:cNvPr id="287818" name="Check Box 74" hidden="1">
              <a:extLst>
                <a:ext uri="{63B3BB69-23CF-44E3-9099-C40C66FF867C}">
                  <a14:compatExt spid="_x0000_s287818"/>
                </a:ext>
                <a:ext uri="{FF2B5EF4-FFF2-40B4-BE49-F238E27FC236}">
                  <a16:creationId xmlns:a16="http://schemas.microsoft.com/office/drawing/2014/main" id="{00000000-0008-0000-0000-00004A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67</xdr:row>
          <xdr:rowOff>9525</xdr:rowOff>
        </xdr:from>
        <xdr:to>
          <xdr:col>1</xdr:col>
          <xdr:colOff>323850</xdr:colOff>
          <xdr:row>68</xdr:row>
          <xdr:rowOff>28575</xdr:rowOff>
        </xdr:to>
        <xdr:sp macro="" textlink="">
          <xdr:nvSpPr>
            <xdr:cNvPr id="287819" name="Check Box 75" hidden="1">
              <a:extLst>
                <a:ext uri="{63B3BB69-23CF-44E3-9099-C40C66FF867C}">
                  <a14:compatExt spid="_x0000_s287819"/>
                </a:ext>
                <a:ext uri="{FF2B5EF4-FFF2-40B4-BE49-F238E27FC236}">
                  <a16:creationId xmlns:a16="http://schemas.microsoft.com/office/drawing/2014/main" id="{00000000-0008-0000-0000-00004B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69</xdr:row>
          <xdr:rowOff>180975</xdr:rowOff>
        </xdr:from>
        <xdr:to>
          <xdr:col>1</xdr:col>
          <xdr:colOff>323850</xdr:colOff>
          <xdr:row>71</xdr:row>
          <xdr:rowOff>0</xdr:rowOff>
        </xdr:to>
        <xdr:sp macro="" textlink="">
          <xdr:nvSpPr>
            <xdr:cNvPr id="287821" name="Check Box 77" hidden="1">
              <a:extLst>
                <a:ext uri="{63B3BB69-23CF-44E3-9099-C40C66FF867C}">
                  <a14:compatExt spid="_x0000_s287821"/>
                </a:ext>
                <a:ext uri="{FF2B5EF4-FFF2-40B4-BE49-F238E27FC236}">
                  <a16:creationId xmlns:a16="http://schemas.microsoft.com/office/drawing/2014/main" id="{00000000-0008-0000-0000-00004D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13</xdr:row>
          <xdr:rowOff>304800</xdr:rowOff>
        </xdr:from>
        <xdr:to>
          <xdr:col>3</xdr:col>
          <xdr:colOff>304800</xdr:colOff>
          <xdr:row>13</xdr:row>
          <xdr:rowOff>533400</xdr:rowOff>
        </xdr:to>
        <xdr:sp macro="" textlink="">
          <xdr:nvSpPr>
            <xdr:cNvPr id="287822" name="Check Box 78" hidden="1">
              <a:extLst>
                <a:ext uri="{63B3BB69-23CF-44E3-9099-C40C66FF867C}">
                  <a14:compatExt spid="_x0000_s287822"/>
                </a:ext>
                <a:ext uri="{FF2B5EF4-FFF2-40B4-BE49-F238E27FC236}">
                  <a16:creationId xmlns:a16="http://schemas.microsoft.com/office/drawing/2014/main" id="{00000000-0008-0000-0000-00004E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12</xdr:row>
          <xdr:rowOff>95250</xdr:rowOff>
        </xdr:from>
        <xdr:to>
          <xdr:col>3</xdr:col>
          <xdr:colOff>295275</xdr:colOff>
          <xdr:row>13</xdr:row>
          <xdr:rowOff>28575</xdr:rowOff>
        </xdr:to>
        <xdr:sp macro="" textlink="">
          <xdr:nvSpPr>
            <xdr:cNvPr id="287826" name="Check Box 82" hidden="1">
              <a:extLst>
                <a:ext uri="{63B3BB69-23CF-44E3-9099-C40C66FF867C}">
                  <a14:compatExt spid="_x0000_s287826"/>
                </a:ext>
                <a:ext uri="{FF2B5EF4-FFF2-40B4-BE49-F238E27FC236}">
                  <a16:creationId xmlns:a16="http://schemas.microsoft.com/office/drawing/2014/main" id="{00000000-0008-0000-0000-000052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10</xdr:row>
          <xdr:rowOff>9525</xdr:rowOff>
        </xdr:from>
        <xdr:to>
          <xdr:col>3</xdr:col>
          <xdr:colOff>295275</xdr:colOff>
          <xdr:row>11</xdr:row>
          <xdr:rowOff>28575</xdr:rowOff>
        </xdr:to>
        <xdr:sp macro="" textlink="">
          <xdr:nvSpPr>
            <xdr:cNvPr id="287834" name="Check Box 90" hidden="1">
              <a:extLst>
                <a:ext uri="{63B3BB69-23CF-44E3-9099-C40C66FF867C}">
                  <a14:compatExt spid="_x0000_s287834"/>
                </a:ext>
                <a:ext uri="{FF2B5EF4-FFF2-40B4-BE49-F238E27FC236}">
                  <a16:creationId xmlns:a16="http://schemas.microsoft.com/office/drawing/2014/main" id="{00000000-0008-0000-0000-00005A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1000125</xdr:colOff>
          <xdr:row>10</xdr:row>
          <xdr:rowOff>28575</xdr:rowOff>
        </xdr:from>
        <xdr:to>
          <xdr:col>6</xdr:col>
          <xdr:colOff>228600</xdr:colOff>
          <xdr:row>11</xdr:row>
          <xdr:rowOff>38100</xdr:rowOff>
        </xdr:to>
        <xdr:sp macro="" textlink="">
          <xdr:nvSpPr>
            <xdr:cNvPr id="287835" name="Check Box 91" hidden="1">
              <a:extLst>
                <a:ext uri="{63B3BB69-23CF-44E3-9099-C40C66FF867C}">
                  <a14:compatExt spid="_x0000_s287835"/>
                </a:ext>
                <a:ext uri="{FF2B5EF4-FFF2-40B4-BE49-F238E27FC236}">
                  <a16:creationId xmlns:a16="http://schemas.microsoft.com/office/drawing/2014/main" id="{00000000-0008-0000-0000-00005B6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171450</xdr:colOff>
          <xdr:row>5</xdr:row>
          <xdr:rowOff>180975</xdr:rowOff>
        </xdr:from>
        <xdr:to>
          <xdr:col>4</xdr:col>
          <xdr:colOff>57150</xdr:colOff>
          <xdr:row>7</xdr:row>
          <xdr:rowOff>0</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11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Réel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xdr:row>
          <xdr:rowOff>161925</xdr:rowOff>
        </xdr:from>
        <xdr:to>
          <xdr:col>9</xdr:col>
          <xdr:colOff>266700</xdr:colOff>
          <xdr:row>6</xdr:row>
          <xdr:rowOff>133350</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11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Prévisionnel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6</xdr:row>
          <xdr:rowOff>152400</xdr:rowOff>
        </xdr:from>
        <xdr:to>
          <xdr:col>7</xdr:col>
          <xdr:colOff>638175</xdr:colOff>
          <xdr:row>8</xdr:row>
          <xdr:rowOff>0</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11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Révisé</a:t>
              </a:r>
            </a:p>
          </xdr:txBody>
        </xdr:sp>
        <xdr:clientData/>
      </xdr:twoCellAnchor>
    </mc:Choice>
    <mc:Fallback/>
  </mc:AlternateContent>
  <xdr:twoCellAnchor>
    <xdr:from>
      <xdr:col>0</xdr:col>
      <xdr:colOff>9525</xdr:colOff>
      <xdr:row>165</xdr:row>
      <xdr:rowOff>152400</xdr:rowOff>
    </xdr:from>
    <xdr:to>
      <xdr:col>9</xdr:col>
      <xdr:colOff>57150</xdr:colOff>
      <xdr:row>174</xdr:row>
      <xdr:rowOff>104775</xdr:rowOff>
    </xdr:to>
    <xdr:sp macro="" textlink="">
      <xdr:nvSpPr>
        <xdr:cNvPr id="5" name="ZoneTexte 4">
          <a:extLst>
            <a:ext uri="{FF2B5EF4-FFF2-40B4-BE49-F238E27FC236}">
              <a16:creationId xmlns:a16="http://schemas.microsoft.com/office/drawing/2014/main" id="{00000000-0008-0000-1100-000005000000}"/>
            </a:ext>
          </a:extLst>
        </xdr:cNvPr>
        <xdr:cNvSpPr txBox="1"/>
      </xdr:nvSpPr>
      <xdr:spPr>
        <a:xfrm>
          <a:off x="9525" y="25565100"/>
          <a:ext cx="7239000" cy="14097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xdr:twoCellAnchor>
    <xdr:from>
      <xdr:col>0</xdr:col>
      <xdr:colOff>9525</xdr:colOff>
      <xdr:row>181</xdr:row>
      <xdr:rowOff>152399</xdr:rowOff>
    </xdr:from>
    <xdr:to>
      <xdr:col>9</xdr:col>
      <xdr:colOff>57150</xdr:colOff>
      <xdr:row>193</xdr:row>
      <xdr:rowOff>142875</xdr:rowOff>
    </xdr:to>
    <xdr:sp macro="" textlink="">
      <xdr:nvSpPr>
        <xdr:cNvPr id="6" name="ZoneTexte 5">
          <a:extLst>
            <a:ext uri="{FF2B5EF4-FFF2-40B4-BE49-F238E27FC236}">
              <a16:creationId xmlns:a16="http://schemas.microsoft.com/office/drawing/2014/main" id="{00000000-0008-0000-1100-000006000000}"/>
            </a:ext>
          </a:extLst>
        </xdr:cNvPr>
        <xdr:cNvSpPr txBox="1"/>
      </xdr:nvSpPr>
      <xdr:spPr>
        <a:xfrm>
          <a:off x="9525" y="28203524"/>
          <a:ext cx="7600950" cy="19335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9524</xdr:colOff>
      <xdr:row>187</xdr:row>
      <xdr:rowOff>0</xdr:rowOff>
    </xdr:from>
    <xdr:to>
      <xdr:col>9</xdr:col>
      <xdr:colOff>200025</xdr:colOff>
      <xdr:row>194</xdr:row>
      <xdr:rowOff>152400</xdr:rowOff>
    </xdr:to>
    <xdr:sp macro="" textlink="">
      <xdr:nvSpPr>
        <xdr:cNvPr id="5" name="ZoneTexte 4">
          <a:extLst>
            <a:ext uri="{FF2B5EF4-FFF2-40B4-BE49-F238E27FC236}">
              <a16:creationId xmlns:a16="http://schemas.microsoft.com/office/drawing/2014/main" id="{00000000-0008-0000-1200-000005000000}"/>
            </a:ext>
          </a:extLst>
        </xdr:cNvPr>
        <xdr:cNvSpPr txBox="1"/>
      </xdr:nvSpPr>
      <xdr:spPr>
        <a:xfrm>
          <a:off x="9524" y="28965525"/>
          <a:ext cx="8267701" cy="12858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xdr:twoCellAnchor>
    <xdr:from>
      <xdr:col>0</xdr:col>
      <xdr:colOff>9524</xdr:colOff>
      <xdr:row>199</xdr:row>
      <xdr:rowOff>0</xdr:rowOff>
    </xdr:from>
    <xdr:to>
      <xdr:col>9</xdr:col>
      <xdr:colOff>257175</xdr:colOff>
      <xdr:row>206</xdr:row>
      <xdr:rowOff>114300</xdr:rowOff>
    </xdr:to>
    <xdr:sp macro="" textlink="">
      <xdr:nvSpPr>
        <xdr:cNvPr id="6" name="ZoneTexte 5">
          <a:extLst>
            <a:ext uri="{FF2B5EF4-FFF2-40B4-BE49-F238E27FC236}">
              <a16:creationId xmlns:a16="http://schemas.microsoft.com/office/drawing/2014/main" id="{00000000-0008-0000-1200-000006000000}"/>
            </a:ext>
          </a:extLst>
        </xdr:cNvPr>
        <xdr:cNvSpPr txBox="1"/>
      </xdr:nvSpPr>
      <xdr:spPr>
        <a:xfrm>
          <a:off x="9524" y="31003875"/>
          <a:ext cx="8324851" cy="12477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7</xdr:row>
          <xdr:rowOff>180975</xdr:rowOff>
        </xdr:from>
        <xdr:to>
          <xdr:col>4</xdr:col>
          <xdr:colOff>0</xdr:colOff>
          <xdr:row>8</xdr:row>
          <xdr:rowOff>0</xdr:rowOff>
        </xdr:to>
        <xdr:sp macro="" textlink="">
          <xdr:nvSpPr>
            <xdr:cNvPr id="46127" name="Check Box 47" hidden="1">
              <a:extLst>
                <a:ext uri="{63B3BB69-23CF-44E3-9099-C40C66FF867C}">
                  <a14:compatExt spid="_x0000_s46127"/>
                </a:ext>
                <a:ext uri="{FF2B5EF4-FFF2-40B4-BE49-F238E27FC236}">
                  <a16:creationId xmlns:a16="http://schemas.microsoft.com/office/drawing/2014/main" id="{00000000-0008-0000-1200-00002F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Réel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xdr:row>
          <xdr:rowOff>0</xdr:rowOff>
        </xdr:from>
        <xdr:to>
          <xdr:col>8</xdr:col>
          <xdr:colOff>0</xdr:colOff>
          <xdr:row>7</xdr:row>
          <xdr:rowOff>0</xdr:rowOff>
        </xdr:to>
        <xdr:sp macro="" textlink="">
          <xdr:nvSpPr>
            <xdr:cNvPr id="46128" name="Check Box 48" hidden="1">
              <a:extLst>
                <a:ext uri="{63B3BB69-23CF-44E3-9099-C40C66FF867C}">
                  <a14:compatExt spid="_x0000_s46128"/>
                </a:ext>
                <a:ext uri="{FF2B5EF4-FFF2-40B4-BE49-F238E27FC236}">
                  <a16:creationId xmlns:a16="http://schemas.microsoft.com/office/drawing/2014/main" id="{00000000-0008-0000-1200-000030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Prévu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xdr:row>
          <xdr:rowOff>180975</xdr:rowOff>
        </xdr:from>
        <xdr:to>
          <xdr:col>8</xdr:col>
          <xdr:colOff>0</xdr:colOff>
          <xdr:row>8</xdr:row>
          <xdr:rowOff>0</xdr:rowOff>
        </xdr:to>
        <xdr:sp macro="" textlink="">
          <xdr:nvSpPr>
            <xdr:cNvPr id="46129" name="Check Box 49" hidden="1">
              <a:extLst>
                <a:ext uri="{63B3BB69-23CF-44E3-9099-C40C66FF867C}">
                  <a14:compatExt spid="_x0000_s46129"/>
                </a:ext>
                <a:ext uri="{FF2B5EF4-FFF2-40B4-BE49-F238E27FC236}">
                  <a16:creationId xmlns:a16="http://schemas.microsoft.com/office/drawing/2014/main" id="{00000000-0008-0000-1200-000031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Revisé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6</xdr:row>
          <xdr:rowOff>38100</xdr:rowOff>
        </xdr:from>
        <xdr:to>
          <xdr:col>5</xdr:col>
          <xdr:colOff>85725</xdr:colOff>
          <xdr:row>7</xdr:row>
          <xdr:rowOff>47625</xdr:rowOff>
        </xdr:to>
        <xdr:sp macro="" textlink="">
          <xdr:nvSpPr>
            <xdr:cNvPr id="46132" name="Check Box 52" hidden="1">
              <a:extLst>
                <a:ext uri="{63B3BB69-23CF-44E3-9099-C40C66FF867C}">
                  <a14:compatExt spid="_x0000_s46132"/>
                </a:ext>
                <a:ext uri="{FF2B5EF4-FFF2-40B4-BE49-F238E27FC236}">
                  <a16:creationId xmlns:a16="http://schemas.microsoft.com/office/drawing/2014/main" id="{00000000-0008-0000-1200-000034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Réel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6</xdr:row>
          <xdr:rowOff>19050</xdr:rowOff>
        </xdr:from>
        <xdr:to>
          <xdr:col>9</xdr:col>
          <xdr:colOff>295275</xdr:colOff>
          <xdr:row>7</xdr:row>
          <xdr:rowOff>66675</xdr:rowOff>
        </xdr:to>
        <xdr:sp macro="" textlink="">
          <xdr:nvSpPr>
            <xdr:cNvPr id="46133" name="Check Box 53" hidden="1">
              <a:extLst>
                <a:ext uri="{63B3BB69-23CF-44E3-9099-C40C66FF867C}">
                  <a14:compatExt spid="_x0000_s46133"/>
                </a:ext>
                <a:ext uri="{FF2B5EF4-FFF2-40B4-BE49-F238E27FC236}">
                  <a16:creationId xmlns:a16="http://schemas.microsoft.com/office/drawing/2014/main" id="{00000000-0008-0000-1200-000035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Prévisionnel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7</xdr:row>
          <xdr:rowOff>28575</xdr:rowOff>
        </xdr:from>
        <xdr:to>
          <xdr:col>8</xdr:col>
          <xdr:colOff>28575</xdr:colOff>
          <xdr:row>7</xdr:row>
          <xdr:rowOff>180975</xdr:rowOff>
        </xdr:to>
        <xdr:sp macro="" textlink="">
          <xdr:nvSpPr>
            <xdr:cNvPr id="46134" name="Check Box 54" hidden="1">
              <a:extLst>
                <a:ext uri="{63B3BB69-23CF-44E3-9099-C40C66FF867C}">
                  <a14:compatExt spid="_x0000_s46134"/>
                </a:ext>
                <a:ext uri="{FF2B5EF4-FFF2-40B4-BE49-F238E27FC236}">
                  <a16:creationId xmlns:a16="http://schemas.microsoft.com/office/drawing/2014/main" id="{00000000-0008-0000-1200-000036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Révisé</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0</xdr:colOff>
          <xdr:row>4</xdr:row>
          <xdr:rowOff>0</xdr:rowOff>
        </xdr:from>
        <xdr:to>
          <xdr:col>14</xdr:col>
          <xdr:colOff>0</xdr:colOff>
          <xdr:row>5</xdr:row>
          <xdr:rowOff>0</xdr:rowOff>
        </xdr:to>
        <xdr:sp macro="" textlink="">
          <xdr:nvSpPr>
            <xdr:cNvPr id="48187" name="Check Box 59" hidden="1">
              <a:extLst>
                <a:ext uri="{63B3BB69-23CF-44E3-9099-C40C66FF867C}">
                  <a14:compatExt spid="_x0000_s48187"/>
                </a:ext>
                <a:ext uri="{FF2B5EF4-FFF2-40B4-BE49-F238E27FC236}">
                  <a16:creationId xmlns:a16="http://schemas.microsoft.com/office/drawing/2014/main" id="{00000000-0008-0000-1300-00003B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xdr:row>
          <xdr:rowOff>0</xdr:rowOff>
        </xdr:from>
        <xdr:to>
          <xdr:col>14</xdr:col>
          <xdr:colOff>0</xdr:colOff>
          <xdr:row>5</xdr:row>
          <xdr:rowOff>0</xdr:rowOff>
        </xdr:to>
        <xdr:sp macro="" textlink="">
          <xdr:nvSpPr>
            <xdr:cNvPr id="48188" name="Check Box 60" hidden="1">
              <a:extLst>
                <a:ext uri="{63B3BB69-23CF-44E3-9099-C40C66FF867C}">
                  <a14:compatExt spid="_x0000_s48188"/>
                </a:ext>
                <a:ext uri="{FF2B5EF4-FFF2-40B4-BE49-F238E27FC236}">
                  <a16:creationId xmlns:a16="http://schemas.microsoft.com/office/drawing/2014/main" id="{00000000-0008-0000-1300-00003C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xdr:colOff>
      <xdr:row>184</xdr:row>
      <xdr:rowOff>152402</xdr:rowOff>
    </xdr:from>
    <xdr:to>
      <xdr:col>26</xdr:col>
      <xdr:colOff>42334</xdr:colOff>
      <xdr:row>198</xdr:row>
      <xdr:rowOff>116418</xdr:rowOff>
    </xdr:to>
    <xdr:sp macro="" textlink="">
      <xdr:nvSpPr>
        <xdr:cNvPr id="4" name="ZoneTexte 3">
          <a:extLst>
            <a:ext uri="{FF2B5EF4-FFF2-40B4-BE49-F238E27FC236}">
              <a16:creationId xmlns:a16="http://schemas.microsoft.com/office/drawing/2014/main" id="{00000000-0008-0000-1300-000004000000}"/>
            </a:ext>
          </a:extLst>
        </xdr:cNvPr>
        <xdr:cNvSpPr txBox="1"/>
      </xdr:nvSpPr>
      <xdr:spPr>
        <a:xfrm>
          <a:off x="94192" y="32727902"/>
          <a:ext cx="10880725" cy="21865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xdr:twoCellAnchor>
    <xdr:from>
      <xdr:col>1</xdr:col>
      <xdr:colOff>0</xdr:colOff>
      <xdr:row>204</xdr:row>
      <xdr:rowOff>0</xdr:rowOff>
    </xdr:from>
    <xdr:to>
      <xdr:col>26</xdr:col>
      <xdr:colOff>32809</xdr:colOff>
      <xdr:row>218</xdr:row>
      <xdr:rowOff>133350</xdr:rowOff>
    </xdr:to>
    <xdr:sp macro="" textlink="">
      <xdr:nvSpPr>
        <xdr:cNvPr id="6" name="ZoneTexte 5">
          <a:extLst>
            <a:ext uri="{FF2B5EF4-FFF2-40B4-BE49-F238E27FC236}">
              <a16:creationId xmlns:a16="http://schemas.microsoft.com/office/drawing/2014/main" id="{00000000-0008-0000-1300-000006000000}"/>
            </a:ext>
          </a:extLst>
        </xdr:cNvPr>
        <xdr:cNvSpPr txBox="1"/>
      </xdr:nvSpPr>
      <xdr:spPr>
        <a:xfrm>
          <a:off x="85725" y="35994975"/>
          <a:ext cx="10415059" cy="2400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mc:AlternateContent xmlns:mc="http://schemas.openxmlformats.org/markup-compatibility/2006">
    <mc:Choice xmlns:a14="http://schemas.microsoft.com/office/drawing/2010/main" Requires="a14">
      <xdr:twoCellAnchor editAs="oneCell">
        <xdr:from>
          <xdr:col>15</xdr:col>
          <xdr:colOff>257175</xdr:colOff>
          <xdr:row>6</xdr:row>
          <xdr:rowOff>247650</xdr:rowOff>
        </xdr:from>
        <xdr:to>
          <xdr:col>15</xdr:col>
          <xdr:colOff>561975</xdr:colOff>
          <xdr:row>7</xdr:row>
          <xdr:rowOff>28575</xdr:rowOff>
        </xdr:to>
        <xdr:sp macro="" textlink="">
          <xdr:nvSpPr>
            <xdr:cNvPr id="48189" name="Check Box 61" hidden="1">
              <a:extLst>
                <a:ext uri="{63B3BB69-23CF-44E3-9099-C40C66FF867C}">
                  <a14:compatExt spid="_x0000_s48189"/>
                </a:ext>
                <a:ext uri="{FF2B5EF4-FFF2-40B4-BE49-F238E27FC236}">
                  <a16:creationId xmlns:a16="http://schemas.microsoft.com/office/drawing/2014/main" id="{00000000-0008-0000-1300-00003D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247650</xdr:colOff>
          <xdr:row>6</xdr:row>
          <xdr:rowOff>247650</xdr:rowOff>
        </xdr:from>
        <xdr:to>
          <xdr:col>19</xdr:col>
          <xdr:colOff>552450</xdr:colOff>
          <xdr:row>7</xdr:row>
          <xdr:rowOff>28575</xdr:rowOff>
        </xdr:to>
        <xdr:sp macro="" textlink="">
          <xdr:nvSpPr>
            <xdr:cNvPr id="48190" name="Check Box 62" hidden="1">
              <a:extLst>
                <a:ext uri="{63B3BB69-23CF-44E3-9099-C40C66FF867C}">
                  <a14:compatExt spid="_x0000_s48190"/>
                </a:ext>
                <a:ext uri="{FF2B5EF4-FFF2-40B4-BE49-F238E27FC236}">
                  <a16:creationId xmlns:a16="http://schemas.microsoft.com/office/drawing/2014/main" id="{00000000-0008-0000-1300-00003E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161925</xdr:colOff>
          <xdr:row>6</xdr:row>
          <xdr:rowOff>123825</xdr:rowOff>
        </xdr:from>
        <xdr:to>
          <xdr:col>9</xdr:col>
          <xdr:colOff>247650</xdr:colOff>
          <xdr:row>8</xdr:row>
          <xdr:rowOff>38100</xdr:rowOff>
        </xdr:to>
        <xdr:sp macro="" textlink="">
          <xdr:nvSpPr>
            <xdr:cNvPr id="282625" name="Check Box 1" hidden="1">
              <a:extLst>
                <a:ext uri="{63B3BB69-23CF-44E3-9099-C40C66FF867C}">
                  <a14:compatExt spid="_x0000_s282625"/>
                </a:ext>
                <a:ext uri="{FF2B5EF4-FFF2-40B4-BE49-F238E27FC236}">
                  <a16:creationId xmlns:a16="http://schemas.microsoft.com/office/drawing/2014/main" id="{00000000-0008-0000-1400-000001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Prévisionnel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7</xdr:row>
          <xdr:rowOff>114300</xdr:rowOff>
        </xdr:from>
        <xdr:to>
          <xdr:col>9</xdr:col>
          <xdr:colOff>0</xdr:colOff>
          <xdr:row>9</xdr:row>
          <xdr:rowOff>9525</xdr:rowOff>
        </xdr:to>
        <xdr:sp macro="" textlink="">
          <xdr:nvSpPr>
            <xdr:cNvPr id="282626" name="Check Box 2" hidden="1">
              <a:extLst>
                <a:ext uri="{63B3BB69-23CF-44E3-9099-C40C66FF867C}">
                  <a14:compatExt spid="_x0000_s282626"/>
                </a:ext>
                <a:ext uri="{FF2B5EF4-FFF2-40B4-BE49-F238E27FC236}">
                  <a16:creationId xmlns:a16="http://schemas.microsoft.com/office/drawing/2014/main" id="{00000000-0008-0000-1400-000002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Révisé</a:t>
              </a:r>
            </a:p>
          </xdr:txBody>
        </xdr:sp>
        <xdr:clientData/>
      </xdr:twoCellAnchor>
    </mc:Choice>
    <mc:Fallback/>
  </mc:AlternateContent>
  <xdr:twoCellAnchor>
    <xdr:from>
      <xdr:col>0</xdr:col>
      <xdr:colOff>9526</xdr:colOff>
      <xdr:row>211</xdr:row>
      <xdr:rowOff>152399</xdr:rowOff>
    </xdr:from>
    <xdr:to>
      <xdr:col>9</xdr:col>
      <xdr:colOff>133351</xdr:colOff>
      <xdr:row>235</xdr:row>
      <xdr:rowOff>85725</xdr:rowOff>
    </xdr:to>
    <xdr:sp macro="" textlink="">
      <xdr:nvSpPr>
        <xdr:cNvPr id="4" name="ZoneTexte 3">
          <a:extLst>
            <a:ext uri="{FF2B5EF4-FFF2-40B4-BE49-F238E27FC236}">
              <a16:creationId xmlns:a16="http://schemas.microsoft.com/office/drawing/2014/main" id="{00000000-0008-0000-1400-000004000000}"/>
            </a:ext>
          </a:extLst>
        </xdr:cNvPr>
        <xdr:cNvSpPr txBox="1"/>
      </xdr:nvSpPr>
      <xdr:spPr>
        <a:xfrm>
          <a:off x="9526" y="40995599"/>
          <a:ext cx="7620000" cy="38195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xdr:twoCellAnchor>
    <xdr:from>
      <xdr:col>0</xdr:col>
      <xdr:colOff>9525</xdr:colOff>
      <xdr:row>239</xdr:row>
      <xdr:rowOff>152399</xdr:rowOff>
    </xdr:from>
    <xdr:to>
      <xdr:col>9</xdr:col>
      <xdr:colOff>200025</xdr:colOff>
      <xdr:row>265</xdr:row>
      <xdr:rowOff>123825</xdr:rowOff>
    </xdr:to>
    <xdr:sp macro="" textlink="">
      <xdr:nvSpPr>
        <xdr:cNvPr id="5" name="ZoneTexte 4">
          <a:extLst>
            <a:ext uri="{FF2B5EF4-FFF2-40B4-BE49-F238E27FC236}">
              <a16:creationId xmlns:a16="http://schemas.microsoft.com/office/drawing/2014/main" id="{00000000-0008-0000-1400-000005000000}"/>
            </a:ext>
          </a:extLst>
        </xdr:cNvPr>
        <xdr:cNvSpPr txBox="1"/>
      </xdr:nvSpPr>
      <xdr:spPr>
        <a:xfrm>
          <a:off x="9525" y="45910499"/>
          <a:ext cx="7686675" cy="41814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mc:AlternateContent xmlns:mc="http://schemas.openxmlformats.org/markup-compatibility/2006">
    <mc:Choice xmlns:a14="http://schemas.microsoft.com/office/drawing/2010/main" Requires="a14">
      <xdr:twoCellAnchor editAs="oneCell">
        <xdr:from>
          <xdr:col>3</xdr:col>
          <xdr:colOff>190500</xdr:colOff>
          <xdr:row>6</xdr:row>
          <xdr:rowOff>123825</xdr:rowOff>
        </xdr:from>
        <xdr:to>
          <xdr:col>5</xdr:col>
          <xdr:colOff>28575</xdr:colOff>
          <xdr:row>8</xdr:row>
          <xdr:rowOff>38100</xdr:rowOff>
        </xdr:to>
        <xdr:sp macro="" textlink="">
          <xdr:nvSpPr>
            <xdr:cNvPr id="282628" name="Check Box 4" hidden="1">
              <a:extLst>
                <a:ext uri="{63B3BB69-23CF-44E3-9099-C40C66FF867C}">
                  <a14:compatExt spid="_x0000_s282628"/>
                </a:ext>
                <a:ext uri="{FF2B5EF4-FFF2-40B4-BE49-F238E27FC236}">
                  <a16:creationId xmlns:a16="http://schemas.microsoft.com/office/drawing/2014/main" id="{00000000-0008-0000-1400-000004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Réel (1)</a:t>
              </a:r>
            </a:p>
          </xdr:txBody>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638175</xdr:colOff>
          <xdr:row>5</xdr:row>
          <xdr:rowOff>180975</xdr:rowOff>
        </xdr:from>
        <xdr:to>
          <xdr:col>8</xdr:col>
          <xdr:colOff>38100</xdr:colOff>
          <xdr:row>6</xdr:row>
          <xdr:rowOff>123825</xdr:rowOff>
        </xdr:to>
        <xdr:sp macro="" textlink="">
          <xdr:nvSpPr>
            <xdr:cNvPr id="270337" name="Check Box 1" hidden="1">
              <a:extLst>
                <a:ext uri="{63B3BB69-23CF-44E3-9099-C40C66FF867C}">
                  <a14:compatExt spid="_x0000_s270337"/>
                </a:ext>
                <a:ext uri="{FF2B5EF4-FFF2-40B4-BE49-F238E27FC236}">
                  <a16:creationId xmlns:a16="http://schemas.microsoft.com/office/drawing/2014/main" id="{00000000-0008-0000-1900-0000012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CA" sz="1000" b="0" i="0" u="none" strike="noStrike" baseline="0">
                  <a:solidFill>
                    <a:srgbClr val="000000"/>
                  </a:solidFill>
                  <a:latin typeface="Arial"/>
                  <a:cs typeface="Arial"/>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5</xdr:row>
          <xdr:rowOff>171450</xdr:rowOff>
        </xdr:from>
        <xdr:to>
          <xdr:col>9</xdr:col>
          <xdr:colOff>638175</xdr:colOff>
          <xdr:row>6</xdr:row>
          <xdr:rowOff>114300</xdr:rowOff>
        </xdr:to>
        <xdr:sp macro="" textlink="">
          <xdr:nvSpPr>
            <xdr:cNvPr id="270338" name="Check Box 2" hidden="1">
              <a:extLst>
                <a:ext uri="{63B3BB69-23CF-44E3-9099-C40C66FF867C}">
                  <a14:compatExt spid="_x0000_s270338"/>
                </a:ext>
                <a:ext uri="{FF2B5EF4-FFF2-40B4-BE49-F238E27FC236}">
                  <a16:creationId xmlns:a16="http://schemas.microsoft.com/office/drawing/2014/main" id="{00000000-0008-0000-1900-0000022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CA" sz="1000" b="0" i="0" u="none" strike="noStrike" baseline="0">
                  <a:solidFill>
                    <a:srgbClr val="000000"/>
                  </a:solidFill>
                  <a:latin typeface="Arial"/>
                  <a:cs typeface="Arial"/>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628650</xdr:colOff>
          <xdr:row>59</xdr:row>
          <xdr:rowOff>333375</xdr:rowOff>
        </xdr:from>
        <xdr:to>
          <xdr:col>4</xdr:col>
          <xdr:colOff>19050</xdr:colOff>
          <xdr:row>60</xdr:row>
          <xdr:rowOff>219075</xdr:rowOff>
        </xdr:to>
        <xdr:sp macro="" textlink="">
          <xdr:nvSpPr>
            <xdr:cNvPr id="270339" name="Check Box 3" hidden="1">
              <a:extLst>
                <a:ext uri="{63B3BB69-23CF-44E3-9099-C40C66FF867C}">
                  <a14:compatExt spid="_x0000_s270339"/>
                </a:ext>
                <a:ext uri="{FF2B5EF4-FFF2-40B4-BE49-F238E27FC236}">
                  <a16:creationId xmlns:a16="http://schemas.microsoft.com/office/drawing/2014/main" id="{00000000-0008-0000-1900-0000032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59</xdr:row>
          <xdr:rowOff>323850</xdr:rowOff>
        </xdr:from>
        <xdr:to>
          <xdr:col>5</xdr:col>
          <xdr:colOff>1104900</xdr:colOff>
          <xdr:row>60</xdr:row>
          <xdr:rowOff>209550</xdr:rowOff>
        </xdr:to>
        <xdr:sp macro="" textlink="">
          <xdr:nvSpPr>
            <xdr:cNvPr id="270342" name="Check Box 6" hidden="1">
              <a:extLst>
                <a:ext uri="{63B3BB69-23CF-44E3-9099-C40C66FF867C}">
                  <a14:compatExt spid="_x0000_s270342"/>
                </a:ext>
                <a:ext uri="{FF2B5EF4-FFF2-40B4-BE49-F238E27FC236}">
                  <a16:creationId xmlns:a16="http://schemas.microsoft.com/office/drawing/2014/main" id="{00000000-0008-0000-1900-0000062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638175</xdr:colOff>
          <xdr:row>6</xdr:row>
          <xdr:rowOff>123825</xdr:rowOff>
        </xdr:from>
        <xdr:to>
          <xdr:col>8</xdr:col>
          <xdr:colOff>38100</xdr:colOff>
          <xdr:row>7</xdr:row>
          <xdr:rowOff>142875</xdr:rowOff>
        </xdr:to>
        <xdr:sp macro="" textlink="">
          <xdr:nvSpPr>
            <xdr:cNvPr id="270345" name="Check Box 9" hidden="1">
              <a:extLst>
                <a:ext uri="{63B3BB69-23CF-44E3-9099-C40C66FF867C}">
                  <a14:compatExt spid="_x0000_s270345"/>
                </a:ext>
                <a:ext uri="{FF2B5EF4-FFF2-40B4-BE49-F238E27FC236}">
                  <a16:creationId xmlns:a16="http://schemas.microsoft.com/office/drawing/2014/main" id="{00000000-0008-0000-1900-0000092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CA" sz="1000" b="0" i="0" u="none" strike="noStrike" baseline="0">
                  <a:solidFill>
                    <a:srgbClr val="000000"/>
                  </a:solidFill>
                  <a:latin typeface="Arial"/>
                  <a:cs typeface="Arial"/>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6</xdr:row>
          <xdr:rowOff>114300</xdr:rowOff>
        </xdr:from>
        <xdr:to>
          <xdr:col>9</xdr:col>
          <xdr:colOff>638175</xdr:colOff>
          <xdr:row>7</xdr:row>
          <xdr:rowOff>133350</xdr:rowOff>
        </xdr:to>
        <xdr:sp macro="" textlink="">
          <xdr:nvSpPr>
            <xdr:cNvPr id="270346" name="Check Box 10" hidden="1">
              <a:extLst>
                <a:ext uri="{63B3BB69-23CF-44E3-9099-C40C66FF867C}">
                  <a14:compatExt spid="_x0000_s270346"/>
                </a:ext>
                <a:ext uri="{FF2B5EF4-FFF2-40B4-BE49-F238E27FC236}">
                  <a16:creationId xmlns:a16="http://schemas.microsoft.com/office/drawing/2014/main" id="{00000000-0008-0000-1900-00000A2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CA" sz="1000" b="0" i="0" u="none" strike="noStrike" baseline="0">
                  <a:solidFill>
                    <a:srgbClr val="000000"/>
                  </a:solidFill>
                  <a:latin typeface="Arial"/>
                  <a:cs typeface="Arial"/>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638175</xdr:colOff>
          <xdr:row>7</xdr:row>
          <xdr:rowOff>114300</xdr:rowOff>
        </xdr:from>
        <xdr:to>
          <xdr:col>8</xdr:col>
          <xdr:colOff>38100</xdr:colOff>
          <xdr:row>8</xdr:row>
          <xdr:rowOff>133350</xdr:rowOff>
        </xdr:to>
        <xdr:sp macro="" textlink="">
          <xdr:nvSpPr>
            <xdr:cNvPr id="270347" name="Check Box 11" hidden="1">
              <a:extLst>
                <a:ext uri="{63B3BB69-23CF-44E3-9099-C40C66FF867C}">
                  <a14:compatExt spid="_x0000_s270347"/>
                </a:ext>
                <a:ext uri="{FF2B5EF4-FFF2-40B4-BE49-F238E27FC236}">
                  <a16:creationId xmlns:a16="http://schemas.microsoft.com/office/drawing/2014/main" id="{00000000-0008-0000-1900-00000B2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CA" sz="1000" b="0" i="0" u="none" strike="noStrike" baseline="0">
                  <a:solidFill>
                    <a:srgbClr val="000000"/>
                  </a:solidFill>
                  <a:latin typeface="Arial"/>
                  <a:cs typeface="Arial"/>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7</xdr:row>
          <xdr:rowOff>114300</xdr:rowOff>
        </xdr:from>
        <xdr:to>
          <xdr:col>9</xdr:col>
          <xdr:colOff>638175</xdr:colOff>
          <xdr:row>8</xdr:row>
          <xdr:rowOff>133350</xdr:rowOff>
        </xdr:to>
        <xdr:sp macro="" textlink="">
          <xdr:nvSpPr>
            <xdr:cNvPr id="270348" name="Check Box 12" hidden="1">
              <a:extLst>
                <a:ext uri="{63B3BB69-23CF-44E3-9099-C40C66FF867C}">
                  <a14:compatExt spid="_x0000_s270348"/>
                </a:ext>
                <a:ext uri="{FF2B5EF4-FFF2-40B4-BE49-F238E27FC236}">
                  <a16:creationId xmlns:a16="http://schemas.microsoft.com/office/drawing/2014/main" id="{00000000-0008-0000-1900-00000C2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CA" sz="1000" b="0" i="0" u="none" strike="noStrike" baseline="0">
                  <a:solidFill>
                    <a:srgbClr val="000000"/>
                  </a:solidFill>
                  <a:latin typeface="Arial"/>
                  <a:cs typeface="Arial"/>
                </a:rPr>
                <a:t> Non</a:t>
              </a:r>
            </a:p>
          </xdr:txBody>
        </xdr:sp>
        <xdr:clientData/>
      </xdr:twoCellAnchor>
    </mc:Choice>
    <mc:Fallback/>
  </mc:AlternateContent>
  <xdr:twoCellAnchor>
    <xdr:from>
      <xdr:col>1</xdr:col>
      <xdr:colOff>9524</xdr:colOff>
      <xdr:row>75</xdr:row>
      <xdr:rowOff>314325</xdr:rowOff>
    </xdr:from>
    <xdr:to>
      <xdr:col>14</xdr:col>
      <xdr:colOff>95249</xdr:colOff>
      <xdr:row>85</xdr:row>
      <xdr:rowOff>101600</xdr:rowOff>
    </xdr:to>
    <xdr:sp macro="" textlink="">
      <xdr:nvSpPr>
        <xdr:cNvPr id="14" name="ZoneTexte 13">
          <a:extLst>
            <a:ext uri="{FF2B5EF4-FFF2-40B4-BE49-F238E27FC236}">
              <a16:creationId xmlns:a16="http://schemas.microsoft.com/office/drawing/2014/main" id="{00000000-0008-0000-1900-00000E000000}"/>
            </a:ext>
          </a:extLst>
        </xdr:cNvPr>
        <xdr:cNvSpPr txBox="1"/>
      </xdr:nvSpPr>
      <xdr:spPr>
        <a:xfrm>
          <a:off x="161924" y="15128875"/>
          <a:ext cx="10156825" cy="1730375"/>
        </a:xfrm>
        <a:prstGeom prst="rect">
          <a:avLst/>
        </a:prstGeom>
        <a:solidFill>
          <a:schemeClr val="lt1"/>
        </a:solidFill>
        <a:ln w="1587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050">
            <a:solidFill>
              <a:srgbClr val="FF0000"/>
            </a:solidFill>
          </a:endParaRPr>
        </a:p>
      </xdr:txBody>
    </xdr:sp>
    <xdr:clientData/>
  </xdr:twoCellAnchor>
  <xdr:twoCellAnchor>
    <xdr:from>
      <xdr:col>1</xdr:col>
      <xdr:colOff>1</xdr:colOff>
      <xdr:row>40</xdr:row>
      <xdr:rowOff>38100</xdr:rowOff>
    </xdr:from>
    <xdr:to>
      <xdr:col>12</xdr:col>
      <xdr:colOff>104776</xdr:colOff>
      <xdr:row>47</xdr:row>
      <xdr:rowOff>107950</xdr:rowOff>
    </xdr:to>
    <xdr:sp macro="" textlink="">
      <xdr:nvSpPr>
        <xdr:cNvPr id="15" name="ZoneTexte 14">
          <a:extLst>
            <a:ext uri="{FF2B5EF4-FFF2-40B4-BE49-F238E27FC236}">
              <a16:creationId xmlns:a16="http://schemas.microsoft.com/office/drawing/2014/main" id="{00000000-0008-0000-1900-00000F000000}"/>
            </a:ext>
          </a:extLst>
        </xdr:cNvPr>
        <xdr:cNvSpPr txBox="1"/>
      </xdr:nvSpPr>
      <xdr:spPr>
        <a:xfrm>
          <a:off x="142876" y="7448550"/>
          <a:ext cx="7410450" cy="1136650"/>
        </a:xfrm>
        <a:prstGeom prst="rect">
          <a:avLst/>
        </a:prstGeom>
        <a:solidFill>
          <a:schemeClr val="lt1"/>
        </a:solidFill>
        <a:ln w="158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solidFill>
              <a:srgbClr val="FF0000"/>
            </a:solidFill>
          </a:endParaRPr>
        </a:p>
      </xdr:txBody>
    </xdr:sp>
    <xdr:clientData/>
  </xdr:twoCellAnchor>
  <xdr:twoCellAnchor>
    <xdr:from>
      <xdr:col>0</xdr:col>
      <xdr:colOff>142009</xdr:colOff>
      <xdr:row>107</xdr:row>
      <xdr:rowOff>38100</xdr:rowOff>
    </xdr:from>
    <xdr:to>
      <xdr:col>13</xdr:col>
      <xdr:colOff>1351316</xdr:colOff>
      <xdr:row>110</xdr:row>
      <xdr:rowOff>123825</xdr:rowOff>
    </xdr:to>
    <xdr:sp macro="" textlink="">
      <xdr:nvSpPr>
        <xdr:cNvPr id="16" name="ZoneTexte 15">
          <a:extLst>
            <a:ext uri="{FF2B5EF4-FFF2-40B4-BE49-F238E27FC236}">
              <a16:creationId xmlns:a16="http://schemas.microsoft.com/office/drawing/2014/main" id="{00000000-0008-0000-1900-000010000000}"/>
            </a:ext>
          </a:extLst>
        </xdr:cNvPr>
        <xdr:cNvSpPr txBox="1"/>
      </xdr:nvSpPr>
      <xdr:spPr>
        <a:xfrm>
          <a:off x="142009" y="17745075"/>
          <a:ext cx="8791207" cy="542925"/>
        </a:xfrm>
        <a:prstGeom prst="rect">
          <a:avLst/>
        </a:prstGeom>
        <a:solidFill>
          <a:schemeClr val="lt1"/>
        </a:solidFill>
        <a:ln w="1587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xdr:twoCellAnchor>
    <xdr:from>
      <xdr:col>1</xdr:col>
      <xdr:colOff>18184</xdr:colOff>
      <xdr:row>113</xdr:row>
      <xdr:rowOff>28576</xdr:rowOff>
    </xdr:from>
    <xdr:to>
      <xdr:col>13</xdr:col>
      <xdr:colOff>1370366</xdr:colOff>
      <xdr:row>115</xdr:row>
      <xdr:rowOff>17318</xdr:rowOff>
    </xdr:to>
    <xdr:sp macro="" textlink="">
      <xdr:nvSpPr>
        <xdr:cNvPr id="17" name="ZoneTexte 16">
          <a:extLst>
            <a:ext uri="{FF2B5EF4-FFF2-40B4-BE49-F238E27FC236}">
              <a16:creationId xmlns:a16="http://schemas.microsoft.com/office/drawing/2014/main" id="{00000000-0008-0000-1900-000011000000}"/>
            </a:ext>
          </a:extLst>
        </xdr:cNvPr>
        <xdr:cNvSpPr txBox="1"/>
      </xdr:nvSpPr>
      <xdr:spPr>
        <a:xfrm>
          <a:off x="161059" y="18669001"/>
          <a:ext cx="8791207" cy="293542"/>
        </a:xfrm>
        <a:prstGeom prst="rect">
          <a:avLst/>
        </a:prstGeom>
        <a:solidFill>
          <a:schemeClr val="lt1"/>
        </a:solidFill>
        <a:ln w="158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xdr:twoCellAnchor>
    <xdr:from>
      <xdr:col>1</xdr:col>
      <xdr:colOff>18184</xdr:colOff>
      <xdr:row>117</xdr:row>
      <xdr:rowOff>28575</xdr:rowOff>
    </xdr:from>
    <xdr:to>
      <xdr:col>13</xdr:col>
      <xdr:colOff>1370366</xdr:colOff>
      <xdr:row>119</xdr:row>
      <xdr:rowOff>9525</xdr:rowOff>
    </xdr:to>
    <xdr:sp macro="" textlink="">
      <xdr:nvSpPr>
        <xdr:cNvPr id="18" name="ZoneTexte 17">
          <a:extLst>
            <a:ext uri="{FF2B5EF4-FFF2-40B4-BE49-F238E27FC236}">
              <a16:creationId xmlns:a16="http://schemas.microsoft.com/office/drawing/2014/main" id="{00000000-0008-0000-1900-000012000000}"/>
            </a:ext>
          </a:extLst>
        </xdr:cNvPr>
        <xdr:cNvSpPr txBox="1"/>
      </xdr:nvSpPr>
      <xdr:spPr>
        <a:xfrm>
          <a:off x="161059" y="19278600"/>
          <a:ext cx="8791207" cy="304800"/>
        </a:xfrm>
        <a:prstGeom prst="rect">
          <a:avLst/>
        </a:prstGeom>
        <a:solidFill>
          <a:schemeClr val="lt1"/>
        </a:solidFill>
        <a:ln w="158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mc:AlternateContent xmlns:mc="http://schemas.openxmlformats.org/markup-compatibility/2006">
    <mc:Choice xmlns:a14="http://schemas.microsoft.com/office/drawing/2010/main" Requires="a14">
      <xdr:twoCellAnchor editAs="oneCell">
        <xdr:from>
          <xdr:col>3</xdr:col>
          <xdr:colOff>619125</xdr:colOff>
          <xdr:row>63</xdr:row>
          <xdr:rowOff>247650</xdr:rowOff>
        </xdr:from>
        <xdr:to>
          <xdr:col>3</xdr:col>
          <xdr:colOff>1171575</xdr:colOff>
          <xdr:row>64</xdr:row>
          <xdr:rowOff>0</xdr:rowOff>
        </xdr:to>
        <xdr:sp macro="" textlink="">
          <xdr:nvSpPr>
            <xdr:cNvPr id="270364" name="Check Box 28" hidden="1">
              <a:extLst>
                <a:ext uri="{63B3BB69-23CF-44E3-9099-C40C66FF867C}">
                  <a14:compatExt spid="_x0000_s270364"/>
                </a:ext>
                <a:ext uri="{FF2B5EF4-FFF2-40B4-BE49-F238E27FC236}">
                  <a16:creationId xmlns:a16="http://schemas.microsoft.com/office/drawing/2014/main" id="{00000000-0008-0000-1900-00001C2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63</xdr:row>
          <xdr:rowOff>238125</xdr:rowOff>
        </xdr:from>
        <xdr:to>
          <xdr:col>5</xdr:col>
          <xdr:colOff>1104900</xdr:colOff>
          <xdr:row>63</xdr:row>
          <xdr:rowOff>495300</xdr:rowOff>
        </xdr:to>
        <xdr:sp macro="" textlink="">
          <xdr:nvSpPr>
            <xdr:cNvPr id="270362" name="Check Box 26" hidden="1">
              <a:extLst>
                <a:ext uri="{63B3BB69-23CF-44E3-9099-C40C66FF867C}">
                  <a14:compatExt spid="_x0000_s270362"/>
                </a:ext>
                <a:ext uri="{FF2B5EF4-FFF2-40B4-BE49-F238E27FC236}">
                  <a16:creationId xmlns:a16="http://schemas.microsoft.com/office/drawing/2014/main" id="{00000000-0008-0000-1900-00001A2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68</xdr:row>
          <xdr:rowOff>76200</xdr:rowOff>
        </xdr:from>
        <xdr:to>
          <xdr:col>13</xdr:col>
          <xdr:colOff>352425</xdr:colOff>
          <xdr:row>68</xdr:row>
          <xdr:rowOff>333375</xdr:rowOff>
        </xdr:to>
        <xdr:sp macro="" textlink="">
          <xdr:nvSpPr>
            <xdr:cNvPr id="270365" name="Check Box 29" hidden="1">
              <a:extLst>
                <a:ext uri="{63B3BB69-23CF-44E3-9099-C40C66FF867C}">
                  <a14:compatExt spid="_x0000_s270365"/>
                </a:ext>
                <a:ext uri="{FF2B5EF4-FFF2-40B4-BE49-F238E27FC236}">
                  <a16:creationId xmlns:a16="http://schemas.microsoft.com/office/drawing/2014/main" id="{00000000-0008-0000-1900-00001D2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68</xdr:row>
          <xdr:rowOff>76200</xdr:rowOff>
        </xdr:from>
        <xdr:to>
          <xdr:col>13</xdr:col>
          <xdr:colOff>828675</xdr:colOff>
          <xdr:row>68</xdr:row>
          <xdr:rowOff>333375</xdr:rowOff>
        </xdr:to>
        <xdr:sp macro="" textlink="">
          <xdr:nvSpPr>
            <xdr:cNvPr id="270366" name="Check Box 30" hidden="1">
              <a:extLst>
                <a:ext uri="{63B3BB69-23CF-44E3-9099-C40C66FF867C}">
                  <a14:compatExt spid="_x0000_s270366"/>
                </a:ext>
                <a:ext uri="{FF2B5EF4-FFF2-40B4-BE49-F238E27FC236}">
                  <a16:creationId xmlns:a16="http://schemas.microsoft.com/office/drawing/2014/main" id="{00000000-0008-0000-1900-00001E2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69</xdr:row>
          <xdr:rowOff>9525</xdr:rowOff>
        </xdr:from>
        <xdr:to>
          <xdr:col>13</xdr:col>
          <xdr:colOff>828675</xdr:colOff>
          <xdr:row>69</xdr:row>
          <xdr:rowOff>266700</xdr:rowOff>
        </xdr:to>
        <xdr:sp macro="" textlink="">
          <xdr:nvSpPr>
            <xdr:cNvPr id="270367" name="Check Box 31" hidden="1">
              <a:extLst>
                <a:ext uri="{63B3BB69-23CF-44E3-9099-C40C66FF867C}">
                  <a14:compatExt spid="_x0000_s270367"/>
                </a:ext>
                <a:ext uri="{FF2B5EF4-FFF2-40B4-BE49-F238E27FC236}">
                  <a16:creationId xmlns:a16="http://schemas.microsoft.com/office/drawing/2014/main" id="{00000000-0008-0000-1900-00001F2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69</xdr:row>
          <xdr:rowOff>0</xdr:rowOff>
        </xdr:from>
        <xdr:to>
          <xdr:col>13</xdr:col>
          <xdr:colOff>76200</xdr:colOff>
          <xdr:row>69</xdr:row>
          <xdr:rowOff>266700</xdr:rowOff>
        </xdr:to>
        <xdr:sp macro="" textlink="">
          <xdr:nvSpPr>
            <xdr:cNvPr id="270368" name="Check Box 32" hidden="1">
              <a:extLst>
                <a:ext uri="{63B3BB69-23CF-44E3-9099-C40C66FF867C}">
                  <a14:compatExt spid="_x0000_s270368"/>
                </a:ext>
                <a:ext uri="{FF2B5EF4-FFF2-40B4-BE49-F238E27FC236}">
                  <a16:creationId xmlns:a16="http://schemas.microsoft.com/office/drawing/2014/main" id="{00000000-0008-0000-1900-0000202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70</xdr:row>
          <xdr:rowOff>66675</xdr:rowOff>
        </xdr:from>
        <xdr:to>
          <xdr:col>13</xdr:col>
          <xdr:colOff>57150</xdr:colOff>
          <xdr:row>70</xdr:row>
          <xdr:rowOff>333375</xdr:rowOff>
        </xdr:to>
        <xdr:sp macro="" textlink="">
          <xdr:nvSpPr>
            <xdr:cNvPr id="270369" name="Check Box 33" hidden="1">
              <a:extLst>
                <a:ext uri="{63B3BB69-23CF-44E3-9099-C40C66FF867C}">
                  <a14:compatExt spid="_x0000_s270369"/>
                </a:ext>
                <a:ext uri="{FF2B5EF4-FFF2-40B4-BE49-F238E27FC236}">
                  <a16:creationId xmlns:a16="http://schemas.microsoft.com/office/drawing/2014/main" id="{00000000-0008-0000-1900-0000212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70</xdr:row>
          <xdr:rowOff>76200</xdr:rowOff>
        </xdr:from>
        <xdr:to>
          <xdr:col>13</xdr:col>
          <xdr:colOff>857250</xdr:colOff>
          <xdr:row>70</xdr:row>
          <xdr:rowOff>333375</xdr:rowOff>
        </xdr:to>
        <xdr:sp macro="" textlink="">
          <xdr:nvSpPr>
            <xdr:cNvPr id="270370" name="Check Box 34" hidden="1">
              <a:extLst>
                <a:ext uri="{63B3BB69-23CF-44E3-9099-C40C66FF867C}">
                  <a14:compatExt spid="_x0000_s270370"/>
                </a:ext>
                <a:ext uri="{FF2B5EF4-FFF2-40B4-BE49-F238E27FC236}">
                  <a16:creationId xmlns:a16="http://schemas.microsoft.com/office/drawing/2014/main" id="{00000000-0008-0000-1900-0000222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71</xdr:row>
          <xdr:rowOff>66675</xdr:rowOff>
        </xdr:from>
        <xdr:to>
          <xdr:col>13</xdr:col>
          <xdr:colOff>57150</xdr:colOff>
          <xdr:row>71</xdr:row>
          <xdr:rowOff>333375</xdr:rowOff>
        </xdr:to>
        <xdr:sp macro="" textlink="">
          <xdr:nvSpPr>
            <xdr:cNvPr id="270372" name="Check Box 36" hidden="1">
              <a:extLst>
                <a:ext uri="{63B3BB69-23CF-44E3-9099-C40C66FF867C}">
                  <a14:compatExt spid="_x0000_s270372"/>
                </a:ext>
                <a:ext uri="{FF2B5EF4-FFF2-40B4-BE49-F238E27FC236}">
                  <a16:creationId xmlns:a16="http://schemas.microsoft.com/office/drawing/2014/main" id="{00000000-0008-0000-1900-0000242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71</xdr:row>
          <xdr:rowOff>76200</xdr:rowOff>
        </xdr:from>
        <xdr:to>
          <xdr:col>13</xdr:col>
          <xdr:colOff>857250</xdr:colOff>
          <xdr:row>71</xdr:row>
          <xdr:rowOff>333375</xdr:rowOff>
        </xdr:to>
        <xdr:sp macro="" textlink="">
          <xdr:nvSpPr>
            <xdr:cNvPr id="270373" name="Check Box 37" hidden="1">
              <a:extLst>
                <a:ext uri="{63B3BB69-23CF-44E3-9099-C40C66FF867C}">
                  <a14:compatExt spid="_x0000_s270373"/>
                </a:ext>
                <a:ext uri="{FF2B5EF4-FFF2-40B4-BE49-F238E27FC236}">
                  <a16:creationId xmlns:a16="http://schemas.microsoft.com/office/drawing/2014/main" id="{00000000-0008-0000-1900-0000252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91</xdr:row>
          <xdr:rowOff>57150</xdr:rowOff>
        </xdr:from>
        <xdr:to>
          <xdr:col>13</xdr:col>
          <xdr:colOff>390525</xdr:colOff>
          <xdr:row>91</xdr:row>
          <xdr:rowOff>314325</xdr:rowOff>
        </xdr:to>
        <xdr:sp macro="" textlink="">
          <xdr:nvSpPr>
            <xdr:cNvPr id="270379" name="Check Box 43" hidden="1">
              <a:extLst>
                <a:ext uri="{63B3BB69-23CF-44E3-9099-C40C66FF867C}">
                  <a14:compatExt spid="_x0000_s270379"/>
                </a:ext>
                <a:ext uri="{FF2B5EF4-FFF2-40B4-BE49-F238E27FC236}">
                  <a16:creationId xmlns:a16="http://schemas.microsoft.com/office/drawing/2014/main" id="{00000000-0008-0000-1900-00002B2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352425</xdr:colOff>
          <xdr:row>91</xdr:row>
          <xdr:rowOff>57150</xdr:rowOff>
        </xdr:from>
        <xdr:to>
          <xdr:col>13</xdr:col>
          <xdr:colOff>923925</xdr:colOff>
          <xdr:row>91</xdr:row>
          <xdr:rowOff>314325</xdr:rowOff>
        </xdr:to>
        <xdr:sp macro="" textlink="">
          <xdr:nvSpPr>
            <xdr:cNvPr id="270380" name="Check Box 44" hidden="1">
              <a:extLst>
                <a:ext uri="{63B3BB69-23CF-44E3-9099-C40C66FF867C}">
                  <a14:compatExt spid="_x0000_s270380"/>
                </a:ext>
                <a:ext uri="{FF2B5EF4-FFF2-40B4-BE49-F238E27FC236}">
                  <a16:creationId xmlns:a16="http://schemas.microsoft.com/office/drawing/2014/main" id="{00000000-0008-0000-1900-00002C2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Non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438150</xdr:colOff>
          <xdr:row>0</xdr:row>
          <xdr:rowOff>352425</xdr:rowOff>
        </xdr:from>
        <xdr:to>
          <xdr:col>8</xdr:col>
          <xdr:colOff>704850</xdr:colOff>
          <xdr:row>1</xdr:row>
          <xdr:rowOff>200025</xdr:rowOff>
        </xdr:to>
        <xdr:sp macro="" textlink="">
          <xdr:nvSpPr>
            <xdr:cNvPr id="360449" name="Check Box 1" hidden="1">
              <a:extLst>
                <a:ext uri="{63B3BB69-23CF-44E3-9099-C40C66FF867C}">
                  <a14:compatExt spid="_x0000_s360449"/>
                </a:ext>
                <a:ext uri="{FF2B5EF4-FFF2-40B4-BE49-F238E27FC236}">
                  <a16:creationId xmlns:a16="http://schemas.microsoft.com/office/drawing/2014/main" id="{00000000-0008-0000-0700-0000018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1323975</xdr:colOff>
          <xdr:row>0</xdr:row>
          <xdr:rowOff>342900</xdr:rowOff>
        </xdr:from>
        <xdr:to>
          <xdr:col>15</xdr:col>
          <xdr:colOff>228600</xdr:colOff>
          <xdr:row>1</xdr:row>
          <xdr:rowOff>209550</xdr:rowOff>
        </xdr:to>
        <xdr:sp macro="" textlink="">
          <xdr:nvSpPr>
            <xdr:cNvPr id="360450" name="Check Box 2" hidden="1">
              <a:extLst>
                <a:ext uri="{63B3BB69-23CF-44E3-9099-C40C66FF867C}">
                  <a14:compatExt spid="_x0000_s360450"/>
                </a:ext>
                <a:ext uri="{FF2B5EF4-FFF2-40B4-BE49-F238E27FC236}">
                  <a16:creationId xmlns:a16="http://schemas.microsoft.com/office/drawing/2014/main" id="{00000000-0008-0000-0700-0000028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542925</xdr:colOff>
          <xdr:row>2</xdr:row>
          <xdr:rowOff>95250</xdr:rowOff>
        </xdr:from>
        <xdr:to>
          <xdr:col>5</xdr:col>
          <xdr:colOff>66675</xdr:colOff>
          <xdr:row>3</xdr:row>
          <xdr:rowOff>28575</xdr:rowOff>
        </xdr:to>
        <xdr:sp macro="" textlink="">
          <xdr:nvSpPr>
            <xdr:cNvPr id="303105" name="Check Box 1" hidden="1">
              <a:extLst>
                <a:ext uri="{63B3BB69-23CF-44E3-9099-C40C66FF867C}">
                  <a14:compatExt spid="_x0000_s303105"/>
                </a:ext>
                <a:ext uri="{FF2B5EF4-FFF2-40B4-BE49-F238E27FC236}">
                  <a16:creationId xmlns:a16="http://schemas.microsoft.com/office/drawing/2014/main" id="{00000000-0008-0000-0800-000001A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1409700</xdr:colOff>
          <xdr:row>2</xdr:row>
          <xdr:rowOff>95250</xdr:rowOff>
        </xdr:from>
        <xdr:to>
          <xdr:col>7</xdr:col>
          <xdr:colOff>28575</xdr:colOff>
          <xdr:row>3</xdr:row>
          <xdr:rowOff>28575</xdr:rowOff>
        </xdr:to>
        <xdr:sp macro="" textlink="">
          <xdr:nvSpPr>
            <xdr:cNvPr id="303109" name="Check Box 5" hidden="1">
              <a:extLst>
                <a:ext uri="{63B3BB69-23CF-44E3-9099-C40C66FF867C}">
                  <a14:compatExt spid="_x0000_s303109"/>
                </a:ext>
                <a:ext uri="{FF2B5EF4-FFF2-40B4-BE49-F238E27FC236}">
                  <a16:creationId xmlns:a16="http://schemas.microsoft.com/office/drawing/2014/main" id="{00000000-0008-0000-0800-000005A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904875</xdr:colOff>
          <xdr:row>2</xdr:row>
          <xdr:rowOff>209550</xdr:rowOff>
        </xdr:from>
        <xdr:to>
          <xdr:col>5</xdr:col>
          <xdr:colOff>95250</xdr:colOff>
          <xdr:row>4</xdr:row>
          <xdr:rowOff>57150</xdr:rowOff>
        </xdr:to>
        <xdr:sp macro="" textlink="">
          <xdr:nvSpPr>
            <xdr:cNvPr id="326657" name="Check Box 1" hidden="1">
              <a:extLst>
                <a:ext uri="{63B3BB69-23CF-44E3-9099-C40C66FF867C}">
                  <a14:compatExt spid="_x0000_s326657"/>
                </a:ext>
                <a:ext uri="{FF2B5EF4-FFF2-40B4-BE49-F238E27FC236}">
                  <a16:creationId xmlns:a16="http://schemas.microsoft.com/office/drawing/2014/main" id="{00000000-0008-0000-0900-000001FC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400050</xdr:colOff>
          <xdr:row>2</xdr:row>
          <xdr:rowOff>200025</xdr:rowOff>
        </xdr:from>
        <xdr:to>
          <xdr:col>10</xdr:col>
          <xdr:colOff>38100</xdr:colOff>
          <xdr:row>4</xdr:row>
          <xdr:rowOff>47625</xdr:rowOff>
        </xdr:to>
        <xdr:sp macro="" textlink="">
          <xdr:nvSpPr>
            <xdr:cNvPr id="326658" name="Check Box 2" hidden="1">
              <a:extLst>
                <a:ext uri="{63B3BB69-23CF-44E3-9099-C40C66FF867C}">
                  <a14:compatExt spid="_x0000_s326658"/>
                </a:ext>
                <a:ext uri="{FF2B5EF4-FFF2-40B4-BE49-F238E27FC236}">
                  <a16:creationId xmlns:a16="http://schemas.microsoft.com/office/drawing/2014/main" id="{00000000-0008-0000-0900-000002FC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904875</xdr:colOff>
          <xdr:row>2</xdr:row>
          <xdr:rowOff>209550</xdr:rowOff>
        </xdr:from>
        <xdr:to>
          <xdr:col>5</xdr:col>
          <xdr:colOff>95250</xdr:colOff>
          <xdr:row>4</xdr:row>
          <xdr:rowOff>28575</xdr:rowOff>
        </xdr:to>
        <xdr:sp macro="" textlink="">
          <xdr:nvSpPr>
            <xdr:cNvPr id="337921" name="Check Box 1" hidden="1">
              <a:extLst>
                <a:ext uri="{63B3BB69-23CF-44E3-9099-C40C66FF867C}">
                  <a14:compatExt spid="_x0000_s337921"/>
                </a:ext>
                <a:ext uri="{FF2B5EF4-FFF2-40B4-BE49-F238E27FC236}">
                  <a16:creationId xmlns:a16="http://schemas.microsoft.com/office/drawing/2014/main" id="{00000000-0008-0000-0A00-0000012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400050</xdr:colOff>
          <xdr:row>2</xdr:row>
          <xdr:rowOff>200025</xdr:rowOff>
        </xdr:from>
        <xdr:to>
          <xdr:col>10</xdr:col>
          <xdr:colOff>104775</xdr:colOff>
          <xdr:row>4</xdr:row>
          <xdr:rowOff>19050</xdr:rowOff>
        </xdr:to>
        <xdr:sp macro="" textlink="">
          <xdr:nvSpPr>
            <xdr:cNvPr id="337922" name="Check Box 2" hidden="1">
              <a:extLst>
                <a:ext uri="{63B3BB69-23CF-44E3-9099-C40C66FF867C}">
                  <a14:compatExt spid="_x0000_s337922"/>
                </a:ext>
                <a:ext uri="{FF2B5EF4-FFF2-40B4-BE49-F238E27FC236}">
                  <a16:creationId xmlns:a16="http://schemas.microsoft.com/office/drawing/2014/main" id="{00000000-0008-0000-0A00-0000022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238125</xdr:colOff>
          <xdr:row>1</xdr:row>
          <xdr:rowOff>190500</xdr:rowOff>
        </xdr:from>
        <xdr:to>
          <xdr:col>13</xdr:col>
          <xdr:colOff>28575</xdr:colOff>
          <xdr:row>3</xdr:row>
          <xdr:rowOff>9525</xdr:rowOff>
        </xdr:to>
        <xdr:sp macro="" textlink="">
          <xdr:nvSpPr>
            <xdr:cNvPr id="305153" name="Check Box 1" hidden="1">
              <a:extLst>
                <a:ext uri="{63B3BB69-23CF-44E3-9099-C40C66FF867C}">
                  <a14:compatExt spid="_x0000_s305153"/>
                </a:ext>
                <a:ext uri="{FF2B5EF4-FFF2-40B4-BE49-F238E27FC236}">
                  <a16:creationId xmlns:a16="http://schemas.microsoft.com/office/drawing/2014/main" id="{00000000-0008-0000-0B00-000001A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2</xdr:row>
          <xdr:rowOff>133350</xdr:rowOff>
        </xdr:from>
        <xdr:to>
          <xdr:col>13</xdr:col>
          <xdr:colOff>28575</xdr:colOff>
          <xdr:row>4</xdr:row>
          <xdr:rowOff>9525</xdr:rowOff>
        </xdr:to>
        <xdr:sp macro="" textlink="">
          <xdr:nvSpPr>
            <xdr:cNvPr id="305154" name="Check Box 2" hidden="1">
              <a:extLst>
                <a:ext uri="{63B3BB69-23CF-44E3-9099-C40C66FF867C}">
                  <a14:compatExt spid="_x0000_s305154"/>
                </a:ext>
                <a:ext uri="{FF2B5EF4-FFF2-40B4-BE49-F238E27FC236}">
                  <a16:creationId xmlns:a16="http://schemas.microsoft.com/office/drawing/2014/main" id="{00000000-0008-0000-0B00-000002A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85725</xdr:colOff>
          <xdr:row>4</xdr:row>
          <xdr:rowOff>209550</xdr:rowOff>
        </xdr:from>
        <xdr:to>
          <xdr:col>6</xdr:col>
          <xdr:colOff>733425</xdr:colOff>
          <xdr:row>5</xdr:row>
          <xdr:rowOff>85725</xdr:rowOff>
        </xdr:to>
        <xdr:sp macro="" textlink="">
          <xdr:nvSpPr>
            <xdr:cNvPr id="81922" name="Check Box 2" hidden="1">
              <a:extLst>
                <a:ext uri="{63B3BB69-23CF-44E3-9099-C40C66FF867C}">
                  <a14:compatExt spid="_x0000_s81922"/>
                </a:ext>
                <a:ext uri="{FF2B5EF4-FFF2-40B4-BE49-F238E27FC236}">
                  <a16:creationId xmlns:a16="http://schemas.microsoft.com/office/drawing/2014/main" id="{00000000-0008-0000-0C00-000002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Prévisionnel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5</xdr:row>
          <xdr:rowOff>85725</xdr:rowOff>
        </xdr:from>
        <xdr:to>
          <xdr:col>6</xdr:col>
          <xdr:colOff>733425</xdr:colOff>
          <xdr:row>5</xdr:row>
          <xdr:rowOff>247650</xdr:rowOff>
        </xdr:to>
        <xdr:sp macro="" textlink="">
          <xdr:nvSpPr>
            <xdr:cNvPr id="81923" name="Check Box 3" hidden="1">
              <a:extLst>
                <a:ext uri="{63B3BB69-23CF-44E3-9099-C40C66FF867C}">
                  <a14:compatExt spid="_x0000_s81923"/>
                </a:ext>
                <a:ext uri="{FF2B5EF4-FFF2-40B4-BE49-F238E27FC236}">
                  <a16:creationId xmlns:a16="http://schemas.microsoft.com/office/drawing/2014/main" id="{00000000-0008-0000-0C00-000003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Révisé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xdr:row>
          <xdr:rowOff>257175</xdr:rowOff>
        </xdr:from>
        <xdr:to>
          <xdr:col>4</xdr:col>
          <xdr:colOff>609600</xdr:colOff>
          <xdr:row>5</xdr:row>
          <xdr:rowOff>133350</xdr:rowOff>
        </xdr:to>
        <xdr:sp macro="" textlink="">
          <xdr:nvSpPr>
            <xdr:cNvPr id="81926" name="Check Box 6" hidden="1">
              <a:extLst>
                <a:ext uri="{63B3BB69-23CF-44E3-9099-C40C66FF867C}">
                  <a14:compatExt spid="_x0000_s81926"/>
                </a:ext>
                <a:ext uri="{FF2B5EF4-FFF2-40B4-BE49-F238E27FC236}">
                  <a16:creationId xmlns:a16="http://schemas.microsoft.com/office/drawing/2014/main" id="{00000000-0008-0000-0C00-000006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Réel</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161925</xdr:colOff>
          <xdr:row>5</xdr:row>
          <xdr:rowOff>152400</xdr:rowOff>
        </xdr:from>
        <xdr:to>
          <xdr:col>9</xdr:col>
          <xdr:colOff>219075</xdr:colOff>
          <xdr:row>6</xdr:row>
          <xdr:rowOff>142875</xdr:rowOff>
        </xdr:to>
        <xdr:sp macro="" textlink="">
          <xdr:nvSpPr>
            <xdr:cNvPr id="63499" name="Check Box 11" hidden="1">
              <a:extLst>
                <a:ext uri="{63B3BB69-23CF-44E3-9099-C40C66FF867C}">
                  <a14:compatExt spid="_x0000_s63499"/>
                </a:ext>
                <a:ext uri="{FF2B5EF4-FFF2-40B4-BE49-F238E27FC236}">
                  <a16:creationId xmlns:a16="http://schemas.microsoft.com/office/drawing/2014/main" id="{00000000-0008-0000-0E00-00000B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Prévisionnel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6</xdr:row>
          <xdr:rowOff>104775</xdr:rowOff>
        </xdr:from>
        <xdr:to>
          <xdr:col>9</xdr:col>
          <xdr:colOff>57150</xdr:colOff>
          <xdr:row>7</xdr:row>
          <xdr:rowOff>95250</xdr:rowOff>
        </xdr:to>
        <xdr:sp macro="" textlink="">
          <xdr:nvSpPr>
            <xdr:cNvPr id="63500" name="Check Box 12" hidden="1">
              <a:extLst>
                <a:ext uri="{63B3BB69-23CF-44E3-9099-C40C66FF867C}">
                  <a14:compatExt spid="_x0000_s63500"/>
                </a:ext>
                <a:ext uri="{FF2B5EF4-FFF2-40B4-BE49-F238E27FC236}">
                  <a16:creationId xmlns:a16="http://schemas.microsoft.com/office/drawing/2014/main" id="{00000000-0008-0000-0E00-00000C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Révisé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5</xdr:row>
          <xdr:rowOff>171450</xdr:rowOff>
        </xdr:from>
        <xdr:to>
          <xdr:col>3</xdr:col>
          <xdr:colOff>666750</xdr:colOff>
          <xdr:row>6</xdr:row>
          <xdr:rowOff>161925</xdr:rowOff>
        </xdr:to>
        <xdr:sp macro="" textlink="">
          <xdr:nvSpPr>
            <xdr:cNvPr id="63502" name="Check Box 14" hidden="1">
              <a:extLst>
                <a:ext uri="{63B3BB69-23CF-44E3-9099-C40C66FF867C}">
                  <a14:compatExt spid="_x0000_s63502"/>
                </a:ext>
                <a:ext uri="{FF2B5EF4-FFF2-40B4-BE49-F238E27FC236}">
                  <a16:creationId xmlns:a16="http://schemas.microsoft.com/office/drawing/2014/main" id="{00000000-0008-0000-0E00-00000E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Réel (1)</a:t>
              </a:r>
            </a:p>
          </xdr:txBody>
        </xdr:sp>
        <xdr:clientData/>
      </xdr:twoCellAnchor>
    </mc:Choice>
    <mc:Fallback/>
  </mc:AlternateContent>
  <xdr:twoCellAnchor>
    <xdr:from>
      <xdr:col>0</xdr:col>
      <xdr:colOff>9526</xdr:colOff>
      <xdr:row>214</xdr:row>
      <xdr:rowOff>152399</xdr:rowOff>
    </xdr:from>
    <xdr:to>
      <xdr:col>9</xdr:col>
      <xdr:colOff>428626</xdr:colOff>
      <xdr:row>228</xdr:row>
      <xdr:rowOff>114300</xdr:rowOff>
    </xdr:to>
    <xdr:sp macro="" textlink="">
      <xdr:nvSpPr>
        <xdr:cNvPr id="17" name="ZoneTexte 16">
          <a:extLst>
            <a:ext uri="{FF2B5EF4-FFF2-40B4-BE49-F238E27FC236}">
              <a16:creationId xmlns:a16="http://schemas.microsoft.com/office/drawing/2014/main" id="{00000000-0008-0000-0E00-000011000000}"/>
            </a:ext>
          </a:extLst>
        </xdr:cNvPr>
        <xdr:cNvSpPr txBox="1"/>
      </xdr:nvSpPr>
      <xdr:spPr>
        <a:xfrm>
          <a:off x="9526" y="35109149"/>
          <a:ext cx="8362950" cy="22288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xdr:twoCellAnchor>
    <xdr:from>
      <xdr:col>0</xdr:col>
      <xdr:colOff>9525</xdr:colOff>
      <xdr:row>233</xdr:row>
      <xdr:rowOff>152399</xdr:rowOff>
    </xdr:from>
    <xdr:to>
      <xdr:col>9</xdr:col>
      <xdr:colOff>457200</xdr:colOff>
      <xdr:row>259</xdr:row>
      <xdr:rowOff>123825</xdr:rowOff>
    </xdr:to>
    <xdr:sp macro="" textlink="">
      <xdr:nvSpPr>
        <xdr:cNvPr id="18" name="ZoneTexte 17">
          <a:extLst>
            <a:ext uri="{FF2B5EF4-FFF2-40B4-BE49-F238E27FC236}">
              <a16:creationId xmlns:a16="http://schemas.microsoft.com/office/drawing/2014/main" id="{00000000-0008-0000-0E00-000012000000}"/>
            </a:ext>
          </a:extLst>
        </xdr:cNvPr>
        <xdr:cNvSpPr txBox="1"/>
      </xdr:nvSpPr>
      <xdr:spPr>
        <a:xfrm>
          <a:off x="9525" y="39643049"/>
          <a:ext cx="8277225" cy="41814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161925</xdr:colOff>
          <xdr:row>6</xdr:row>
          <xdr:rowOff>95250</xdr:rowOff>
        </xdr:from>
        <xdr:to>
          <xdr:col>9</xdr:col>
          <xdr:colOff>0</xdr:colOff>
          <xdr:row>8</xdr:row>
          <xdr:rowOff>28575</xdr:rowOff>
        </xdr:to>
        <xdr:sp macro="" textlink="">
          <xdr:nvSpPr>
            <xdr:cNvPr id="101378" name="Check Box 2" hidden="1">
              <a:extLst>
                <a:ext uri="{63B3BB69-23CF-44E3-9099-C40C66FF867C}">
                  <a14:compatExt spid="_x0000_s101378"/>
                </a:ext>
                <a:ext uri="{FF2B5EF4-FFF2-40B4-BE49-F238E27FC236}">
                  <a16:creationId xmlns:a16="http://schemas.microsoft.com/office/drawing/2014/main" id="{00000000-0008-0000-1000-000002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Prévisionnel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7</xdr:row>
          <xdr:rowOff>95250</xdr:rowOff>
        </xdr:from>
        <xdr:to>
          <xdr:col>9</xdr:col>
          <xdr:colOff>0</xdr:colOff>
          <xdr:row>9</xdr:row>
          <xdr:rowOff>28575</xdr:rowOff>
        </xdr:to>
        <xdr:sp macro="" textlink="">
          <xdr:nvSpPr>
            <xdr:cNvPr id="101379" name="Check Box 3" hidden="1">
              <a:extLst>
                <a:ext uri="{63B3BB69-23CF-44E3-9099-C40C66FF867C}">
                  <a14:compatExt spid="_x0000_s101379"/>
                </a:ext>
                <a:ext uri="{FF2B5EF4-FFF2-40B4-BE49-F238E27FC236}">
                  <a16:creationId xmlns:a16="http://schemas.microsoft.com/office/drawing/2014/main" id="{00000000-0008-0000-1000-000003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Révisé</a:t>
              </a:r>
            </a:p>
          </xdr:txBody>
        </xdr:sp>
        <xdr:clientData/>
      </xdr:twoCellAnchor>
    </mc:Choice>
    <mc:Fallback/>
  </mc:AlternateContent>
  <xdr:twoCellAnchor>
    <xdr:from>
      <xdr:col>0</xdr:col>
      <xdr:colOff>9526</xdr:colOff>
      <xdr:row>203</xdr:row>
      <xdr:rowOff>152399</xdr:rowOff>
    </xdr:from>
    <xdr:to>
      <xdr:col>9</xdr:col>
      <xdr:colOff>133351</xdr:colOff>
      <xdr:row>223</xdr:row>
      <xdr:rowOff>133350</xdr:rowOff>
    </xdr:to>
    <xdr:sp macro="" textlink="">
      <xdr:nvSpPr>
        <xdr:cNvPr id="2" name="ZoneTexte 1">
          <a:extLst>
            <a:ext uri="{FF2B5EF4-FFF2-40B4-BE49-F238E27FC236}">
              <a16:creationId xmlns:a16="http://schemas.microsoft.com/office/drawing/2014/main" id="{00000000-0008-0000-1000-000002000000}"/>
            </a:ext>
          </a:extLst>
        </xdr:cNvPr>
        <xdr:cNvSpPr txBox="1"/>
      </xdr:nvSpPr>
      <xdr:spPr>
        <a:xfrm>
          <a:off x="9526" y="31121349"/>
          <a:ext cx="7210425" cy="31559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xdr:twoCellAnchor>
    <xdr:from>
      <xdr:col>0</xdr:col>
      <xdr:colOff>9525</xdr:colOff>
      <xdr:row>229</xdr:row>
      <xdr:rowOff>152399</xdr:rowOff>
    </xdr:from>
    <xdr:to>
      <xdr:col>9</xdr:col>
      <xdr:colOff>123825</xdr:colOff>
      <xdr:row>249</xdr:row>
      <xdr:rowOff>85725</xdr:rowOff>
    </xdr:to>
    <xdr:sp macro="" textlink="">
      <xdr:nvSpPr>
        <xdr:cNvPr id="6" name="ZoneTexte 5">
          <a:extLst>
            <a:ext uri="{FF2B5EF4-FFF2-40B4-BE49-F238E27FC236}">
              <a16:creationId xmlns:a16="http://schemas.microsoft.com/office/drawing/2014/main" id="{00000000-0008-0000-1000-000006000000}"/>
            </a:ext>
          </a:extLst>
        </xdr:cNvPr>
        <xdr:cNvSpPr txBox="1"/>
      </xdr:nvSpPr>
      <xdr:spPr>
        <a:xfrm>
          <a:off x="9525" y="36137849"/>
          <a:ext cx="7200900" cy="31718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mc:AlternateContent xmlns:mc="http://schemas.openxmlformats.org/markup-compatibility/2006">
    <mc:Choice xmlns:a14="http://schemas.microsoft.com/office/drawing/2010/main" Requires="a14">
      <xdr:twoCellAnchor editAs="oneCell">
        <xdr:from>
          <xdr:col>3</xdr:col>
          <xdr:colOff>190500</xdr:colOff>
          <xdr:row>7</xdr:row>
          <xdr:rowOff>19050</xdr:rowOff>
        </xdr:from>
        <xdr:to>
          <xdr:col>5</xdr:col>
          <xdr:colOff>28575</xdr:colOff>
          <xdr:row>8</xdr:row>
          <xdr:rowOff>95250</xdr:rowOff>
        </xdr:to>
        <xdr:sp macro="" textlink="">
          <xdr:nvSpPr>
            <xdr:cNvPr id="101383" name="Check Box 7" hidden="1">
              <a:extLst>
                <a:ext uri="{63B3BB69-23CF-44E3-9099-C40C66FF867C}">
                  <a14:compatExt spid="_x0000_s101383"/>
                </a:ext>
                <a:ext uri="{FF2B5EF4-FFF2-40B4-BE49-F238E27FC236}">
                  <a16:creationId xmlns:a16="http://schemas.microsoft.com/office/drawing/2014/main" id="{00000000-0008-0000-1000-000007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Réel (1)</a:t>
              </a:r>
            </a:p>
          </xdr:txBody>
        </xdr:sp>
        <xdr:clientData/>
      </xdr:twoCellAnchor>
    </mc:Choice>
    <mc:Fallback/>
  </mc:AlternateContent>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3.bin"/><Relationship Id="rId5" Type="http://schemas.openxmlformats.org/officeDocument/2006/relationships/ctrlProp" Target="../ctrlProps/ctrlProp69.xml"/><Relationship Id="rId4" Type="http://schemas.openxmlformats.org/officeDocument/2006/relationships/ctrlProp" Target="../ctrlProps/ctrlProp6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4.bin"/><Relationship Id="rId5" Type="http://schemas.openxmlformats.org/officeDocument/2006/relationships/ctrlProp" Target="../ctrlProps/ctrlProp71.xml"/><Relationship Id="rId4" Type="http://schemas.openxmlformats.org/officeDocument/2006/relationships/ctrlProp" Target="../ctrlProps/ctrlProp70.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ctrlProp" Target="../ctrlProps/ctrlProp73.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ctrlProp" Target="../ctrlProps/ctrlProp72.xml"/><Relationship Id="rId5" Type="http://schemas.openxmlformats.org/officeDocument/2006/relationships/vmlDrawing" Target="../drawings/vmlDrawing6.vml"/><Relationship Id="rId4" Type="http://schemas.openxmlformats.org/officeDocument/2006/relationships/drawing" Target="../drawings/drawing6.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76.xml"/><Relationship Id="rId3" Type="http://schemas.openxmlformats.org/officeDocument/2006/relationships/printerSettings" Target="../printerSettings/printerSettings20.bin"/><Relationship Id="rId7" Type="http://schemas.openxmlformats.org/officeDocument/2006/relationships/ctrlProp" Target="../ctrlProps/ctrlProp75.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6" Type="http://schemas.openxmlformats.org/officeDocument/2006/relationships/ctrlProp" Target="../ctrlProps/ctrlProp74.xml"/><Relationship Id="rId5" Type="http://schemas.openxmlformats.org/officeDocument/2006/relationships/vmlDrawing" Target="../drawings/vmlDrawing7.vml"/><Relationship Id="rId4" Type="http://schemas.openxmlformats.org/officeDocument/2006/relationships/drawing" Target="../drawings/drawing7.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79.xml"/><Relationship Id="rId3" Type="http://schemas.openxmlformats.org/officeDocument/2006/relationships/printerSettings" Target="../printerSettings/printerSettings26.bin"/><Relationship Id="rId7" Type="http://schemas.openxmlformats.org/officeDocument/2006/relationships/ctrlProp" Target="../ctrlProps/ctrlProp78.xml"/><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6" Type="http://schemas.openxmlformats.org/officeDocument/2006/relationships/ctrlProp" Target="../ctrlProps/ctrlProp77.xml"/><Relationship Id="rId5" Type="http://schemas.openxmlformats.org/officeDocument/2006/relationships/vmlDrawing" Target="../drawings/vmlDrawing8.vml"/><Relationship Id="rId4" Type="http://schemas.openxmlformats.org/officeDocument/2006/relationships/drawing" Target="../drawings/drawing8.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82.xml"/><Relationship Id="rId3" Type="http://schemas.openxmlformats.org/officeDocument/2006/relationships/printerSettings" Target="../printerSettings/printerSettings32.bin"/><Relationship Id="rId7" Type="http://schemas.openxmlformats.org/officeDocument/2006/relationships/ctrlProp" Target="../ctrlProps/ctrlProp81.xml"/><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 Id="rId6" Type="http://schemas.openxmlformats.org/officeDocument/2006/relationships/ctrlProp" Target="../ctrlProps/ctrlProp80.xml"/><Relationship Id="rId5" Type="http://schemas.openxmlformats.org/officeDocument/2006/relationships/vmlDrawing" Target="../drawings/vmlDrawing9.vml"/><Relationship Id="rId4" Type="http://schemas.openxmlformats.org/officeDocument/2006/relationships/drawing" Target="../drawings/drawing9.xml"/></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84.xml"/><Relationship Id="rId3" Type="http://schemas.openxmlformats.org/officeDocument/2006/relationships/printerSettings" Target="../printerSettings/printerSettings35.bin"/><Relationship Id="rId7" Type="http://schemas.openxmlformats.org/officeDocument/2006/relationships/ctrlProp" Target="../ctrlProps/ctrlProp83.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6" Type="http://schemas.openxmlformats.org/officeDocument/2006/relationships/vmlDrawing" Target="../drawings/vmlDrawing10.vml"/><Relationship Id="rId5" Type="http://schemas.openxmlformats.org/officeDocument/2006/relationships/drawing" Target="../drawings/drawing10.xml"/><Relationship Id="rId4" Type="http://schemas.openxmlformats.org/officeDocument/2006/relationships/printerSettings" Target="../printerSettings/printerSettings36.bin"/><Relationship Id="rId9" Type="http://schemas.openxmlformats.org/officeDocument/2006/relationships/ctrlProp" Target="../ctrlProps/ctrlProp85.xml"/></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88.xml"/><Relationship Id="rId3" Type="http://schemas.openxmlformats.org/officeDocument/2006/relationships/printerSettings" Target="../printerSettings/printerSettings39.bin"/><Relationship Id="rId7" Type="http://schemas.openxmlformats.org/officeDocument/2006/relationships/ctrlProp" Target="../ctrlProps/ctrlProp87.xml"/><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ctrlProp" Target="../ctrlProps/ctrlProp86.xml"/><Relationship Id="rId11" Type="http://schemas.openxmlformats.org/officeDocument/2006/relationships/ctrlProp" Target="../ctrlProps/ctrlProp91.xml"/><Relationship Id="rId5" Type="http://schemas.openxmlformats.org/officeDocument/2006/relationships/vmlDrawing" Target="../drawings/vmlDrawing11.vml"/><Relationship Id="rId10" Type="http://schemas.openxmlformats.org/officeDocument/2006/relationships/ctrlProp" Target="../ctrlProps/ctrlProp90.xml"/><Relationship Id="rId4" Type="http://schemas.openxmlformats.org/officeDocument/2006/relationships/drawing" Target="../drawings/drawing11.xml"/><Relationship Id="rId9" Type="http://schemas.openxmlformats.org/officeDocument/2006/relationships/ctrlProp" Target="../ctrlProps/ctrlProp8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94.xml"/><Relationship Id="rId3" Type="http://schemas.openxmlformats.org/officeDocument/2006/relationships/printerSettings" Target="../printerSettings/printerSettings42.bin"/><Relationship Id="rId7" Type="http://schemas.openxmlformats.org/officeDocument/2006/relationships/ctrlProp" Target="../ctrlProps/ctrlProp93.xml"/><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6" Type="http://schemas.openxmlformats.org/officeDocument/2006/relationships/ctrlProp" Target="../ctrlProps/ctrlProp92.xml"/><Relationship Id="rId5" Type="http://schemas.openxmlformats.org/officeDocument/2006/relationships/vmlDrawing" Target="../drawings/vmlDrawing12.vml"/><Relationship Id="rId4" Type="http://schemas.openxmlformats.org/officeDocument/2006/relationships/drawing" Target="../drawings/drawing12.xml"/><Relationship Id="rId9" Type="http://schemas.openxmlformats.org/officeDocument/2006/relationships/ctrlProp" Target="../ctrlProps/ctrlProp95.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43.bin"/><Relationship Id="rId6" Type="http://schemas.openxmlformats.org/officeDocument/2006/relationships/ctrlProp" Target="../ctrlProps/ctrlProp98.xml"/><Relationship Id="rId5" Type="http://schemas.openxmlformats.org/officeDocument/2006/relationships/ctrlProp" Target="../ctrlProps/ctrlProp97.xml"/><Relationship Id="rId4" Type="http://schemas.openxmlformats.org/officeDocument/2006/relationships/ctrlProp" Target="../ctrlProps/ctrlProp96.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47.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50.bin"/><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 Id="rId6" Type="http://schemas.openxmlformats.org/officeDocument/2006/relationships/comments" Target="../comments1.xml"/><Relationship Id="rId5" Type="http://schemas.openxmlformats.org/officeDocument/2006/relationships/vmlDrawing" Target="../drawings/vmlDrawing14.vml"/><Relationship Id="rId4" Type="http://schemas.openxmlformats.org/officeDocument/2006/relationships/printerSettings" Target="../printerSettings/printerSettings51.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15.vml"/><Relationship Id="rId1" Type="http://schemas.openxmlformats.org/officeDocument/2006/relationships/printerSettings" Target="../printerSettings/printerSettings52.bin"/></Relationships>
</file>

<file path=xl/worksheets/_rels/sheet26.xml.rels><?xml version="1.0" encoding="UTF-8" standalone="yes"?>
<Relationships xmlns="http://schemas.openxmlformats.org/package/2006/relationships"><Relationship Id="rId8" Type="http://schemas.openxmlformats.org/officeDocument/2006/relationships/ctrlProp" Target="../ctrlProps/ctrlProp103.xml"/><Relationship Id="rId13" Type="http://schemas.openxmlformats.org/officeDocument/2006/relationships/ctrlProp" Target="../ctrlProps/ctrlProp108.xml"/><Relationship Id="rId18" Type="http://schemas.openxmlformats.org/officeDocument/2006/relationships/ctrlProp" Target="../ctrlProps/ctrlProp113.xml"/><Relationship Id="rId3" Type="http://schemas.openxmlformats.org/officeDocument/2006/relationships/vmlDrawing" Target="../drawings/vmlDrawing16.vml"/><Relationship Id="rId21" Type="http://schemas.openxmlformats.org/officeDocument/2006/relationships/ctrlProp" Target="../ctrlProps/ctrlProp116.xml"/><Relationship Id="rId7" Type="http://schemas.openxmlformats.org/officeDocument/2006/relationships/ctrlProp" Target="../ctrlProps/ctrlProp102.xml"/><Relationship Id="rId12" Type="http://schemas.openxmlformats.org/officeDocument/2006/relationships/ctrlProp" Target="../ctrlProps/ctrlProp107.xml"/><Relationship Id="rId17" Type="http://schemas.openxmlformats.org/officeDocument/2006/relationships/ctrlProp" Target="../ctrlProps/ctrlProp112.xml"/><Relationship Id="rId2" Type="http://schemas.openxmlformats.org/officeDocument/2006/relationships/drawing" Target="../drawings/drawing14.xml"/><Relationship Id="rId16" Type="http://schemas.openxmlformats.org/officeDocument/2006/relationships/ctrlProp" Target="../ctrlProps/ctrlProp111.xml"/><Relationship Id="rId20" Type="http://schemas.openxmlformats.org/officeDocument/2006/relationships/ctrlProp" Target="../ctrlProps/ctrlProp115.xml"/><Relationship Id="rId1" Type="http://schemas.openxmlformats.org/officeDocument/2006/relationships/printerSettings" Target="../printerSettings/printerSettings53.bin"/><Relationship Id="rId6" Type="http://schemas.openxmlformats.org/officeDocument/2006/relationships/ctrlProp" Target="../ctrlProps/ctrlProp101.xml"/><Relationship Id="rId11" Type="http://schemas.openxmlformats.org/officeDocument/2006/relationships/ctrlProp" Target="../ctrlProps/ctrlProp106.xml"/><Relationship Id="rId5" Type="http://schemas.openxmlformats.org/officeDocument/2006/relationships/ctrlProp" Target="../ctrlProps/ctrlProp100.xml"/><Relationship Id="rId15" Type="http://schemas.openxmlformats.org/officeDocument/2006/relationships/ctrlProp" Target="../ctrlProps/ctrlProp110.xml"/><Relationship Id="rId23" Type="http://schemas.openxmlformats.org/officeDocument/2006/relationships/ctrlProp" Target="../ctrlProps/ctrlProp118.xml"/><Relationship Id="rId10" Type="http://schemas.openxmlformats.org/officeDocument/2006/relationships/ctrlProp" Target="../ctrlProps/ctrlProp105.xml"/><Relationship Id="rId19" Type="http://schemas.openxmlformats.org/officeDocument/2006/relationships/ctrlProp" Target="../ctrlProps/ctrlProp114.xml"/><Relationship Id="rId4" Type="http://schemas.openxmlformats.org/officeDocument/2006/relationships/ctrlProp" Target="../ctrlProps/ctrlProp99.xml"/><Relationship Id="rId9" Type="http://schemas.openxmlformats.org/officeDocument/2006/relationships/ctrlProp" Target="../ctrlProps/ctrlProp104.xml"/><Relationship Id="rId14" Type="http://schemas.openxmlformats.org/officeDocument/2006/relationships/ctrlProp" Target="../ctrlProps/ctrlProp109.xml"/><Relationship Id="rId22" Type="http://schemas.openxmlformats.org/officeDocument/2006/relationships/ctrlProp" Target="../ctrlProps/ctrlProp11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8.bin"/><Relationship Id="rId5" Type="http://schemas.openxmlformats.org/officeDocument/2006/relationships/ctrlProp" Target="../ctrlProps/ctrlProp65.xml"/><Relationship Id="rId4" Type="http://schemas.openxmlformats.org/officeDocument/2006/relationships/ctrlProp" Target="../ctrlProps/ctrlProp64.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67.xml"/><Relationship Id="rId3" Type="http://schemas.openxmlformats.org/officeDocument/2006/relationships/printerSettings" Target="../printerSettings/printerSettings11.bin"/><Relationship Id="rId7" Type="http://schemas.openxmlformats.org/officeDocument/2006/relationships/ctrlProp" Target="../ctrlProps/ctrlProp66.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vmlDrawing" Target="../drawings/vmlDrawing3.vml"/><Relationship Id="rId5" Type="http://schemas.openxmlformats.org/officeDocument/2006/relationships/drawing" Target="../drawings/drawing3.xml"/><Relationship Id="rId4"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2A65AC"/>
  </sheetPr>
  <dimension ref="A1:L136"/>
  <sheetViews>
    <sheetView showGridLines="0" tabSelected="1" zoomScaleNormal="100" zoomScaleSheetLayoutView="100" workbookViewId="0">
      <selection activeCell="L4" sqref="L4"/>
    </sheetView>
  </sheetViews>
  <sheetFormatPr baseColWidth="10" defaultColWidth="10.85546875" defaultRowHeight="14.25"/>
  <cols>
    <col min="1" max="1" width="2.28515625" style="202" customWidth="1"/>
    <col min="2" max="2" width="24.28515625" style="449" customWidth="1"/>
    <col min="3" max="3" width="13.7109375" style="202" customWidth="1"/>
    <col min="4" max="4" width="18.140625" style="202" customWidth="1"/>
    <col min="5" max="5" width="11.28515625" style="202" customWidth="1"/>
    <col min="6" max="6" width="15.28515625" style="202" customWidth="1"/>
    <col min="7" max="7" width="6.7109375" style="202" customWidth="1"/>
    <col min="8" max="8" width="24.140625" style="202" customWidth="1"/>
    <col min="9" max="9" width="3.42578125" style="202" customWidth="1"/>
    <col min="10" max="252" width="10.85546875" style="202"/>
    <col min="253" max="253" width="3" style="202" customWidth="1"/>
    <col min="254" max="254" width="24.28515625" style="202" customWidth="1"/>
    <col min="255" max="255" width="13.7109375" style="202" customWidth="1"/>
    <col min="256" max="256" width="14" style="202" customWidth="1"/>
    <col min="257" max="257" width="11.28515625" style="202" customWidth="1"/>
    <col min="258" max="258" width="19.7109375" style="202" customWidth="1"/>
    <col min="259" max="259" width="5.28515625" style="202" customWidth="1"/>
    <col min="260" max="260" width="24.140625" style="202" customWidth="1"/>
    <col min="261" max="261" width="2.42578125" style="202" customWidth="1"/>
    <col min="262" max="508" width="10.85546875" style="202"/>
    <col min="509" max="509" width="3" style="202" customWidth="1"/>
    <col min="510" max="510" width="24.28515625" style="202" customWidth="1"/>
    <col min="511" max="511" width="13.7109375" style="202" customWidth="1"/>
    <col min="512" max="512" width="14" style="202" customWidth="1"/>
    <col min="513" max="513" width="11.28515625" style="202" customWidth="1"/>
    <col min="514" max="514" width="19.7109375" style="202" customWidth="1"/>
    <col min="515" max="515" width="5.28515625" style="202" customWidth="1"/>
    <col min="516" max="516" width="24.140625" style="202" customWidth="1"/>
    <col min="517" max="517" width="2.42578125" style="202" customWidth="1"/>
    <col min="518" max="764" width="10.85546875" style="202"/>
    <col min="765" max="765" width="3" style="202" customWidth="1"/>
    <col min="766" max="766" width="24.28515625" style="202" customWidth="1"/>
    <col min="767" max="767" width="13.7109375" style="202" customWidth="1"/>
    <col min="768" max="768" width="14" style="202" customWidth="1"/>
    <col min="769" max="769" width="11.28515625" style="202" customWidth="1"/>
    <col min="770" max="770" width="19.7109375" style="202" customWidth="1"/>
    <col min="771" max="771" width="5.28515625" style="202" customWidth="1"/>
    <col min="772" max="772" width="24.140625" style="202" customWidth="1"/>
    <col min="773" max="773" width="2.42578125" style="202" customWidth="1"/>
    <col min="774" max="1020" width="10.85546875" style="202"/>
    <col min="1021" max="1021" width="3" style="202" customWidth="1"/>
    <col min="1022" max="1022" width="24.28515625" style="202" customWidth="1"/>
    <col min="1023" max="1023" width="13.7109375" style="202" customWidth="1"/>
    <col min="1024" max="1024" width="14" style="202" customWidth="1"/>
    <col min="1025" max="1025" width="11.28515625" style="202" customWidth="1"/>
    <col min="1026" max="1026" width="19.7109375" style="202" customWidth="1"/>
    <col min="1027" max="1027" width="5.28515625" style="202" customWidth="1"/>
    <col min="1028" max="1028" width="24.140625" style="202" customWidth="1"/>
    <col min="1029" max="1029" width="2.42578125" style="202" customWidth="1"/>
    <col min="1030" max="1276" width="10.85546875" style="202"/>
    <col min="1277" max="1277" width="3" style="202" customWidth="1"/>
    <col min="1278" max="1278" width="24.28515625" style="202" customWidth="1"/>
    <col min="1279" max="1279" width="13.7109375" style="202" customWidth="1"/>
    <col min="1280" max="1280" width="14" style="202" customWidth="1"/>
    <col min="1281" max="1281" width="11.28515625" style="202" customWidth="1"/>
    <col min="1282" max="1282" width="19.7109375" style="202" customWidth="1"/>
    <col min="1283" max="1283" width="5.28515625" style="202" customWidth="1"/>
    <col min="1284" max="1284" width="24.140625" style="202" customWidth="1"/>
    <col min="1285" max="1285" width="2.42578125" style="202" customWidth="1"/>
    <col min="1286" max="1532" width="10.85546875" style="202"/>
    <col min="1533" max="1533" width="3" style="202" customWidth="1"/>
    <col min="1534" max="1534" width="24.28515625" style="202" customWidth="1"/>
    <col min="1535" max="1535" width="13.7109375" style="202" customWidth="1"/>
    <col min="1536" max="1536" width="14" style="202" customWidth="1"/>
    <col min="1537" max="1537" width="11.28515625" style="202" customWidth="1"/>
    <col min="1538" max="1538" width="19.7109375" style="202" customWidth="1"/>
    <col min="1539" max="1539" width="5.28515625" style="202" customWidth="1"/>
    <col min="1540" max="1540" width="24.140625" style="202" customWidth="1"/>
    <col min="1541" max="1541" width="2.42578125" style="202" customWidth="1"/>
    <col min="1542" max="1788" width="10.85546875" style="202"/>
    <col min="1789" max="1789" width="3" style="202" customWidth="1"/>
    <col min="1790" max="1790" width="24.28515625" style="202" customWidth="1"/>
    <col min="1791" max="1791" width="13.7109375" style="202" customWidth="1"/>
    <col min="1792" max="1792" width="14" style="202" customWidth="1"/>
    <col min="1793" max="1793" width="11.28515625" style="202" customWidth="1"/>
    <col min="1794" max="1794" width="19.7109375" style="202" customWidth="1"/>
    <col min="1795" max="1795" width="5.28515625" style="202" customWidth="1"/>
    <col min="1796" max="1796" width="24.140625" style="202" customWidth="1"/>
    <col min="1797" max="1797" width="2.42578125" style="202" customWidth="1"/>
    <col min="1798" max="2044" width="10.85546875" style="202"/>
    <col min="2045" max="2045" width="3" style="202" customWidth="1"/>
    <col min="2046" max="2046" width="24.28515625" style="202" customWidth="1"/>
    <col min="2047" max="2047" width="13.7109375" style="202" customWidth="1"/>
    <col min="2048" max="2048" width="14" style="202" customWidth="1"/>
    <col min="2049" max="2049" width="11.28515625" style="202" customWidth="1"/>
    <col min="2050" max="2050" width="19.7109375" style="202" customWidth="1"/>
    <col min="2051" max="2051" width="5.28515625" style="202" customWidth="1"/>
    <col min="2052" max="2052" width="24.140625" style="202" customWidth="1"/>
    <col min="2053" max="2053" width="2.42578125" style="202" customWidth="1"/>
    <col min="2054" max="2300" width="10.85546875" style="202"/>
    <col min="2301" max="2301" width="3" style="202" customWidth="1"/>
    <col min="2302" max="2302" width="24.28515625" style="202" customWidth="1"/>
    <col min="2303" max="2303" width="13.7109375" style="202" customWidth="1"/>
    <col min="2304" max="2304" width="14" style="202" customWidth="1"/>
    <col min="2305" max="2305" width="11.28515625" style="202" customWidth="1"/>
    <col min="2306" max="2306" width="19.7109375" style="202" customWidth="1"/>
    <col min="2307" max="2307" width="5.28515625" style="202" customWidth="1"/>
    <col min="2308" max="2308" width="24.140625" style="202" customWidth="1"/>
    <col min="2309" max="2309" width="2.42578125" style="202" customWidth="1"/>
    <col min="2310" max="2556" width="10.85546875" style="202"/>
    <col min="2557" max="2557" width="3" style="202" customWidth="1"/>
    <col min="2558" max="2558" width="24.28515625" style="202" customWidth="1"/>
    <col min="2559" max="2559" width="13.7109375" style="202" customWidth="1"/>
    <col min="2560" max="2560" width="14" style="202" customWidth="1"/>
    <col min="2561" max="2561" width="11.28515625" style="202" customWidth="1"/>
    <col min="2562" max="2562" width="19.7109375" style="202" customWidth="1"/>
    <col min="2563" max="2563" width="5.28515625" style="202" customWidth="1"/>
    <col min="2564" max="2564" width="24.140625" style="202" customWidth="1"/>
    <col min="2565" max="2565" width="2.42578125" style="202" customWidth="1"/>
    <col min="2566" max="2812" width="10.85546875" style="202"/>
    <col min="2813" max="2813" width="3" style="202" customWidth="1"/>
    <col min="2814" max="2814" width="24.28515625" style="202" customWidth="1"/>
    <col min="2815" max="2815" width="13.7109375" style="202" customWidth="1"/>
    <col min="2816" max="2816" width="14" style="202" customWidth="1"/>
    <col min="2817" max="2817" width="11.28515625" style="202" customWidth="1"/>
    <col min="2818" max="2818" width="19.7109375" style="202" customWidth="1"/>
    <col min="2819" max="2819" width="5.28515625" style="202" customWidth="1"/>
    <col min="2820" max="2820" width="24.140625" style="202" customWidth="1"/>
    <col min="2821" max="2821" width="2.42578125" style="202" customWidth="1"/>
    <col min="2822" max="3068" width="10.85546875" style="202"/>
    <col min="3069" max="3069" width="3" style="202" customWidth="1"/>
    <col min="3070" max="3070" width="24.28515625" style="202" customWidth="1"/>
    <col min="3071" max="3071" width="13.7109375" style="202" customWidth="1"/>
    <col min="3072" max="3072" width="14" style="202" customWidth="1"/>
    <col min="3073" max="3073" width="11.28515625" style="202" customWidth="1"/>
    <col min="3074" max="3074" width="19.7109375" style="202" customWidth="1"/>
    <col min="3075" max="3075" width="5.28515625" style="202" customWidth="1"/>
    <col min="3076" max="3076" width="24.140625" style="202" customWidth="1"/>
    <col min="3077" max="3077" width="2.42578125" style="202" customWidth="1"/>
    <col min="3078" max="3324" width="10.85546875" style="202"/>
    <col min="3325" max="3325" width="3" style="202" customWidth="1"/>
    <col min="3326" max="3326" width="24.28515625" style="202" customWidth="1"/>
    <col min="3327" max="3327" width="13.7109375" style="202" customWidth="1"/>
    <col min="3328" max="3328" width="14" style="202" customWidth="1"/>
    <col min="3329" max="3329" width="11.28515625" style="202" customWidth="1"/>
    <col min="3330" max="3330" width="19.7109375" style="202" customWidth="1"/>
    <col min="3331" max="3331" width="5.28515625" style="202" customWidth="1"/>
    <col min="3332" max="3332" width="24.140625" style="202" customWidth="1"/>
    <col min="3333" max="3333" width="2.42578125" style="202" customWidth="1"/>
    <col min="3334" max="3580" width="10.85546875" style="202"/>
    <col min="3581" max="3581" width="3" style="202" customWidth="1"/>
    <col min="3582" max="3582" width="24.28515625" style="202" customWidth="1"/>
    <col min="3583" max="3583" width="13.7109375" style="202" customWidth="1"/>
    <col min="3584" max="3584" width="14" style="202" customWidth="1"/>
    <col min="3585" max="3585" width="11.28515625" style="202" customWidth="1"/>
    <col min="3586" max="3586" width="19.7109375" style="202" customWidth="1"/>
    <col min="3587" max="3587" width="5.28515625" style="202" customWidth="1"/>
    <col min="3588" max="3588" width="24.140625" style="202" customWidth="1"/>
    <col min="3589" max="3589" width="2.42578125" style="202" customWidth="1"/>
    <col min="3590" max="3836" width="10.85546875" style="202"/>
    <col min="3837" max="3837" width="3" style="202" customWidth="1"/>
    <col min="3838" max="3838" width="24.28515625" style="202" customWidth="1"/>
    <col min="3839" max="3839" width="13.7109375" style="202" customWidth="1"/>
    <col min="3840" max="3840" width="14" style="202" customWidth="1"/>
    <col min="3841" max="3841" width="11.28515625" style="202" customWidth="1"/>
    <col min="3842" max="3842" width="19.7109375" style="202" customWidth="1"/>
    <col min="3843" max="3843" width="5.28515625" style="202" customWidth="1"/>
    <col min="3844" max="3844" width="24.140625" style="202" customWidth="1"/>
    <col min="3845" max="3845" width="2.42578125" style="202" customWidth="1"/>
    <col min="3846" max="4092" width="10.85546875" style="202"/>
    <col min="4093" max="4093" width="3" style="202" customWidth="1"/>
    <col min="4094" max="4094" width="24.28515625" style="202" customWidth="1"/>
    <col min="4095" max="4095" width="13.7109375" style="202" customWidth="1"/>
    <col min="4096" max="4096" width="14" style="202" customWidth="1"/>
    <col min="4097" max="4097" width="11.28515625" style="202" customWidth="1"/>
    <col min="4098" max="4098" width="19.7109375" style="202" customWidth="1"/>
    <col min="4099" max="4099" width="5.28515625" style="202" customWidth="1"/>
    <col min="4100" max="4100" width="24.140625" style="202" customWidth="1"/>
    <col min="4101" max="4101" width="2.42578125" style="202" customWidth="1"/>
    <col min="4102" max="4348" width="10.85546875" style="202"/>
    <col min="4349" max="4349" width="3" style="202" customWidth="1"/>
    <col min="4350" max="4350" width="24.28515625" style="202" customWidth="1"/>
    <col min="4351" max="4351" width="13.7109375" style="202" customWidth="1"/>
    <col min="4352" max="4352" width="14" style="202" customWidth="1"/>
    <col min="4353" max="4353" width="11.28515625" style="202" customWidth="1"/>
    <col min="4354" max="4354" width="19.7109375" style="202" customWidth="1"/>
    <col min="4355" max="4355" width="5.28515625" style="202" customWidth="1"/>
    <col min="4356" max="4356" width="24.140625" style="202" customWidth="1"/>
    <col min="4357" max="4357" width="2.42578125" style="202" customWidth="1"/>
    <col min="4358" max="4604" width="10.85546875" style="202"/>
    <col min="4605" max="4605" width="3" style="202" customWidth="1"/>
    <col min="4606" max="4606" width="24.28515625" style="202" customWidth="1"/>
    <col min="4607" max="4607" width="13.7109375" style="202" customWidth="1"/>
    <col min="4608" max="4608" width="14" style="202" customWidth="1"/>
    <col min="4609" max="4609" width="11.28515625" style="202" customWidth="1"/>
    <col min="4610" max="4610" width="19.7109375" style="202" customWidth="1"/>
    <col min="4611" max="4611" width="5.28515625" style="202" customWidth="1"/>
    <col min="4612" max="4612" width="24.140625" style="202" customWidth="1"/>
    <col min="4613" max="4613" width="2.42578125" style="202" customWidth="1"/>
    <col min="4614" max="4860" width="10.85546875" style="202"/>
    <col min="4861" max="4861" width="3" style="202" customWidth="1"/>
    <col min="4862" max="4862" width="24.28515625" style="202" customWidth="1"/>
    <col min="4863" max="4863" width="13.7109375" style="202" customWidth="1"/>
    <col min="4864" max="4864" width="14" style="202" customWidth="1"/>
    <col min="4865" max="4865" width="11.28515625" style="202" customWidth="1"/>
    <col min="4866" max="4866" width="19.7109375" style="202" customWidth="1"/>
    <col min="4867" max="4867" width="5.28515625" style="202" customWidth="1"/>
    <col min="4868" max="4868" width="24.140625" style="202" customWidth="1"/>
    <col min="4869" max="4869" width="2.42578125" style="202" customWidth="1"/>
    <col min="4870" max="5116" width="10.85546875" style="202"/>
    <col min="5117" max="5117" width="3" style="202" customWidth="1"/>
    <col min="5118" max="5118" width="24.28515625" style="202" customWidth="1"/>
    <col min="5119" max="5119" width="13.7109375" style="202" customWidth="1"/>
    <col min="5120" max="5120" width="14" style="202" customWidth="1"/>
    <col min="5121" max="5121" width="11.28515625" style="202" customWidth="1"/>
    <col min="5122" max="5122" width="19.7109375" style="202" customWidth="1"/>
    <col min="5123" max="5123" width="5.28515625" style="202" customWidth="1"/>
    <col min="5124" max="5124" width="24.140625" style="202" customWidth="1"/>
    <col min="5125" max="5125" width="2.42578125" style="202" customWidth="1"/>
    <col min="5126" max="5372" width="10.85546875" style="202"/>
    <col min="5373" max="5373" width="3" style="202" customWidth="1"/>
    <col min="5374" max="5374" width="24.28515625" style="202" customWidth="1"/>
    <col min="5375" max="5375" width="13.7109375" style="202" customWidth="1"/>
    <col min="5376" max="5376" width="14" style="202" customWidth="1"/>
    <col min="5377" max="5377" width="11.28515625" style="202" customWidth="1"/>
    <col min="5378" max="5378" width="19.7109375" style="202" customWidth="1"/>
    <col min="5379" max="5379" width="5.28515625" style="202" customWidth="1"/>
    <col min="5380" max="5380" width="24.140625" style="202" customWidth="1"/>
    <col min="5381" max="5381" width="2.42578125" style="202" customWidth="1"/>
    <col min="5382" max="5628" width="10.85546875" style="202"/>
    <col min="5629" max="5629" width="3" style="202" customWidth="1"/>
    <col min="5630" max="5630" width="24.28515625" style="202" customWidth="1"/>
    <col min="5631" max="5631" width="13.7109375" style="202" customWidth="1"/>
    <col min="5632" max="5632" width="14" style="202" customWidth="1"/>
    <col min="5633" max="5633" width="11.28515625" style="202" customWidth="1"/>
    <col min="5634" max="5634" width="19.7109375" style="202" customWidth="1"/>
    <col min="5635" max="5635" width="5.28515625" style="202" customWidth="1"/>
    <col min="5636" max="5636" width="24.140625" style="202" customWidth="1"/>
    <col min="5637" max="5637" width="2.42578125" style="202" customWidth="1"/>
    <col min="5638" max="5884" width="10.85546875" style="202"/>
    <col min="5885" max="5885" width="3" style="202" customWidth="1"/>
    <col min="5886" max="5886" width="24.28515625" style="202" customWidth="1"/>
    <col min="5887" max="5887" width="13.7109375" style="202" customWidth="1"/>
    <col min="5888" max="5888" width="14" style="202" customWidth="1"/>
    <col min="5889" max="5889" width="11.28515625" style="202" customWidth="1"/>
    <col min="5890" max="5890" width="19.7109375" style="202" customWidth="1"/>
    <col min="5891" max="5891" width="5.28515625" style="202" customWidth="1"/>
    <col min="5892" max="5892" width="24.140625" style="202" customWidth="1"/>
    <col min="5893" max="5893" width="2.42578125" style="202" customWidth="1"/>
    <col min="5894" max="6140" width="10.85546875" style="202"/>
    <col min="6141" max="6141" width="3" style="202" customWidth="1"/>
    <col min="6142" max="6142" width="24.28515625" style="202" customWidth="1"/>
    <col min="6143" max="6143" width="13.7109375" style="202" customWidth="1"/>
    <col min="6144" max="6144" width="14" style="202" customWidth="1"/>
    <col min="6145" max="6145" width="11.28515625" style="202" customWidth="1"/>
    <col min="6146" max="6146" width="19.7109375" style="202" customWidth="1"/>
    <col min="6147" max="6147" width="5.28515625" style="202" customWidth="1"/>
    <col min="6148" max="6148" width="24.140625" style="202" customWidth="1"/>
    <col min="6149" max="6149" width="2.42578125" style="202" customWidth="1"/>
    <col min="6150" max="6396" width="10.85546875" style="202"/>
    <col min="6397" max="6397" width="3" style="202" customWidth="1"/>
    <col min="6398" max="6398" width="24.28515625" style="202" customWidth="1"/>
    <col min="6399" max="6399" width="13.7109375" style="202" customWidth="1"/>
    <col min="6400" max="6400" width="14" style="202" customWidth="1"/>
    <col min="6401" max="6401" width="11.28515625" style="202" customWidth="1"/>
    <col min="6402" max="6402" width="19.7109375" style="202" customWidth="1"/>
    <col min="6403" max="6403" width="5.28515625" style="202" customWidth="1"/>
    <col min="6404" max="6404" width="24.140625" style="202" customWidth="1"/>
    <col min="6405" max="6405" width="2.42578125" style="202" customWidth="1"/>
    <col min="6406" max="6652" width="10.85546875" style="202"/>
    <col min="6653" max="6653" width="3" style="202" customWidth="1"/>
    <col min="6654" max="6654" width="24.28515625" style="202" customWidth="1"/>
    <col min="6655" max="6655" width="13.7109375" style="202" customWidth="1"/>
    <col min="6656" max="6656" width="14" style="202" customWidth="1"/>
    <col min="6657" max="6657" width="11.28515625" style="202" customWidth="1"/>
    <col min="6658" max="6658" width="19.7109375" style="202" customWidth="1"/>
    <col min="6659" max="6659" width="5.28515625" style="202" customWidth="1"/>
    <col min="6660" max="6660" width="24.140625" style="202" customWidth="1"/>
    <col min="6661" max="6661" width="2.42578125" style="202" customWidth="1"/>
    <col min="6662" max="6908" width="10.85546875" style="202"/>
    <col min="6909" max="6909" width="3" style="202" customWidth="1"/>
    <col min="6910" max="6910" width="24.28515625" style="202" customWidth="1"/>
    <col min="6911" max="6911" width="13.7109375" style="202" customWidth="1"/>
    <col min="6912" max="6912" width="14" style="202" customWidth="1"/>
    <col min="6913" max="6913" width="11.28515625" style="202" customWidth="1"/>
    <col min="6914" max="6914" width="19.7109375" style="202" customWidth="1"/>
    <col min="6915" max="6915" width="5.28515625" style="202" customWidth="1"/>
    <col min="6916" max="6916" width="24.140625" style="202" customWidth="1"/>
    <col min="6917" max="6917" width="2.42578125" style="202" customWidth="1"/>
    <col min="6918" max="7164" width="10.85546875" style="202"/>
    <col min="7165" max="7165" width="3" style="202" customWidth="1"/>
    <col min="7166" max="7166" width="24.28515625" style="202" customWidth="1"/>
    <col min="7167" max="7167" width="13.7109375" style="202" customWidth="1"/>
    <col min="7168" max="7168" width="14" style="202" customWidth="1"/>
    <col min="7169" max="7169" width="11.28515625" style="202" customWidth="1"/>
    <col min="7170" max="7170" width="19.7109375" style="202" customWidth="1"/>
    <col min="7171" max="7171" width="5.28515625" style="202" customWidth="1"/>
    <col min="7172" max="7172" width="24.140625" style="202" customWidth="1"/>
    <col min="7173" max="7173" width="2.42578125" style="202" customWidth="1"/>
    <col min="7174" max="7420" width="10.85546875" style="202"/>
    <col min="7421" max="7421" width="3" style="202" customWidth="1"/>
    <col min="7422" max="7422" width="24.28515625" style="202" customWidth="1"/>
    <col min="7423" max="7423" width="13.7109375" style="202" customWidth="1"/>
    <col min="7424" max="7424" width="14" style="202" customWidth="1"/>
    <col min="7425" max="7425" width="11.28515625" style="202" customWidth="1"/>
    <col min="7426" max="7426" width="19.7109375" style="202" customWidth="1"/>
    <col min="7427" max="7427" width="5.28515625" style="202" customWidth="1"/>
    <col min="7428" max="7428" width="24.140625" style="202" customWidth="1"/>
    <col min="7429" max="7429" width="2.42578125" style="202" customWidth="1"/>
    <col min="7430" max="7676" width="10.85546875" style="202"/>
    <col min="7677" max="7677" width="3" style="202" customWidth="1"/>
    <col min="7678" max="7678" width="24.28515625" style="202" customWidth="1"/>
    <col min="7679" max="7679" width="13.7109375" style="202" customWidth="1"/>
    <col min="7680" max="7680" width="14" style="202" customWidth="1"/>
    <col min="7681" max="7681" width="11.28515625" style="202" customWidth="1"/>
    <col min="7682" max="7682" width="19.7109375" style="202" customWidth="1"/>
    <col min="7683" max="7683" width="5.28515625" style="202" customWidth="1"/>
    <col min="7684" max="7684" width="24.140625" style="202" customWidth="1"/>
    <col min="7685" max="7685" width="2.42578125" style="202" customWidth="1"/>
    <col min="7686" max="7932" width="10.85546875" style="202"/>
    <col min="7933" max="7933" width="3" style="202" customWidth="1"/>
    <col min="7934" max="7934" width="24.28515625" style="202" customWidth="1"/>
    <col min="7935" max="7935" width="13.7109375" style="202" customWidth="1"/>
    <col min="7936" max="7936" width="14" style="202" customWidth="1"/>
    <col min="7937" max="7937" width="11.28515625" style="202" customWidth="1"/>
    <col min="7938" max="7938" width="19.7109375" style="202" customWidth="1"/>
    <col min="7939" max="7939" width="5.28515625" style="202" customWidth="1"/>
    <col min="7940" max="7940" width="24.140625" style="202" customWidth="1"/>
    <col min="7941" max="7941" width="2.42578125" style="202" customWidth="1"/>
    <col min="7942" max="8188" width="10.85546875" style="202"/>
    <col min="8189" max="8189" width="3" style="202" customWidth="1"/>
    <col min="8190" max="8190" width="24.28515625" style="202" customWidth="1"/>
    <col min="8191" max="8191" width="13.7109375" style="202" customWidth="1"/>
    <col min="8192" max="8192" width="14" style="202" customWidth="1"/>
    <col min="8193" max="8193" width="11.28515625" style="202" customWidth="1"/>
    <col min="8194" max="8194" width="19.7109375" style="202" customWidth="1"/>
    <col min="8195" max="8195" width="5.28515625" style="202" customWidth="1"/>
    <col min="8196" max="8196" width="24.140625" style="202" customWidth="1"/>
    <col min="8197" max="8197" width="2.42578125" style="202" customWidth="1"/>
    <col min="8198" max="8444" width="10.85546875" style="202"/>
    <col min="8445" max="8445" width="3" style="202" customWidth="1"/>
    <col min="8446" max="8446" width="24.28515625" style="202" customWidth="1"/>
    <col min="8447" max="8447" width="13.7109375" style="202" customWidth="1"/>
    <col min="8448" max="8448" width="14" style="202" customWidth="1"/>
    <col min="8449" max="8449" width="11.28515625" style="202" customWidth="1"/>
    <col min="8450" max="8450" width="19.7109375" style="202" customWidth="1"/>
    <col min="8451" max="8451" width="5.28515625" style="202" customWidth="1"/>
    <col min="8452" max="8452" width="24.140625" style="202" customWidth="1"/>
    <col min="8453" max="8453" width="2.42578125" style="202" customWidth="1"/>
    <col min="8454" max="8700" width="10.85546875" style="202"/>
    <col min="8701" max="8701" width="3" style="202" customWidth="1"/>
    <col min="8702" max="8702" width="24.28515625" style="202" customWidth="1"/>
    <col min="8703" max="8703" width="13.7109375" style="202" customWidth="1"/>
    <col min="8704" max="8704" width="14" style="202" customWidth="1"/>
    <col min="8705" max="8705" width="11.28515625" style="202" customWidth="1"/>
    <col min="8706" max="8706" width="19.7109375" style="202" customWidth="1"/>
    <col min="8707" max="8707" width="5.28515625" style="202" customWidth="1"/>
    <col min="8708" max="8708" width="24.140625" style="202" customWidth="1"/>
    <col min="8709" max="8709" width="2.42578125" style="202" customWidth="1"/>
    <col min="8710" max="8956" width="10.85546875" style="202"/>
    <col min="8957" max="8957" width="3" style="202" customWidth="1"/>
    <col min="8958" max="8958" width="24.28515625" style="202" customWidth="1"/>
    <col min="8959" max="8959" width="13.7109375" style="202" customWidth="1"/>
    <col min="8960" max="8960" width="14" style="202" customWidth="1"/>
    <col min="8961" max="8961" width="11.28515625" style="202" customWidth="1"/>
    <col min="8962" max="8962" width="19.7109375" style="202" customWidth="1"/>
    <col min="8963" max="8963" width="5.28515625" style="202" customWidth="1"/>
    <col min="8964" max="8964" width="24.140625" style="202" customWidth="1"/>
    <col min="8965" max="8965" width="2.42578125" style="202" customWidth="1"/>
    <col min="8966" max="9212" width="10.85546875" style="202"/>
    <col min="9213" max="9213" width="3" style="202" customWidth="1"/>
    <col min="9214" max="9214" width="24.28515625" style="202" customWidth="1"/>
    <col min="9215" max="9215" width="13.7109375" style="202" customWidth="1"/>
    <col min="9216" max="9216" width="14" style="202" customWidth="1"/>
    <col min="9217" max="9217" width="11.28515625" style="202" customWidth="1"/>
    <col min="9218" max="9218" width="19.7109375" style="202" customWidth="1"/>
    <col min="9219" max="9219" width="5.28515625" style="202" customWidth="1"/>
    <col min="9220" max="9220" width="24.140625" style="202" customWidth="1"/>
    <col min="9221" max="9221" width="2.42578125" style="202" customWidth="1"/>
    <col min="9222" max="9468" width="10.85546875" style="202"/>
    <col min="9469" max="9469" width="3" style="202" customWidth="1"/>
    <col min="9470" max="9470" width="24.28515625" style="202" customWidth="1"/>
    <col min="9471" max="9471" width="13.7109375" style="202" customWidth="1"/>
    <col min="9472" max="9472" width="14" style="202" customWidth="1"/>
    <col min="9473" max="9473" width="11.28515625" style="202" customWidth="1"/>
    <col min="9474" max="9474" width="19.7109375" style="202" customWidth="1"/>
    <col min="9475" max="9475" width="5.28515625" style="202" customWidth="1"/>
    <col min="9476" max="9476" width="24.140625" style="202" customWidth="1"/>
    <col min="9477" max="9477" width="2.42578125" style="202" customWidth="1"/>
    <col min="9478" max="9724" width="10.85546875" style="202"/>
    <col min="9725" max="9725" width="3" style="202" customWidth="1"/>
    <col min="9726" max="9726" width="24.28515625" style="202" customWidth="1"/>
    <col min="9727" max="9727" width="13.7109375" style="202" customWidth="1"/>
    <col min="9728" max="9728" width="14" style="202" customWidth="1"/>
    <col min="9729" max="9729" width="11.28515625" style="202" customWidth="1"/>
    <col min="9730" max="9730" width="19.7109375" style="202" customWidth="1"/>
    <col min="9731" max="9731" width="5.28515625" style="202" customWidth="1"/>
    <col min="9732" max="9732" width="24.140625" style="202" customWidth="1"/>
    <col min="9733" max="9733" width="2.42578125" style="202" customWidth="1"/>
    <col min="9734" max="9980" width="10.85546875" style="202"/>
    <col min="9981" max="9981" width="3" style="202" customWidth="1"/>
    <col min="9982" max="9982" width="24.28515625" style="202" customWidth="1"/>
    <col min="9983" max="9983" width="13.7109375" style="202" customWidth="1"/>
    <col min="9984" max="9984" width="14" style="202" customWidth="1"/>
    <col min="9985" max="9985" width="11.28515625" style="202" customWidth="1"/>
    <col min="9986" max="9986" width="19.7109375" style="202" customWidth="1"/>
    <col min="9987" max="9987" width="5.28515625" style="202" customWidth="1"/>
    <col min="9988" max="9988" width="24.140625" style="202" customWidth="1"/>
    <col min="9989" max="9989" width="2.42578125" style="202" customWidth="1"/>
    <col min="9990" max="10236" width="10.85546875" style="202"/>
    <col min="10237" max="10237" width="3" style="202" customWidth="1"/>
    <col min="10238" max="10238" width="24.28515625" style="202" customWidth="1"/>
    <col min="10239" max="10239" width="13.7109375" style="202" customWidth="1"/>
    <col min="10240" max="10240" width="14" style="202" customWidth="1"/>
    <col min="10241" max="10241" width="11.28515625" style="202" customWidth="1"/>
    <col min="10242" max="10242" width="19.7109375" style="202" customWidth="1"/>
    <col min="10243" max="10243" width="5.28515625" style="202" customWidth="1"/>
    <col min="10244" max="10244" width="24.140625" style="202" customWidth="1"/>
    <col min="10245" max="10245" width="2.42578125" style="202" customWidth="1"/>
    <col min="10246" max="10492" width="10.85546875" style="202"/>
    <col min="10493" max="10493" width="3" style="202" customWidth="1"/>
    <col min="10494" max="10494" width="24.28515625" style="202" customWidth="1"/>
    <col min="10495" max="10495" width="13.7109375" style="202" customWidth="1"/>
    <col min="10496" max="10496" width="14" style="202" customWidth="1"/>
    <col min="10497" max="10497" width="11.28515625" style="202" customWidth="1"/>
    <col min="10498" max="10498" width="19.7109375" style="202" customWidth="1"/>
    <col min="10499" max="10499" width="5.28515625" style="202" customWidth="1"/>
    <col min="10500" max="10500" width="24.140625" style="202" customWidth="1"/>
    <col min="10501" max="10501" width="2.42578125" style="202" customWidth="1"/>
    <col min="10502" max="10748" width="10.85546875" style="202"/>
    <col min="10749" max="10749" width="3" style="202" customWidth="1"/>
    <col min="10750" max="10750" width="24.28515625" style="202" customWidth="1"/>
    <col min="10751" max="10751" width="13.7109375" style="202" customWidth="1"/>
    <col min="10752" max="10752" width="14" style="202" customWidth="1"/>
    <col min="10753" max="10753" width="11.28515625" style="202" customWidth="1"/>
    <col min="10754" max="10754" width="19.7109375" style="202" customWidth="1"/>
    <col min="10755" max="10755" width="5.28515625" style="202" customWidth="1"/>
    <col min="10756" max="10756" width="24.140625" style="202" customWidth="1"/>
    <col min="10757" max="10757" width="2.42578125" style="202" customWidth="1"/>
    <col min="10758" max="11004" width="10.85546875" style="202"/>
    <col min="11005" max="11005" width="3" style="202" customWidth="1"/>
    <col min="11006" max="11006" width="24.28515625" style="202" customWidth="1"/>
    <col min="11007" max="11007" width="13.7109375" style="202" customWidth="1"/>
    <col min="11008" max="11008" width="14" style="202" customWidth="1"/>
    <col min="11009" max="11009" width="11.28515625" style="202" customWidth="1"/>
    <col min="11010" max="11010" width="19.7109375" style="202" customWidth="1"/>
    <col min="11011" max="11011" width="5.28515625" style="202" customWidth="1"/>
    <col min="11012" max="11012" width="24.140625" style="202" customWidth="1"/>
    <col min="11013" max="11013" width="2.42578125" style="202" customWidth="1"/>
    <col min="11014" max="11260" width="10.85546875" style="202"/>
    <col min="11261" max="11261" width="3" style="202" customWidth="1"/>
    <col min="11262" max="11262" width="24.28515625" style="202" customWidth="1"/>
    <col min="11263" max="11263" width="13.7109375" style="202" customWidth="1"/>
    <col min="11264" max="11264" width="14" style="202" customWidth="1"/>
    <col min="11265" max="11265" width="11.28515625" style="202" customWidth="1"/>
    <col min="11266" max="11266" width="19.7109375" style="202" customWidth="1"/>
    <col min="11267" max="11267" width="5.28515625" style="202" customWidth="1"/>
    <col min="11268" max="11268" width="24.140625" style="202" customWidth="1"/>
    <col min="11269" max="11269" width="2.42578125" style="202" customWidth="1"/>
    <col min="11270" max="11516" width="10.85546875" style="202"/>
    <col min="11517" max="11517" width="3" style="202" customWidth="1"/>
    <col min="11518" max="11518" width="24.28515625" style="202" customWidth="1"/>
    <col min="11519" max="11519" width="13.7109375" style="202" customWidth="1"/>
    <col min="11520" max="11520" width="14" style="202" customWidth="1"/>
    <col min="11521" max="11521" width="11.28515625" style="202" customWidth="1"/>
    <col min="11522" max="11522" width="19.7109375" style="202" customWidth="1"/>
    <col min="11523" max="11523" width="5.28515625" style="202" customWidth="1"/>
    <col min="11524" max="11524" width="24.140625" style="202" customWidth="1"/>
    <col min="11525" max="11525" width="2.42578125" style="202" customWidth="1"/>
    <col min="11526" max="11772" width="10.85546875" style="202"/>
    <col min="11773" max="11773" width="3" style="202" customWidth="1"/>
    <col min="11774" max="11774" width="24.28515625" style="202" customWidth="1"/>
    <col min="11775" max="11775" width="13.7109375" style="202" customWidth="1"/>
    <col min="11776" max="11776" width="14" style="202" customWidth="1"/>
    <col min="11777" max="11777" width="11.28515625" style="202" customWidth="1"/>
    <col min="11778" max="11778" width="19.7109375" style="202" customWidth="1"/>
    <col min="11779" max="11779" width="5.28515625" style="202" customWidth="1"/>
    <col min="11780" max="11780" width="24.140625" style="202" customWidth="1"/>
    <col min="11781" max="11781" width="2.42578125" style="202" customWidth="1"/>
    <col min="11782" max="12028" width="10.85546875" style="202"/>
    <col min="12029" max="12029" width="3" style="202" customWidth="1"/>
    <col min="12030" max="12030" width="24.28515625" style="202" customWidth="1"/>
    <col min="12031" max="12031" width="13.7109375" style="202" customWidth="1"/>
    <col min="12032" max="12032" width="14" style="202" customWidth="1"/>
    <col min="12033" max="12033" width="11.28515625" style="202" customWidth="1"/>
    <col min="12034" max="12034" width="19.7109375" style="202" customWidth="1"/>
    <col min="12035" max="12035" width="5.28515625" style="202" customWidth="1"/>
    <col min="12036" max="12036" width="24.140625" style="202" customWidth="1"/>
    <col min="12037" max="12037" width="2.42578125" style="202" customWidth="1"/>
    <col min="12038" max="12284" width="10.85546875" style="202"/>
    <col min="12285" max="12285" width="3" style="202" customWidth="1"/>
    <col min="12286" max="12286" width="24.28515625" style="202" customWidth="1"/>
    <col min="12287" max="12287" width="13.7109375" style="202" customWidth="1"/>
    <col min="12288" max="12288" width="14" style="202" customWidth="1"/>
    <col min="12289" max="12289" width="11.28515625" style="202" customWidth="1"/>
    <col min="12290" max="12290" width="19.7109375" style="202" customWidth="1"/>
    <col min="12291" max="12291" width="5.28515625" style="202" customWidth="1"/>
    <col min="12292" max="12292" width="24.140625" style="202" customWidth="1"/>
    <col min="12293" max="12293" width="2.42578125" style="202" customWidth="1"/>
    <col min="12294" max="12540" width="10.85546875" style="202"/>
    <col min="12541" max="12541" width="3" style="202" customWidth="1"/>
    <col min="12542" max="12542" width="24.28515625" style="202" customWidth="1"/>
    <col min="12543" max="12543" width="13.7109375" style="202" customWidth="1"/>
    <col min="12544" max="12544" width="14" style="202" customWidth="1"/>
    <col min="12545" max="12545" width="11.28515625" style="202" customWidth="1"/>
    <col min="12546" max="12546" width="19.7109375" style="202" customWidth="1"/>
    <col min="12547" max="12547" width="5.28515625" style="202" customWidth="1"/>
    <col min="12548" max="12548" width="24.140625" style="202" customWidth="1"/>
    <col min="12549" max="12549" width="2.42578125" style="202" customWidth="1"/>
    <col min="12550" max="12796" width="10.85546875" style="202"/>
    <col min="12797" max="12797" width="3" style="202" customWidth="1"/>
    <col min="12798" max="12798" width="24.28515625" style="202" customWidth="1"/>
    <col min="12799" max="12799" width="13.7109375" style="202" customWidth="1"/>
    <col min="12800" max="12800" width="14" style="202" customWidth="1"/>
    <col min="12801" max="12801" width="11.28515625" style="202" customWidth="1"/>
    <col min="12802" max="12802" width="19.7109375" style="202" customWidth="1"/>
    <col min="12803" max="12803" width="5.28515625" style="202" customWidth="1"/>
    <col min="12804" max="12804" width="24.140625" style="202" customWidth="1"/>
    <col min="12805" max="12805" width="2.42578125" style="202" customWidth="1"/>
    <col min="12806" max="13052" width="10.85546875" style="202"/>
    <col min="13053" max="13053" width="3" style="202" customWidth="1"/>
    <col min="13054" max="13054" width="24.28515625" style="202" customWidth="1"/>
    <col min="13055" max="13055" width="13.7109375" style="202" customWidth="1"/>
    <col min="13056" max="13056" width="14" style="202" customWidth="1"/>
    <col min="13057" max="13057" width="11.28515625" style="202" customWidth="1"/>
    <col min="13058" max="13058" width="19.7109375" style="202" customWidth="1"/>
    <col min="13059" max="13059" width="5.28515625" style="202" customWidth="1"/>
    <col min="13060" max="13060" width="24.140625" style="202" customWidth="1"/>
    <col min="13061" max="13061" width="2.42578125" style="202" customWidth="1"/>
    <col min="13062" max="13308" width="10.85546875" style="202"/>
    <col min="13309" max="13309" width="3" style="202" customWidth="1"/>
    <col min="13310" max="13310" width="24.28515625" style="202" customWidth="1"/>
    <col min="13311" max="13311" width="13.7109375" style="202" customWidth="1"/>
    <col min="13312" max="13312" width="14" style="202" customWidth="1"/>
    <col min="13313" max="13313" width="11.28515625" style="202" customWidth="1"/>
    <col min="13314" max="13314" width="19.7109375" style="202" customWidth="1"/>
    <col min="13315" max="13315" width="5.28515625" style="202" customWidth="1"/>
    <col min="13316" max="13316" width="24.140625" style="202" customWidth="1"/>
    <col min="13317" max="13317" width="2.42578125" style="202" customWidth="1"/>
    <col min="13318" max="13564" width="10.85546875" style="202"/>
    <col min="13565" max="13565" width="3" style="202" customWidth="1"/>
    <col min="13566" max="13566" width="24.28515625" style="202" customWidth="1"/>
    <col min="13567" max="13567" width="13.7109375" style="202" customWidth="1"/>
    <col min="13568" max="13568" width="14" style="202" customWidth="1"/>
    <col min="13569" max="13569" width="11.28515625" style="202" customWidth="1"/>
    <col min="13570" max="13570" width="19.7109375" style="202" customWidth="1"/>
    <col min="13571" max="13571" width="5.28515625" style="202" customWidth="1"/>
    <col min="13572" max="13572" width="24.140625" style="202" customWidth="1"/>
    <col min="13573" max="13573" width="2.42578125" style="202" customWidth="1"/>
    <col min="13574" max="13820" width="10.85546875" style="202"/>
    <col min="13821" max="13821" width="3" style="202" customWidth="1"/>
    <col min="13822" max="13822" width="24.28515625" style="202" customWidth="1"/>
    <col min="13823" max="13823" width="13.7109375" style="202" customWidth="1"/>
    <col min="13824" max="13824" width="14" style="202" customWidth="1"/>
    <col min="13825" max="13825" width="11.28515625" style="202" customWidth="1"/>
    <col min="13826" max="13826" width="19.7109375" style="202" customWidth="1"/>
    <col min="13827" max="13827" width="5.28515625" style="202" customWidth="1"/>
    <col min="13828" max="13828" width="24.140625" style="202" customWidth="1"/>
    <col min="13829" max="13829" width="2.42578125" style="202" customWidth="1"/>
    <col min="13830" max="14076" width="10.85546875" style="202"/>
    <col min="14077" max="14077" width="3" style="202" customWidth="1"/>
    <col min="14078" max="14078" width="24.28515625" style="202" customWidth="1"/>
    <col min="14079" max="14079" width="13.7109375" style="202" customWidth="1"/>
    <col min="14080" max="14080" width="14" style="202" customWidth="1"/>
    <col min="14081" max="14081" width="11.28515625" style="202" customWidth="1"/>
    <col min="14082" max="14082" width="19.7109375" style="202" customWidth="1"/>
    <col min="14083" max="14083" width="5.28515625" style="202" customWidth="1"/>
    <col min="14084" max="14084" width="24.140625" style="202" customWidth="1"/>
    <col min="14085" max="14085" width="2.42578125" style="202" customWidth="1"/>
    <col min="14086" max="14332" width="10.85546875" style="202"/>
    <col min="14333" max="14333" width="3" style="202" customWidth="1"/>
    <col min="14334" max="14334" width="24.28515625" style="202" customWidth="1"/>
    <col min="14335" max="14335" width="13.7109375" style="202" customWidth="1"/>
    <col min="14336" max="14336" width="14" style="202" customWidth="1"/>
    <col min="14337" max="14337" width="11.28515625" style="202" customWidth="1"/>
    <col min="14338" max="14338" width="19.7109375" style="202" customWidth="1"/>
    <col min="14339" max="14339" width="5.28515625" style="202" customWidth="1"/>
    <col min="14340" max="14340" width="24.140625" style="202" customWidth="1"/>
    <col min="14341" max="14341" width="2.42578125" style="202" customWidth="1"/>
    <col min="14342" max="14588" width="10.85546875" style="202"/>
    <col min="14589" max="14589" width="3" style="202" customWidth="1"/>
    <col min="14590" max="14590" width="24.28515625" style="202" customWidth="1"/>
    <col min="14591" max="14591" width="13.7109375" style="202" customWidth="1"/>
    <col min="14592" max="14592" width="14" style="202" customWidth="1"/>
    <col min="14593" max="14593" width="11.28515625" style="202" customWidth="1"/>
    <col min="14594" max="14594" width="19.7109375" style="202" customWidth="1"/>
    <col min="14595" max="14595" width="5.28515625" style="202" customWidth="1"/>
    <col min="14596" max="14596" width="24.140625" style="202" customWidth="1"/>
    <col min="14597" max="14597" width="2.42578125" style="202" customWidth="1"/>
    <col min="14598" max="14844" width="10.85546875" style="202"/>
    <col min="14845" max="14845" width="3" style="202" customWidth="1"/>
    <col min="14846" max="14846" width="24.28515625" style="202" customWidth="1"/>
    <col min="14847" max="14847" width="13.7109375" style="202" customWidth="1"/>
    <col min="14848" max="14848" width="14" style="202" customWidth="1"/>
    <col min="14849" max="14849" width="11.28515625" style="202" customWidth="1"/>
    <col min="14850" max="14850" width="19.7109375" style="202" customWidth="1"/>
    <col min="14851" max="14851" width="5.28515625" style="202" customWidth="1"/>
    <col min="14852" max="14852" width="24.140625" style="202" customWidth="1"/>
    <col min="14853" max="14853" width="2.42578125" style="202" customWidth="1"/>
    <col min="14854" max="15100" width="10.85546875" style="202"/>
    <col min="15101" max="15101" width="3" style="202" customWidth="1"/>
    <col min="15102" max="15102" width="24.28515625" style="202" customWidth="1"/>
    <col min="15103" max="15103" width="13.7109375" style="202" customWidth="1"/>
    <col min="15104" max="15104" width="14" style="202" customWidth="1"/>
    <col min="15105" max="15105" width="11.28515625" style="202" customWidth="1"/>
    <col min="15106" max="15106" width="19.7109375" style="202" customWidth="1"/>
    <col min="15107" max="15107" width="5.28515625" style="202" customWidth="1"/>
    <col min="15108" max="15108" width="24.140625" style="202" customWidth="1"/>
    <col min="15109" max="15109" width="2.42578125" style="202" customWidth="1"/>
    <col min="15110" max="15356" width="10.85546875" style="202"/>
    <col min="15357" max="15357" width="3" style="202" customWidth="1"/>
    <col min="15358" max="15358" width="24.28515625" style="202" customWidth="1"/>
    <col min="15359" max="15359" width="13.7109375" style="202" customWidth="1"/>
    <col min="15360" max="15360" width="14" style="202" customWidth="1"/>
    <col min="15361" max="15361" width="11.28515625" style="202" customWidth="1"/>
    <col min="15362" max="15362" width="19.7109375" style="202" customWidth="1"/>
    <col min="15363" max="15363" width="5.28515625" style="202" customWidth="1"/>
    <col min="15364" max="15364" width="24.140625" style="202" customWidth="1"/>
    <col min="15365" max="15365" width="2.42578125" style="202" customWidth="1"/>
    <col min="15366" max="15612" width="10.85546875" style="202"/>
    <col min="15613" max="15613" width="3" style="202" customWidth="1"/>
    <col min="15614" max="15614" width="24.28515625" style="202" customWidth="1"/>
    <col min="15615" max="15615" width="13.7109375" style="202" customWidth="1"/>
    <col min="15616" max="15616" width="14" style="202" customWidth="1"/>
    <col min="15617" max="15617" width="11.28515625" style="202" customWidth="1"/>
    <col min="15618" max="15618" width="19.7109375" style="202" customWidth="1"/>
    <col min="15619" max="15619" width="5.28515625" style="202" customWidth="1"/>
    <col min="15620" max="15620" width="24.140625" style="202" customWidth="1"/>
    <col min="15621" max="15621" width="2.42578125" style="202" customWidth="1"/>
    <col min="15622" max="15868" width="10.85546875" style="202"/>
    <col min="15869" max="15869" width="3" style="202" customWidth="1"/>
    <col min="15870" max="15870" width="24.28515625" style="202" customWidth="1"/>
    <col min="15871" max="15871" width="13.7109375" style="202" customWidth="1"/>
    <col min="15872" max="15872" width="14" style="202" customWidth="1"/>
    <col min="15873" max="15873" width="11.28515625" style="202" customWidth="1"/>
    <col min="15874" max="15874" width="19.7109375" style="202" customWidth="1"/>
    <col min="15875" max="15875" width="5.28515625" style="202" customWidth="1"/>
    <col min="15876" max="15876" width="24.140625" style="202" customWidth="1"/>
    <col min="15877" max="15877" width="2.42578125" style="202" customWidth="1"/>
    <col min="15878" max="16124" width="10.85546875" style="202"/>
    <col min="16125" max="16125" width="3" style="202" customWidth="1"/>
    <col min="16126" max="16126" width="24.28515625" style="202" customWidth="1"/>
    <col min="16127" max="16127" width="13.7109375" style="202" customWidth="1"/>
    <col min="16128" max="16128" width="14" style="202" customWidth="1"/>
    <col min="16129" max="16129" width="11.28515625" style="202" customWidth="1"/>
    <col min="16130" max="16130" width="19.7109375" style="202" customWidth="1"/>
    <col min="16131" max="16131" width="5.28515625" style="202" customWidth="1"/>
    <col min="16132" max="16132" width="24.140625" style="202" customWidth="1"/>
    <col min="16133" max="16133" width="2.42578125" style="202" customWidth="1"/>
    <col min="16134" max="16384" width="10.85546875" style="202"/>
  </cols>
  <sheetData>
    <row r="1" spans="1:12" ht="51" customHeight="1">
      <c r="A1" s="1897" t="s">
        <v>685</v>
      </c>
      <c r="B1" s="1897"/>
      <c r="C1" s="1897"/>
      <c r="D1" s="1897"/>
      <c r="F1" s="1901" t="s">
        <v>110</v>
      </c>
      <c r="G1" s="1901"/>
      <c r="H1" s="1901"/>
      <c r="I1" s="1901"/>
    </row>
    <row r="2" spans="1:12" ht="17.25" customHeight="1"/>
    <row r="3" spans="1:12" ht="15">
      <c r="A3" s="1680" t="s">
        <v>147</v>
      </c>
      <c r="C3" s="1850"/>
      <c r="D3" s="1851"/>
      <c r="E3" s="1851"/>
      <c r="F3" s="1851"/>
      <c r="G3" s="1851"/>
      <c r="H3" s="1852"/>
      <c r="I3" s="1853"/>
      <c r="J3" s="1853"/>
      <c r="K3" s="1853"/>
      <c r="L3" s="1853"/>
    </row>
    <row r="4" spans="1:12" s="991" customFormat="1" ht="20.25" customHeight="1">
      <c r="A4" s="1680" t="s">
        <v>559</v>
      </c>
      <c r="B4" s="1113"/>
      <c r="C4" s="1854" t="s">
        <v>820</v>
      </c>
      <c r="D4" s="1017"/>
      <c r="E4" s="1114"/>
      <c r="F4" s="1114"/>
      <c r="G4" s="1114"/>
      <c r="H4" s="1017"/>
      <c r="I4" s="202"/>
    </row>
    <row r="5" spans="1:12" ht="11.25" customHeight="1"/>
    <row r="6" spans="1:12" ht="7.5" customHeight="1"/>
    <row r="7" spans="1:12" ht="15">
      <c r="A7" s="1680" t="s">
        <v>141</v>
      </c>
      <c r="C7" s="1903" t="s">
        <v>772</v>
      </c>
      <c r="D7" s="1903"/>
    </row>
    <row r="8" spans="1:12" ht="15" customHeight="1">
      <c r="B8" s="1471"/>
      <c r="C8" s="1471"/>
      <c r="D8" s="449"/>
      <c r="E8" s="449"/>
      <c r="F8" s="1471"/>
      <c r="G8" s="449"/>
    </row>
    <row r="9" spans="1:12" ht="19.5" customHeight="1">
      <c r="A9" s="1680" t="s">
        <v>557</v>
      </c>
      <c r="B9" s="1471"/>
      <c r="C9" s="1471"/>
      <c r="D9" s="449"/>
      <c r="E9" s="449"/>
      <c r="F9" s="1471"/>
      <c r="G9" s="1471"/>
      <c r="H9" s="449"/>
    </row>
    <row r="10" spans="1:12" ht="6" customHeight="1">
      <c r="A10" s="1585"/>
      <c r="B10" s="1575"/>
      <c r="C10" s="1575"/>
      <c r="D10" s="1576"/>
      <c r="E10" s="1575"/>
      <c r="F10" s="1576"/>
      <c r="G10" s="1575"/>
      <c r="H10" s="1576"/>
      <c r="I10" s="1577"/>
    </row>
    <row r="11" spans="1:12" ht="18.600000000000001" customHeight="1">
      <c r="A11" s="1586"/>
      <c r="B11" s="1855" t="s">
        <v>774</v>
      </c>
      <c r="C11" s="1856"/>
      <c r="D11" s="1857" t="s">
        <v>558</v>
      </c>
      <c r="E11" s="1858"/>
      <c r="F11" s="1858"/>
      <c r="G11" s="1859" t="s">
        <v>796</v>
      </c>
      <c r="H11" s="1858"/>
      <c r="I11" s="1574"/>
    </row>
    <row r="12" spans="1:12" ht="3.6" customHeight="1">
      <c r="A12" s="1586"/>
      <c r="B12" s="1855"/>
      <c r="C12" s="1856"/>
      <c r="D12" s="1860"/>
      <c r="E12" s="1860"/>
      <c r="F12" s="1860"/>
      <c r="G12" s="1860"/>
      <c r="H12" s="1860"/>
      <c r="I12" s="1574"/>
    </row>
    <row r="13" spans="1:12" ht="24.75" customHeight="1">
      <c r="A13" s="1585"/>
      <c r="B13" s="1861" t="s">
        <v>775</v>
      </c>
      <c r="C13" s="1862"/>
      <c r="D13" s="1863" t="s">
        <v>633</v>
      </c>
      <c r="E13" s="1864"/>
      <c r="F13" s="1864"/>
      <c r="G13" s="1862"/>
      <c r="H13" s="1865"/>
      <c r="I13" s="1577"/>
    </row>
    <row r="14" spans="1:12" ht="95.25" customHeight="1">
      <c r="A14" s="1586"/>
      <c r="B14" s="1866" t="s">
        <v>773</v>
      </c>
      <c r="C14" s="1856"/>
      <c r="D14" s="1905" t="s">
        <v>826</v>
      </c>
      <c r="E14" s="1906"/>
      <c r="F14" s="1906"/>
      <c r="G14" s="1906"/>
      <c r="H14" s="1906"/>
      <c r="I14" s="1574"/>
    </row>
    <row r="15" spans="1:12" s="1849" customFormat="1" ht="7.5" customHeight="1">
      <c r="A15" s="1845"/>
      <c r="B15" s="1846"/>
      <c r="C15" s="1847"/>
      <c r="D15" s="1902"/>
      <c r="E15" s="1902"/>
      <c r="F15" s="1902"/>
      <c r="G15" s="1902"/>
      <c r="H15" s="1902"/>
      <c r="I15" s="1848"/>
    </row>
    <row r="16" spans="1:12" ht="7.5" customHeight="1">
      <c r="A16" s="1585"/>
      <c r="B16" s="1578"/>
      <c r="C16" s="1575"/>
      <c r="D16" s="1579"/>
      <c r="E16" s="1580"/>
      <c r="F16" s="1580"/>
      <c r="G16" s="1580"/>
      <c r="H16" s="1580"/>
      <c r="I16" s="1574"/>
    </row>
    <row r="17" spans="1:11" s="204" customFormat="1" ht="36.6" customHeight="1">
      <c r="A17" s="1587"/>
      <c r="B17" s="1904" t="s">
        <v>800</v>
      </c>
      <c r="C17" s="1904"/>
      <c r="D17" s="1904"/>
      <c r="E17" s="1581"/>
      <c r="F17" s="1867" t="s">
        <v>798</v>
      </c>
      <c r="G17" s="1582"/>
      <c r="H17" s="1583"/>
      <c r="I17" s="1584"/>
      <c r="J17" s="1550"/>
    </row>
    <row r="18" spans="1:11" ht="35.25" customHeight="1">
      <c r="A18" s="1573"/>
      <c r="B18" s="1907" t="str">
        <f>IF(F17="OUI","Joindre ce plan d'action sous l'onglet Documents de votre dossier en ligne ou l'envoyer par courriel, si votre organisme n'est pas inscrit à Mon dossier CALQ", "")</f>
        <v/>
      </c>
      <c r="C18" s="1907"/>
      <c r="D18" s="1907"/>
      <c r="E18" s="1907"/>
      <c r="F18" s="1907"/>
      <c r="G18" s="1907"/>
      <c r="H18" s="1907"/>
      <c r="I18" s="1588"/>
      <c r="J18" s="1560"/>
    </row>
    <row r="19" spans="1:11" ht="8.25" customHeight="1">
      <c r="A19" s="802"/>
      <c r="B19" s="802"/>
      <c r="C19" s="449"/>
      <c r="D19" s="1471"/>
      <c r="E19" s="449"/>
      <c r="F19" s="1471"/>
      <c r="G19" s="449"/>
      <c r="H19" s="449"/>
      <c r="I19" s="449"/>
    </row>
    <row r="20" spans="1:11" ht="18" customHeight="1">
      <c r="A20" s="1680" t="s">
        <v>769</v>
      </c>
      <c r="B20" s="802"/>
      <c r="D20" s="1679"/>
      <c r="E20" s="449"/>
      <c r="F20" s="1471"/>
      <c r="G20" s="449"/>
      <c r="H20" s="449"/>
      <c r="I20" s="449"/>
    </row>
    <row r="21" spans="1:11" ht="26.25" customHeight="1">
      <c r="A21" s="802"/>
      <c r="B21" s="1898" t="s">
        <v>555</v>
      </c>
      <c r="C21" s="1898"/>
      <c r="D21" s="1898"/>
      <c r="E21" s="1898"/>
      <c r="F21" s="1898"/>
      <c r="G21" s="1898"/>
      <c r="H21" s="1898"/>
      <c r="I21" s="449"/>
    </row>
    <row r="22" spans="1:11" s="204" customFormat="1" ht="17.25" customHeight="1">
      <c r="B22" s="1835" t="s">
        <v>797</v>
      </c>
    </row>
    <row r="23" spans="1:11" s="204" customFormat="1">
      <c r="B23" s="1899" t="s">
        <v>474</v>
      </c>
      <c r="C23" s="1899"/>
      <c r="D23" s="1899"/>
      <c r="E23" s="1899"/>
      <c r="F23" s="1899"/>
      <c r="G23" s="1899"/>
      <c r="H23" s="1899"/>
    </row>
    <row r="24" spans="1:11" s="204" customFormat="1">
      <c r="B24" s="1899" t="s">
        <v>475</v>
      </c>
      <c r="C24" s="1900"/>
      <c r="D24" s="1900"/>
      <c r="E24" s="1900"/>
      <c r="F24" s="1900"/>
      <c r="G24" s="1900"/>
      <c r="H24" s="1900"/>
      <c r="K24" s="204" t="s">
        <v>117</v>
      </c>
    </row>
    <row r="25" spans="1:11" s="204" customFormat="1">
      <c r="B25" s="1899" t="s">
        <v>476</v>
      </c>
      <c r="C25" s="1900"/>
      <c r="D25" s="1900"/>
      <c r="E25" s="1900"/>
      <c r="F25" s="1900"/>
      <c r="G25" s="1900"/>
      <c r="H25" s="1900"/>
    </row>
    <row r="26" spans="1:11" ht="20.100000000000001" customHeight="1">
      <c r="B26" s="1017" t="s">
        <v>823</v>
      </c>
      <c r="C26" s="1235"/>
      <c r="D26" s="449"/>
      <c r="E26" s="1894"/>
      <c r="F26" s="1894"/>
      <c r="G26" s="449"/>
    </row>
    <row r="27" spans="1:11" ht="17.25" customHeight="1">
      <c r="B27" s="1896" t="s">
        <v>648</v>
      </c>
      <c r="C27" s="1896"/>
      <c r="D27" s="1896"/>
      <c r="E27" s="1896"/>
      <c r="F27" s="1896"/>
      <c r="G27" s="1896"/>
      <c r="H27" s="1896"/>
    </row>
    <row r="28" spans="1:11" s="204" customFormat="1" ht="17.45" customHeight="1">
      <c r="B28" s="1899" t="s">
        <v>543</v>
      </c>
      <c r="C28" s="1899"/>
      <c r="D28" s="1899"/>
      <c r="E28" s="1899"/>
      <c r="F28" s="1899"/>
      <c r="G28" s="1899"/>
      <c r="H28" s="1899"/>
    </row>
    <row r="29" spans="1:11" ht="20.100000000000001" customHeight="1">
      <c r="B29" s="1908" t="s">
        <v>57</v>
      </c>
      <c r="C29" s="1909"/>
      <c r="D29" s="1909"/>
      <c r="E29" s="1909"/>
      <c r="F29" s="1909"/>
      <c r="G29" s="1909"/>
      <c r="H29" s="1909"/>
    </row>
    <row r="30" spans="1:11" s="204" customFormat="1" ht="12.75" customHeight="1">
      <c r="B30" s="1472" t="s">
        <v>811</v>
      </c>
      <c r="C30" s="1014"/>
      <c r="D30" s="1014"/>
      <c r="E30" s="1014"/>
      <c r="F30" s="1014"/>
      <c r="G30" s="1014"/>
      <c r="H30" s="1014"/>
    </row>
    <row r="31" spans="1:11" s="204" customFormat="1" ht="12.75" customHeight="1">
      <c r="B31" s="1472" t="s">
        <v>512</v>
      </c>
      <c r="C31" s="1014"/>
      <c r="D31" s="1014"/>
      <c r="E31" s="1014"/>
      <c r="F31" s="1014"/>
      <c r="G31" s="1014"/>
      <c r="H31" s="1014"/>
    </row>
    <row r="32" spans="1:11" s="204" customFormat="1" ht="12.75" customHeight="1">
      <c r="B32" s="1836" t="s">
        <v>752</v>
      </c>
      <c r="C32" s="1015"/>
      <c r="D32" s="1015"/>
      <c r="E32" s="1015"/>
      <c r="F32" s="1015"/>
      <c r="G32" s="1015"/>
      <c r="H32" s="1015"/>
      <c r="K32" s="1016"/>
    </row>
    <row r="33" spans="2:8" ht="20.100000000000001" customHeight="1">
      <c r="B33" s="1908" t="s">
        <v>544</v>
      </c>
      <c r="C33" s="1912"/>
      <c r="D33" s="1912"/>
      <c r="E33" s="1912"/>
      <c r="F33" s="1912"/>
      <c r="G33" s="1912"/>
      <c r="H33" s="1912"/>
    </row>
    <row r="34" spans="2:8" s="203" customFormat="1" ht="13.5" customHeight="1">
      <c r="B34" s="1472" t="s">
        <v>812</v>
      </c>
      <c r="C34" s="1014"/>
      <c r="D34" s="1014"/>
      <c r="E34" s="1014"/>
    </row>
    <row r="35" spans="2:8" s="204" customFormat="1" ht="12.75" customHeight="1">
      <c r="B35" s="1472" t="s">
        <v>813</v>
      </c>
      <c r="C35" s="1014"/>
      <c r="D35" s="1014"/>
      <c r="E35" s="1014"/>
      <c r="F35" s="1014"/>
      <c r="G35" s="1014"/>
      <c r="H35" s="1014"/>
    </row>
    <row r="36" spans="2:8" s="204" customFormat="1" ht="12.75" customHeight="1">
      <c r="B36" s="1472" t="s">
        <v>814</v>
      </c>
      <c r="C36" s="1014"/>
      <c r="D36" s="1014"/>
      <c r="E36" s="1014"/>
      <c r="F36" s="1014"/>
      <c r="G36" s="1014"/>
      <c r="H36" s="1014"/>
    </row>
    <row r="37" spans="2:8" s="204" customFormat="1" ht="12.75" customHeight="1">
      <c r="B37" s="1472" t="s">
        <v>815</v>
      </c>
      <c r="F37" s="1014"/>
      <c r="G37" s="1014"/>
      <c r="H37" s="1014"/>
    </row>
    <row r="38" spans="2:8" ht="20.100000000000001" customHeight="1">
      <c r="B38" s="1908" t="s">
        <v>513</v>
      </c>
      <c r="C38" s="1912"/>
      <c r="D38" s="1912"/>
      <c r="E38" s="1912"/>
      <c r="F38" s="1912"/>
      <c r="G38" s="1912"/>
      <c r="H38" s="1912"/>
    </row>
    <row r="39" spans="2:8" s="204" customFormat="1" ht="12.75" customHeight="1">
      <c r="B39" s="1837" t="s">
        <v>560</v>
      </c>
      <c r="C39" s="1014"/>
      <c r="D39" s="1014"/>
      <c r="E39" s="1014"/>
      <c r="F39" s="1014"/>
      <c r="G39" s="1014"/>
      <c r="H39" s="1014"/>
    </row>
    <row r="40" spans="2:8" ht="33.6" customHeight="1">
      <c r="B40" s="1908" t="s">
        <v>816</v>
      </c>
      <c r="C40" s="1909"/>
      <c r="D40" s="1909"/>
      <c r="E40" s="1909"/>
      <c r="F40" s="1909"/>
      <c r="G40" s="1909"/>
      <c r="H40" s="1909"/>
    </row>
    <row r="41" spans="2:8" s="204" customFormat="1" ht="12.75" customHeight="1">
      <c r="B41" s="1472" t="s">
        <v>477</v>
      </c>
      <c r="C41" s="1014"/>
      <c r="D41" s="1014"/>
      <c r="E41" s="1014"/>
      <c r="F41" s="1014"/>
      <c r="G41" s="1014"/>
      <c r="H41" s="1014"/>
    </row>
    <row r="42" spans="2:8" s="204" customFormat="1" ht="12.75" customHeight="1">
      <c r="B42" s="1472" t="s">
        <v>478</v>
      </c>
      <c r="C42" s="1014"/>
      <c r="D42" s="1014"/>
      <c r="E42" s="1014"/>
      <c r="F42" s="1014"/>
      <c r="G42" s="1014"/>
      <c r="H42" s="1014"/>
    </row>
    <row r="43" spans="2:8" s="204" customFormat="1" ht="12.75" customHeight="1">
      <c r="B43" s="1472" t="s">
        <v>479</v>
      </c>
      <c r="C43" s="1014"/>
      <c r="D43" s="1014"/>
      <c r="E43" s="1014"/>
      <c r="F43" s="1014"/>
      <c r="G43" s="1014"/>
      <c r="H43" s="1014"/>
    </row>
    <row r="44" spans="2:8" s="801" customFormat="1" ht="12.75" customHeight="1">
      <c r="B44" s="1899" t="s">
        <v>507</v>
      </c>
      <c r="C44" s="1899"/>
      <c r="D44" s="1899"/>
      <c r="E44" s="1899"/>
      <c r="F44" s="1899"/>
      <c r="G44" s="1899"/>
      <c r="H44" s="1899"/>
    </row>
    <row r="45" spans="2:8" s="204" customFormat="1" ht="12.75" customHeight="1">
      <c r="B45" s="1472" t="s">
        <v>480</v>
      </c>
      <c r="C45" s="1014"/>
      <c r="D45" s="1014"/>
      <c r="E45" s="1014"/>
      <c r="F45" s="1014"/>
      <c r="G45" s="1014"/>
      <c r="H45" s="1014"/>
    </row>
    <row r="46" spans="2:8" s="204" customFormat="1" ht="6" customHeight="1">
      <c r="B46" s="1472"/>
      <c r="C46" s="1014"/>
      <c r="D46" s="1014"/>
      <c r="E46" s="1014"/>
      <c r="F46" s="1014"/>
      <c r="G46" s="1014"/>
      <c r="H46" s="1014"/>
    </row>
    <row r="47" spans="2:8" ht="15.75" customHeight="1">
      <c r="B47" s="1908" t="s">
        <v>702</v>
      </c>
      <c r="C47" s="1909"/>
      <c r="D47" s="1909"/>
      <c r="E47" s="1909"/>
      <c r="F47" s="1909"/>
      <c r="G47" s="1909"/>
      <c r="H47" s="1909"/>
    </row>
    <row r="48" spans="2:8" s="204" customFormat="1" ht="12.75" customHeight="1">
      <c r="B48" s="1472" t="s">
        <v>549</v>
      </c>
      <c r="C48" s="1014"/>
      <c r="D48" s="1014"/>
      <c r="E48" s="1014"/>
      <c r="F48" s="1014"/>
      <c r="G48" s="1014"/>
      <c r="H48" s="1014"/>
    </row>
    <row r="49" spans="1:8" s="204" customFormat="1" ht="12.75" customHeight="1">
      <c r="B49" s="1016" t="s">
        <v>817</v>
      </c>
      <c r="C49" s="1014"/>
      <c r="D49" s="1014"/>
      <c r="E49" s="1014"/>
      <c r="F49" s="1014"/>
      <c r="G49" s="1014"/>
      <c r="H49" s="1014"/>
    </row>
    <row r="50" spans="1:8" s="204" customFormat="1" ht="12.75" customHeight="1">
      <c r="B50" s="1472" t="s">
        <v>550</v>
      </c>
      <c r="C50" s="1014"/>
      <c r="D50" s="1014"/>
      <c r="E50" s="1014"/>
      <c r="F50" s="1014"/>
      <c r="G50" s="1014"/>
      <c r="H50" s="1014"/>
    </row>
    <row r="51" spans="1:8" s="204" customFormat="1" ht="12.75" customHeight="1">
      <c r="B51" s="1016" t="s">
        <v>818</v>
      </c>
      <c r="C51" s="1014"/>
      <c r="D51" s="1014"/>
      <c r="E51" s="1014"/>
      <c r="F51" s="1014"/>
      <c r="G51" s="1014"/>
      <c r="H51" s="1014"/>
    </row>
    <row r="52" spans="1:8" s="204" customFormat="1" ht="12.75" customHeight="1">
      <c r="B52" s="1472" t="s">
        <v>554</v>
      </c>
      <c r="C52" s="1014"/>
      <c r="D52" s="1014"/>
      <c r="E52" s="1014"/>
      <c r="F52" s="1014"/>
      <c r="G52" s="1014"/>
      <c r="H52" s="1014"/>
    </row>
    <row r="53" spans="1:8" s="204" customFormat="1" ht="12.75" customHeight="1">
      <c r="B53" s="1836" t="s">
        <v>665</v>
      </c>
      <c r="C53" s="1015"/>
      <c r="D53" s="1015"/>
      <c r="E53" s="1015"/>
      <c r="F53" s="1015"/>
      <c r="G53" s="1015"/>
      <c r="H53" s="1015"/>
    </row>
    <row r="54" spans="1:8" s="204" customFormat="1" ht="20.100000000000001" customHeight="1">
      <c r="B54" s="1235" t="s">
        <v>819</v>
      </c>
      <c r="C54" s="802"/>
      <c r="D54" s="802"/>
      <c r="E54" s="802"/>
      <c r="F54" s="802"/>
      <c r="G54" s="802"/>
      <c r="H54" s="802"/>
    </row>
    <row r="55" spans="1:8" s="204" customFormat="1" ht="7.5" customHeight="1">
      <c r="B55" s="1239"/>
      <c r="C55" s="1235"/>
      <c r="D55" s="1235"/>
      <c r="E55" s="1235"/>
      <c r="F55" s="1235"/>
      <c r="G55" s="1235"/>
      <c r="H55" s="1235"/>
    </row>
    <row r="56" spans="1:8" s="204" customFormat="1" ht="12.75" customHeight="1">
      <c r="C56" s="1235"/>
      <c r="D56" s="1235"/>
      <c r="E56" s="1235"/>
      <c r="F56" s="1235"/>
      <c r="G56" s="1235"/>
      <c r="H56" s="1235"/>
    </row>
    <row r="57" spans="1:8" s="204" customFormat="1" ht="19.5" customHeight="1">
      <c r="A57" s="1589"/>
      <c r="B57" s="1590" t="str">
        <f>"En "&amp;C4&amp;" étiez-vous lié par une  entente avec une ou plusieurs associations professionnelles parmi les suivantes ?"</f>
        <v>En 2023-2024 étiez-vous lié par une  entente avec une ou plusieurs associations professionnelles parmi les suivantes ?</v>
      </c>
      <c r="C57" s="1590"/>
      <c r="D57" s="1591"/>
      <c r="E57" s="1591"/>
      <c r="F57" s="1591"/>
      <c r="G57" s="1591"/>
      <c r="H57" s="1592"/>
    </row>
    <row r="58" spans="1:8" s="204" customFormat="1" ht="21" customHeight="1">
      <c r="A58" s="1234"/>
      <c r="C58" s="1235"/>
      <c r="D58" s="1235"/>
      <c r="E58" s="1235"/>
      <c r="F58" s="1235"/>
      <c r="G58" s="1235"/>
      <c r="H58" s="1236"/>
    </row>
    <row r="59" spans="1:8" s="1572" customFormat="1" ht="33" customHeight="1">
      <c r="A59" s="1569"/>
      <c r="B59" s="1237" t="s">
        <v>658</v>
      </c>
      <c r="C59" s="1570"/>
      <c r="D59" s="1570"/>
      <c r="E59" s="1570"/>
      <c r="F59" s="1570"/>
      <c r="G59" s="1570"/>
      <c r="H59" s="1571"/>
    </row>
    <row r="60" spans="1:8" s="204" customFormat="1" ht="5.25" customHeight="1">
      <c r="A60" s="1234"/>
      <c r="C60" s="1235"/>
      <c r="D60" s="1235"/>
      <c r="E60" s="1235"/>
      <c r="F60" s="1235"/>
      <c r="G60" s="1235"/>
      <c r="H60" s="1236"/>
    </row>
    <row r="61" spans="1:8" s="204" customFormat="1" ht="15.75" customHeight="1">
      <c r="A61" s="1234"/>
      <c r="B61" s="1238" t="s">
        <v>649</v>
      </c>
      <c r="C61" s="1235"/>
      <c r="D61" s="1235"/>
      <c r="E61" s="1235"/>
      <c r="F61" s="1235"/>
      <c r="G61" s="1235"/>
      <c r="H61" s="1236"/>
    </row>
    <row r="62" spans="1:8" s="204" customFormat="1" ht="15.75" customHeight="1">
      <c r="A62" s="1234"/>
      <c r="B62" s="1238" t="s">
        <v>650</v>
      </c>
      <c r="C62" s="1235"/>
      <c r="D62" s="1235"/>
      <c r="E62" s="1235"/>
      <c r="F62" s="1235"/>
      <c r="G62" s="1235"/>
      <c r="H62" s="1236"/>
    </row>
    <row r="63" spans="1:8" s="204" customFormat="1" ht="15.75" customHeight="1">
      <c r="A63" s="1234"/>
      <c r="B63" s="1238" t="s">
        <v>651</v>
      </c>
      <c r="C63" s="1235"/>
      <c r="D63" s="1235"/>
      <c r="E63" s="1235"/>
      <c r="F63" s="1235"/>
      <c r="G63" s="1235"/>
      <c r="H63" s="1236"/>
    </row>
    <row r="64" spans="1:8" s="204" customFormat="1" ht="15.75" customHeight="1">
      <c r="A64" s="1234"/>
      <c r="B64" s="1238" t="s">
        <v>652</v>
      </c>
      <c r="C64" s="1235"/>
      <c r="D64" s="1235"/>
      <c r="E64" s="1235"/>
      <c r="F64" s="1235"/>
      <c r="G64" s="1235"/>
      <c r="H64" s="1236"/>
    </row>
    <row r="65" spans="1:8" s="204" customFormat="1" ht="15.75" customHeight="1">
      <c r="A65" s="1234"/>
      <c r="B65" s="1238" t="s">
        <v>653</v>
      </c>
      <c r="C65" s="1235"/>
      <c r="D65" s="1235"/>
      <c r="E65" s="1235"/>
      <c r="F65" s="1235"/>
      <c r="G65" s="1235"/>
      <c r="H65" s="1236"/>
    </row>
    <row r="66" spans="1:8" s="204" customFormat="1" ht="15.75" customHeight="1">
      <c r="A66" s="1234"/>
      <c r="B66" s="1238" t="s">
        <v>654</v>
      </c>
      <c r="C66" s="1235"/>
      <c r="D66" s="1235"/>
      <c r="E66" s="1235"/>
      <c r="F66" s="1235"/>
      <c r="G66" s="1235"/>
      <c r="H66" s="1236"/>
    </row>
    <row r="67" spans="1:8" s="204" customFormat="1" ht="15.75" customHeight="1">
      <c r="A67" s="1234"/>
      <c r="B67" s="1238" t="s">
        <v>655</v>
      </c>
      <c r="C67" s="1235"/>
      <c r="D67" s="1235"/>
      <c r="E67" s="1235"/>
      <c r="F67" s="1235"/>
      <c r="G67" s="1235"/>
      <c r="H67" s="1236"/>
    </row>
    <row r="68" spans="1:8" s="204" customFormat="1" ht="15.75" customHeight="1">
      <c r="A68" s="1234"/>
      <c r="B68" s="1238" t="s">
        <v>656</v>
      </c>
      <c r="C68" s="1235"/>
      <c r="D68" s="1235"/>
      <c r="E68" s="1235"/>
      <c r="F68" s="1235"/>
      <c r="G68" s="1235"/>
      <c r="H68" s="1236"/>
    </row>
    <row r="69" spans="1:8" s="204" customFormat="1" ht="15.75" customHeight="1">
      <c r="A69" s="1234"/>
      <c r="B69" s="1238" t="s">
        <v>657</v>
      </c>
      <c r="C69" s="1235"/>
      <c r="D69" s="1235"/>
      <c r="E69" s="1235"/>
      <c r="F69" s="1235"/>
      <c r="G69" s="1235"/>
      <c r="H69" s="1236"/>
    </row>
    <row r="70" spans="1:8" s="204" customFormat="1" ht="15.75" customHeight="1">
      <c r="A70" s="1234"/>
      <c r="B70" s="1238" t="s">
        <v>659</v>
      </c>
      <c r="C70" s="1235"/>
      <c r="D70" s="1235"/>
      <c r="E70" s="1235"/>
      <c r="F70" s="1235"/>
      <c r="G70" s="1235"/>
      <c r="H70" s="1236"/>
    </row>
    <row r="71" spans="1:8" s="204" customFormat="1" ht="15.75" customHeight="1">
      <c r="A71" s="1234"/>
      <c r="B71" s="1238" t="s">
        <v>757</v>
      </c>
      <c r="C71" s="1235"/>
      <c r="D71" s="1235"/>
      <c r="E71" s="1235"/>
      <c r="F71" s="1235"/>
      <c r="G71" s="1235"/>
      <c r="H71" s="1236"/>
    </row>
    <row r="72" spans="1:8" s="204" customFormat="1" ht="24.75" customHeight="1">
      <c r="A72" s="1234"/>
      <c r="B72" s="1239"/>
      <c r="C72" s="1235"/>
      <c r="D72" s="1235"/>
      <c r="E72" s="1235"/>
      <c r="F72" s="1235"/>
      <c r="G72" s="1235"/>
      <c r="H72" s="1236"/>
    </row>
    <row r="73" spans="1:8" s="204" customFormat="1" ht="36" customHeight="1">
      <c r="A73" s="1593"/>
      <c r="B73" s="1922" t="s">
        <v>791</v>
      </c>
      <c r="C73" s="1922"/>
      <c r="D73" s="1922"/>
      <c r="E73" s="1922"/>
      <c r="F73" s="1922"/>
      <c r="G73" s="1922"/>
      <c r="H73" s="1923"/>
    </row>
    <row r="74" spans="1:8" s="204" customFormat="1" ht="14.25" customHeight="1">
      <c r="A74" s="1240"/>
      <c r="B74" s="1596" t="s">
        <v>730</v>
      </c>
      <c r="C74" s="1594"/>
      <c r="D74" s="1594"/>
      <c r="E74" s="1594"/>
      <c r="F74" s="1594"/>
      <c r="G74" s="1594"/>
      <c r="H74" s="1595"/>
    </row>
    <row r="75" spans="1:8" s="204" customFormat="1" ht="12.75" customHeight="1">
      <c r="B75" s="1239"/>
      <c r="C75" s="1235"/>
      <c r="D75" s="1235"/>
      <c r="E75" s="1235"/>
      <c r="F75" s="1235"/>
      <c r="G75" s="1235"/>
      <c r="H75" s="1235"/>
    </row>
    <row r="76" spans="1:8" s="204" customFormat="1" ht="12.75" customHeight="1">
      <c r="B76" s="1239"/>
      <c r="C76" s="1235"/>
      <c r="D76" s="1235"/>
      <c r="E76" s="1235"/>
      <c r="F76" s="1235"/>
      <c r="G76" s="1235"/>
      <c r="H76" s="1235"/>
    </row>
    <row r="77" spans="1:8" ht="30.75" customHeight="1"/>
    <row r="78" spans="1:8" s="1853" customFormat="1" ht="27.75" customHeight="1">
      <c r="A78" s="1869"/>
      <c r="B78" s="1913" t="s">
        <v>758</v>
      </c>
      <c r="C78" s="1914"/>
      <c r="D78" s="1914"/>
      <c r="E78" s="1914"/>
      <c r="F78" s="1914"/>
      <c r="G78" s="1914"/>
      <c r="H78" s="1915"/>
    </row>
    <row r="79" spans="1:8" s="1853" customFormat="1" ht="28.5" customHeight="1">
      <c r="A79" s="1870"/>
      <c r="B79" s="1910" t="s">
        <v>761</v>
      </c>
      <c r="C79" s="1920"/>
      <c r="D79" s="1920"/>
      <c r="E79" s="1920"/>
      <c r="F79" s="1920"/>
      <c r="G79" s="1920"/>
      <c r="H79" s="1921"/>
    </row>
    <row r="80" spans="1:8" s="1872" customFormat="1" ht="20.25" customHeight="1">
      <c r="A80" s="1871"/>
      <c r="B80" s="1918">
        <f xml:space="preserve"> $C$3</f>
        <v>0</v>
      </c>
      <c r="C80" s="1919"/>
      <c r="D80" s="1919"/>
      <c r="E80" s="1919"/>
      <c r="F80" s="1919"/>
      <c r="G80" s="1916" t="s">
        <v>762</v>
      </c>
      <c r="H80" s="1917"/>
    </row>
    <row r="81" spans="1:8" s="1853" customFormat="1" ht="22.5" customHeight="1">
      <c r="A81" s="1870"/>
      <c r="B81" s="1910" t="s">
        <v>581</v>
      </c>
      <c r="C81" s="1910"/>
      <c r="D81" s="1910"/>
      <c r="E81" s="1910"/>
      <c r="F81" s="1910"/>
      <c r="G81" s="1910"/>
      <c r="H81" s="1911"/>
    </row>
    <row r="82" spans="1:8" s="1853" customFormat="1" ht="18" customHeight="1">
      <c r="A82" s="1870"/>
      <c r="B82" s="1910" t="s">
        <v>582</v>
      </c>
      <c r="C82" s="1910"/>
      <c r="D82" s="1910"/>
      <c r="E82" s="1910"/>
      <c r="F82" s="1910"/>
      <c r="G82" s="1910"/>
      <c r="H82" s="1911"/>
    </row>
    <row r="83" spans="1:8" s="1853" customFormat="1" ht="36.75" customHeight="1">
      <c r="A83" s="1870"/>
      <c r="B83" s="1910" t="s">
        <v>781</v>
      </c>
      <c r="C83" s="1910"/>
      <c r="D83" s="1910"/>
      <c r="E83" s="1910"/>
      <c r="F83" s="1910"/>
      <c r="G83" s="1910"/>
      <c r="H83" s="1911"/>
    </row>
    <row r="84" spans="1:8" s="1853" customFormat="1" ht="17.25" customHeight="1">
      <c r="A84" s="1870"/>
      <c r="B84" s="1873"/>
      <c r="H84" s="1874"/>
    </row>
    <row r="85" spans="1:8" s="1853" customFormat="1" ht="25.5" customHeight="1">
      <c r="A85" s="1870"/>
      <c r="B85" s="1875" t="s">
        <v>792</v>
      </c>
      <c r="C85" s="1882"/>
      <c r="D85" s="1882"/>
      <c r="E85" s="1868"/>
      <c r="G85" s="1875" t="s">
        <v>793</v>
      </c>
      <c r="H85" s="1883"/>
    </row>
    <row r="86" spans="1:8" s="1853" customFormat="1" ht="12" customHeight="1">
      <c r="A86" s="1876"/>
      <c r="B86" s="1877"/>
      <c r="C86" s="1878"/>
      <c r="D86" s="1878"/>
      <c r="E86" s="1878"/>
      <c r="F86" s="1879"/>
      <c r="G86" s="1880"/>
      <c r="H86" s="1881"/>
    </row>
    <row r="87" spans="1:8" s="1853" customFormat="1">
      <c r="B87" s="1873"/>
    </row>
    <row r="92" spans="1:8" ht="15.75" customHeight="1"/>
    <row r="124" spans="2:2">
      <c r="B124" s="449" t="s">
        <v>772</v>
      </c>
    </row>
    <row r="125" spans="2:2">
      <c r="B125" s="449" t="s">
        <v>142</v>
      </c>
    </row>
    <row r="126" spans="2:2">
      <c r="B126" s="449" t="s">
        <v>143</v>
      </c>
    </row>
    <row r="127" spans="2:2">
      <c r="B127" s="449" t="s">
        <v>163</v>
      </c>
    </row>
    <row r="128" spans="2:2">
      <c r="B128" s="449" t="s">
        <v>385</v>
      </c>
    </row>
    <row r="129" spans="2:2">
      <c r="B129" s="449" t="s">
        <v>364</v>
      </c>
    </row>
    <row r="130" spans="2:2">
      <c r="B130" s="449" t="s">
        <v>319</v>
      </c>
    </row>
    <row r="131" spans="2:2">
      <c r="B131" s="449" t="s">
        <v>365</v>
      </c>
    </row>
    <row r="132" spans="2:2">
      <c r="B132" s="449" t="s">
        <v>335</v>
      </c>
    </row>
    <row r="133" spans="2:2">
      <c r="B133" s="449" t="s">
        <v>366</v>
      </c>
    </row>
    <row r="134" spans="2:2">
      <c r="B134" s="449" t="s">
        <v>386</v>
      </c>
    </row>
    <row r="135" spans="2:2">
      <c r="B135" s="449" t="s">
        <v>367</v>
      </c>
    </row>
    <row r="136" spans="2:2">
      <c r="B136" s="449" t="s">
        <v>328</v>
      </c>
    </row>
  </sheetData>
  <mergeCells count="27">
    <mergeCell ref="B28:H28"/>
    <mergeCell ref="B29:H29"/>
    <mergeCell ref="B83:H83"/>
    <mergeCell ref="B38:H38"/>
    <mergeCell ref="B40:H40"/>
    <mergeCell ref="B44:H44"/>
    <mergeCell ref="B47:H47"/>
    <mergeCell ref="B78:H78"/>
    <mergeCell ref="G80:H80"/>
    <mergeCell ref="B80:F80"/>
    <mergeCell ref="B79:H79"/>
    <mergeCell ref="B81:H81"/>
    <mergeCell ref="B82:H82"/>
    <mergeCell ref="B73:H73"/>
    <mergeCell ref="B33:H33"/>
    <mergeCell ref="B27:H27"/>
    <mergeCell ref="A1:D1"/>
    <mergeCell ref="B21:H21"/>
    <mergeCell ref="B23:H23"/>
    <mergeCell ref="B24:H24"/>
    <mergeCell ref="B25:H25"/>
    <mergeCell ref="F1:I1"/>
    <mergeCell ref="D15:H15"/>
    <mergeCell ref="C7:D7"/>
    <mergeCell ref="B17:D17"/>
    <mergeCell ref="D14:H14"/>
    <mergeCell ref="B18:H18"/>
  </mergeCells>
  <conditionalFormatting sqref="A18:I18">
    <cfRule type="containsText" dxfId="4" priority="2" operator="containsText" text="Document">
      <formula>NOT(ISERROR(SEARCH("Document",A18)))</formula>
    </cfRule>
  </conditionalFormatting>
  <conditionalFormatting sqref="B18:H18">
    <cfRule type="containsText" dxfId="3" priority="1" operator="containsText" text="Document">
      <formula>NOT(ISERROR(SEARCH("Document",B18)))</formula>
    </cfRule>
    <cfRule type="containsText" dxfId="2" priority="3" operator="containsText" text="Documents">
      <formula>NOT(ISERROR(SEARCH("Documents",B18)))</formula>
    </cfRule>
  </conditionalFormatting>
  <dataValidations count="2">
    <dataValidation type="list" allowBlank="1" showInputMessage="1" showErrorMessage="1" sqref="C7" xr:uid="{00000000-0002-0000-0000-000000000000}">
      <formula1>$B$124:$B$136</formula1>
    </dataValidation>
    <dataValidation type="list" allowBlank="1" showInputMessage="1" showErrorMessage="1" sqref="F17" xr:uid="{00000000-0002-0000-0000-000001000000}">
      <formula1>"Oui ou Non ?, OUI, NON"</formula1>
    </dataValidation>
  </dataValidations>
  <printOptions horizontalCentered="1"/>
  <pageMargins left="0.39370078740157483" right="0.23622047244094491" top="0.35433070866141736" bottom="0.43307086614173229" header="0.31496062992125984" footer="0.31496062992125984"/>
  <pageSetup scale="80" fitToWidth="0" fitToHeight="0" orientation="portrait" r:id="rId1"/>
  <headerFooter alignWithMargins="0">
    <oddFooter xml:space="preserve">&amp;L&amp;"Arial,Gras"
</oddFooter>
  </headerFooter>
  <rowBreaks count="1" manualBreakCount="1">
    <brk id="5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87751" r:id="rId4" name="Check Box 7">
              <controlPr defaultSize="0" autoFill="0" autoLine="0" autoPict="0">
                <anchor moveWithCells="1">
                  <from>
                    <xdr:col>2</xdr:col>
                    <xdr:colOff>0</xdr:colOff>
                    <xdr:row>22</xdr:row>
                    <xdr:rowOff>0</xdr:rowOff>
                  </from>
                  <to>
                    <xdr:col>2</xdr:col>
                    <xdr:colOff>0</xdr:colOff>
                    <xdr:row>24</xdr:row>
                    <xdr:rowOff>0</xdr:rowOff>
                  </to>
                </anchor>
              </controlPr>
            </control>
          </mc:Choice>
        </mc:AlternateContent>
        <mc:AlternateContent xmlns:mc="http://schemas.openxmlformats.org/markup-compatibility/2006">
          <mc:Choice Requires="x14">
            <control shapeId="287753" r:id="rId5" name="Check Box 9">
              <controlPr defaultSize="0" autoFill="0" autoLine="0" autoPict="0">
                <anchor moveWithCells="1">
                  <from>
                    <xdr:col>1</xdr:col>
                    <xdr:colOff>0</xdr:colOff>
                    <xdr:row>32</xdr:row>
                    <xdr:rowOff>38100</xdr:rowOff>
                  </from>
                  <to>
                    <xdr:col>1</xdr:col>
                    <xdr:colOff>219075</xdr:colOff>
                    <xdr:row>33</xdr:row>
                    <xdr:rowOff>9525</xdr:rowOff>
                  </to>
                </anchor>
              </controlPr>
            </control>
          </mc:Choice>
        </mc:AlternateContent>
        <mc:AlternateContent xmlns:mc="http://schemas.openxmlformats.org/markup-compatibility/2006">
          <mc:Choice Requires="x14">
            <control shapeId="287754" r:id="rId6" name="Check Box 10">
              <controlPr defaultSize="0" autoFill="0" autoLine="0" autoPict="0">
                <anchor moveWithCells="1">
                  <from>
                    <xdr:col>1</xdr:col>
                    <xdr:colOff>0</xdr:colOff>
                    <xdr:row>53</xdr:row>
                    <xdr:rowOff>38100</xdr:rowOff>
                  </from>
                  <to>
                    <xdr:col>1</xdr:col>
                    <xdr:colOff>219075</xdr:colOff>
                    <xdr:row>54</xdr:row>
                    <xdr:rowOff>9525</xdr:rowOff>
                  </to>
                </anchor>
              </controlPr>
            </control>
          </mc:Choice>
        </mc:AlternateContent>
        <mc:AlternateContent xmlns:mc="http://schemas.openxmlformats.org/markup-compatibility/2006">
          <mc:Choice Requires="x14">
            <control shapeId="287759" r:id="rId7" name="Check Box 15">
              <controlPr defaultSize="0" autoFill="0" autoLine="0" autoPict="0">
                <anchor moveWithCells="1">
                  <from>
                    <xdr:col>2</xdr:col>
                    <xdr:colOff>0</xdr:colOff>
                    <xdr:row>23</xdr:row>
                    <xdr:rowOff>0</xdr:rowOff>
                  </from>
                  <to>
                    <xdr:col>2</xdr:col>
                    <xdr:colOff>0</xdr:colOff>
                    <xdr:row>25</xdr:row>
                    <xdr:rowOff>0</xdr:rowOff>
                  </to>
                </anchor>
              </controlPr>
            </control>
          </mc:Choice>
        </mc:AlternateContent>
        <mc:AlternateContent xmlns:mc="http://schemas.openxmlformats.org/markup-compatibility/2006">
          <mc:Choice Requires="x14">
            <control shapeId="287760" r:id="rId8" name="Check Box 16">
              <controlPr defaultSize="0" autoFill="0" autoLine="0" autoPict="0">
                <anchor moveWithCells="1">
                  <from>
                    <xdr:col>2</xdr:col>
                    <xdr:colOff>0</xdr:colOff>
                    <xdr:row>26</xdr:row>
                    <xdr:rowOff>0</xdr:rowOff>
                  </from>
                  <to>
                    <xdr:col>2</xdr:col>
                    <xdr:colOff>0</xdr:colOff>
                    <xdr:row>27</xdr:row>
                    <xdr:rowOff>142875</xdr:rowOff>
                  </to>
                </anchor>
              </controlPr>
            </control>
          </mc:Choice>
        </mc:AlternateContent>
        <mc:AlternateContent xmlns:mc="http://schemas.openxmlformats.org/markup-compatibility/2006">
          <mc:Choice Requires="x14">
            <control shapeId="287761" r:id="rId9" name="Check Box 17">
              <controlPr defaultSize="0" autoFill="0" autoLine="0" autoPict="0">
                <anchor moveWithCells="1">
                  <from>
                    <xdr:col>2</xdr:col>
                    <xdr:colOff>0</xdr:colOff>
                    <xdr:row>27</xdr:row>
                    <xdr:rowOff>0</xdr:rowOff>
                  </from>
                  <to>
                    <xdr:col>2</xdr:col>
                    <xdr:colOff>0</xdr:colOff>
                    <xdr:row>28</xdr:row>
                    <xdr:rowOff>142875</xdr:rowOff>
                  </to>
                </anchor>
              </controlPr>
            </control>
          </mc:Choice>
        </mc:AlternateContent>
        <mc:AlternateContent xmlns:mc="http://schemas.openxmlformats.org/markup-compatibility/2006">
          <mc:Choice Requires="x14">
            <control shapeId="287762" r:id="rId10" name="Check Box 18">
              <controlPr defaultSize="0" autoFill="0" autoLine="0" autoPict="0">
                <anchor moveWithCells="1">
                  <from>
                    <xdr:col>1</xdr:col>
                    <xdr:colOff>0</xdr:colOff>
                    <xdr:row>28</xdr:row>
                    <xdr:rowOff>38100</xdr:rowOff>
                  </from>
                  <to>
                    <xdr:col>1</xdr:col>
                    <xdr:colOff>219075</xdr:colOff>
                    <xdr:row>29</xdr:row>
                    <xdr:rowOff>9525</xdr:rowOff>
                  </to>
                </anchor>
              </controlPr>
            </control>
          </mc:Choice>
        </mc:AlternateContent>
        <mc:AlternateContent xmlns:mc="http://schemas.openxmlformats.org/markup-compatibility/2006">
          <mc:Choice Requires="x14">
            <control shapeId="287763" r:id="rId11" name="Check Box 19">
              <controlPr defaultSize="0" autoFill="0" autoLine="0" autoPict="0">
                <anchor moveWithCells="1">
                  <from>
                    <xdr:col>2</xdr:col>
                    <xdr:colOff>0</xdr:colOff>
                    <xdr:row>24</xdr:row>
                    <xdr:rowOff>0</xdr:rowOff>
                  </from>
                  <to>
                    <xdr:col>2</xdr:col>
                    <xdr:colOff>0</xdr:colOff>
                    <xdr:row>25</xdr:row>
                    <xdr:rowOff>95250</xdr:rowOff>
                  </to>
                </anchor>
              </controlPr>
            </control>
          </mc:Choice>
        </mc:AlternateContent>
        <mc:AlternateContent xmlns:mc="http://schemas.openxmlformats.org/markup-compatibility/2006">
          <mc:Choice Requires="x14">
            <control shapeId="287764" r:id="rId12" name="Check Box 20">
              <controlPr defaultSize="0" autoFill="0" autoLine="0" autoPict="0">
                <anchor moveWithCells="1">
                  <from>
                    <xdr:col>2</xdr:col>
                    <xdr:colOff>0</xdr:colOff>
                    <xdr:row>40</xdr:row>
                    <xdr:rowOff>0</xdr:rowOff>
                  </from>
                  <to>
                    <xdr:col>2</xdr:col>
                    <xdr:colOff>0</xdr:colOff>
                    <xdr:row>42</xdr:row>
                    <xdr:rowOff>0</xdr:rowOff>
                  </to>
                </anchor>
              </controlPr>
            </control>
          </mc:Choice>
        </mc:AlternateContent>
        <mc:AlternateContent xmlns:mc="http://schemas.openxmlformats.org/markup-compatibility/2006">
          <mc:Choice Requires="x14">
            <control shapeId="287765" r:id="rId13" name="Check Box 21">
              <controlPr defaultSize="0" autoFill="0" autoLine="0" autoPict="0">
                <anchor moveWithCells="1">
                  <from>
                    <xdr:col>2</xdr:col>
                    <xdr:colOff>0</xdr:colOff>
                    <xdr:row>41</xdr:row>
                    <xdr:rowOff>0</xdr:rowOff>
                  </from>
                  <to>
                    <xdr:col>2</xdr:col>
                    <xdr:colOff>0</xdr:colOff>
                    <xdr:row>43</xdr:row>
                    <xdr:rowOff>0</xdr:rowOff>
                  </to>
                </anchor>
              </controlPr>
            </control>
          </mc:Choice>
        </mc:AlternateContent>
        <mc:AlternateContent xmlns:mc="http://schemas.openxmlformats.org/markup-compatibility/2006">
          <mc:Choice Requires="x14">
            <control shapeId="287766" r:id="rId14" name="Check Box 22">
              <controlPr defaultSize="0" autoFill="0" autoLine="0" autoPict="0">
                <anchor moveWithCells="1">
                  <from>
                    <xdr:col>2</xdr:col>
                    <xdr:colOff>0</xdr:colOff>
                    <xdr:row>43</xdr:row>
                    <xdr:rowOff>0</xdr:rowOff>
                  </from>
                  <to>
                    <xdr:col>2</xdr:col>
                    <xdr:colOff>0</xdr:colOff>
                    <xdr:row>45</xdr:row>
                    <xdr:rowOff>0</xdr:rowOff>
                  </to>
                </anchor>
              </controlPr>
            </control>
          </mc:Choice>
        </mc:AlternateContent>
        <mc:AlternateContent xmlns:mc="http://schemas.openxmlformats.org/markup-compatibility/2006">
          <mc:Choice Requires="x14">
            <control shapeId="287767" r:id="rId15" name="Check Box 23">
              <controlPr defaultSize="0" autoFill="0" autoLine="0" autoPict="0">
                <anchor moveWithCells="1">
                  <from>
                    <xdr:col>2</xdr:col>
                    <xdr:colOff>0</xdr:colOff>
                    <xdr:row>44</xdr:row>
                    <xdr:rowOff>0</xdr:rowOff>
                  </from>
                  <to>
                    <xdr:col>2</xdr:col>
                    <xdr:colOff>0</xdr:colOff>
                    <xdr:row>46</xdr:row>
                    <xdr:rowOff>85725</xdr:rowOff>
                  </to>
                </anchor>
              </controlPr>
            </control>
          </mc:Choice>
        </mc:AlternateContent>
        <mc:AlternateContent xmlns:mc="http://schemas.openxmlformats.org/markup-compatibility/2006">
          <mc:Choice Requires="x14">
            <control shapeId="287768" r:id="rId16" name="Check Box 24">
              <controlPr defaultSize="0" autoFill="0" autoLine="0" autoPict="0">
                <anchor moveWithCells="1">
                  <from>
                    <xdr:col>2</xdr:col>
                    <xdr:colOff>0</xdr:colOff>
                    <xdr:row>45</xdr:row>
                    <xdr:rowOff>0</xdr:rowOff>
                  </from>
                  <to>
                    <xdr:col>2</xdr:col>
                    <xdr:colOff>0</xdr:colOff>
                    <xdr:row>47</xdr:row>
                    <xdr:rowOff>104775</xdr:rowOff>
                  </to>
                </anchor>
              </controlPr>
            </control>
          </mc:Choice>
        </mc:AlternateContent>
        <mc:AlternateContent xmlns:mc="http://schemas.openxmlformats.org/markup-compatibility/2006">
          <mc:Choice Requires="x14">
            <control shapeId="287769" r:id="rId17" name="Check Box 25">
              <controlPr defaultSize="0" autoFill="0" autoLine="0" autoPict="0">
                <anchor moveWithCells="1">
                  <from>
                    <xdr:col>2</xdr:col>
                    <xdr:colOff>0</xdr:colOff>
                    <xdr:row>53</xdr:row>
                    <xdr:rowOff>0</xdr:rowOff>
                  </from>
                  <to>
                    <xdr:col>2</xdr:col>
                    <xdr:colOff>0</xdr:colOff>
                    <xdr:row>56</xdr:row>
                    <xdr:rowOff>66675</xdr:rowOff>
                  </to>
                </anchor>
              </controlPr>
            </control>
          </mc:Choice>
        </mc:AlternateContent>
        <mc:AlternateContent xmlns:mc="http://schemas.openxmlformats.org/markup-compatibility/2006">
          <mc:Choice Requires="x14">
            <control shapeId="287770" r:id="rId18" name="Check Box 26">
              <controlPr defaultSize="0" autoFill="0" autoLine="0" autoPict="0">
                <anchor moveWithCells="1">
                  <from>
                    <xdr:col>2</xdr:col>
                    <xdr:colOff>0</xdr:colOff>
                    <xdr:row>42</xdr:row>
                    <xdr:rowOff>0</xdr:rowOff>
                  </from>
                  <to>
                    <xdr:col>2</xdr:col>
                    <xdr:colOff>0</xdr:colOff>
                    <xdr:row>44</xdr:row>
                    <xdr:rowOff>0</xdr:rowOff>
                  </to>
                </anchor>
              </controlPr>
            </control>
          </mc:Choice>
        </mc:AlternateContent>
        <mc:AlternateContent xmlns:mc="http://schemas.openxmlformats.org/markup-compatibility/2006">
          <mc:Choice Requires="x14">
            <control shapeId="287771" r:id="rId19" name="Check Box 27">
              <controlPr defaultSize="0" autoFill="0" autoLine="0" autoPict="0">
                <anchor moveWithCells="1">
                  <from>
                    <xdr:col>2</xdr:col>
                    <xdr:colOff>0</xdr:colOff>
                    <xdr:row>28</xdr:row>
                    <xdr:rowOff>0</xdr:rowOff>
                  </from>
                  <to>
                    <xdr:col>2</xdr:col>
                    <xdr:colOff>0</xdr:colOff>
                    <xdr:row>30</xdr:row>
                    <xdr:rowOff>0</xdr:rowOff>
                  </to>
                </anchor>
              </controlPr>
            </control>
          </mc:Choice>
        </mc:AlternateContent>
        <mc:AlternateContent xmlns:mc="http://schemas.openxmlformats.org/markup-compatibility/2006">
          <mc:Choice Requires="x14">
            <control shapeId="287773" r:id="rId20" name="Check Box 29">
              <controlPr defaultSize="0" autoFill="0" autoLine="0" autoPict="0">
                <anchor moveWithCells="1">
                  <from>
                    <xdr:col>2</xdr:col>
                    <xdr:colOff>0</xdr:colOff>
                    <xdr:row>39</xdr:row>
                    <xdr:rowOff>0</xdr:rowOff>
                  </from>
                  <to>
                    <xdr:col>2</xdr:col>
                    <xdr:colOff>0</xdr:colOff>
                    <xdr:row>40</xdr:row>
                    <xdr:rowOff>57150</xdr:rowOff>
                  </to>
                </anchor>
              </controlPr>
            </control>
          </mc:Choice>
        </mc:AlternateContent>
        <mc:AlternateContent xmlns:mc="http://schemas.openxmlformats.org/markup-compatibility/2006">
          <mc:Choice Requires="x14">
            <control shapeId="287774" r:id="rId21" name="Check Box 30">
              <controlPr defaultSize="0" autoFill="0" autoLine="0" autoPict="0">
                <anchor moveWithCells="1">
                  <from>
                    <xdr:col>2</xdr:col>
                    <xdr:colOff>0</xdr:colOff>
                    <xdr:row>39</xdr:row>
                    <xdr:rowOff>0</xdr:rowOff>
                  </from>
                  <to>
                    <xdr:col>2</xdr:col>
                    <xdr:colOff>0</xdr:colOff>
                    <xdr:row>40</xdr:row>
                    <xdr:rowOff>57150</xdr:rowOff>
                  </to>
                </anchor>
              </controlPr>
            </control>
          </mc:Choice>
        </mc:AlternateContent>
        <mc:AlternateContent xmlns:mc="http://schemas.openxmlformats.org/markup-compatibility/2006">
          <mc:Choice Requires="x14">
            <control shapeId="287775" r:id="rId22" name="Check Box 31">
              <controlPr defaultSize="0" autoFill="0" autoLine="0" autoPict="0">
                <anchor moveWithCells="1">
                  <from>
                    <xdr:col>2</xdr:col>
                    <xdr:colOff>0</xdr:colOff>
                    <xdr:row>39</xdr:row>
                    <xdr:rowOff>0</xdr:rowOff>
                  </from>
                  <to>
                    <xdr:col>2</xdr:col>
                    <xdr:colOff>0</xdr:colOff>
                    <xdr:row>40</xdr:row>
                    <xdr:rowOff>57150</xdr:rowOff>
                  </to>
                </anchor>
              </controlPr>
            </control>
          </mc:Choice>
        </mc:AlternateContent>
        <mc:AlternateContent xmlns:mc="http://schemas.openxmlformats.org/markup-compatibility/2006">
          <mc:Choice Requires="x14">
            <control shapeId="287776" r:id="rId23" name="Check Box 32">
              <controlPr defaultSize="0" autoFill="0" autoLine="0" autoPict="0">
                <anchor moveWithCells="1">
                  <from>
                    <xdr:col>1</xdr:col>
                    <xdr:colOff>0</xdr:colOff>
                    <xdr:row>21</xdr:row>
                    <xdr:rowOff>190500</xdr:rowOff>
                  </from>
                  <to>
                    <xdr:col>1</xdr:col>
                    <xdr:colOff>219075</xdr:colOff>
                    <xdr:row>23</xdr:row>
                    <xdr:rowOff>9525</xdr:rowOff>
                  </to>
                </anchor>
              </controlPr>
            </control>
          </mc:Choice>
        </mc:AlternateContent>
        <mc:AlternateContent xmlns:mc="http://schemas.openxmlformats.org/markup-compatibility/2006">
          <mc:Choice Requires="x14">
            <control shapeId="287777" r:id="rId24" name="Check Box 33">
              <controlPr defaultSize="0" autoFill="0" autoLine="0" autoPict="0">
                <anchor moveWithCells="1">
                  <from>
                    <xdr:col>1</xdr:col>
                    <xdr:colOff>0</xdr:colOff>
                    <xdr:row>22</xdr:row>
                    <xdr:rowOff>161925</xdr:rowOff>
                  </from>
                  <to>
                    <xdr:col>1</xdr:col>
                    <xdr:colOff>219075</xdr:colOff>
                    <xdr:row>24</xdr:row>
                    <xdr:rowOff>19050</xdr:rowOff>
                  </to>
                </anchor>
              </controlPr>
            </control>
          </mc:Choice>
        </mc:AlternateContent>
        <mc:AlternateContent xmlns:mc="http://schemas.openxmlformats.org/markup-compatibility/2006">
          <mc:Choice Requires="x14">
            <control shapeId="287778" r:id="rId25" name="Check Box 34">
              <controlPr defaultSize="0" autoFill="0" autoLine="0" autoPict="0">
                <anchor moveWithCells="1">
                  <from>
                    <xdr:col>1</xdr:col>
                    <xdr:colOff>0</xdr:colOff>
                    <xdr:row>23</xdr:row>
                    <xdr:rowOff>161925</xdr:rowOff>
                  </from>
                  <to>
                    <xdr:col>1</xdr:col>
                    <xdr:colOff>219075</xdr:colOff>
                    <xdr:row>25</xdr:row>
                    <xdr:rowOff>19050</xdr:rowOff>
                  </to>
                </anchor>
              </controlPr>
            </control>
          </mc:Choice>
        </mc:AlternateContent>
        <mc:AlternateContent xmlns:mc="http://schemas.openxmlformats.org/markup-compatibility/2006">
          <mc:Choice Requires="x14">
            <control shapeId="287779" r:id="rId26" name="Check Box 35">
              <controlPr defaultSize="0" autoFill="0" autoLine="0" autoPict="0">
                <anchor moveWithCells="1">
                  <from>
                    <xdr:col>2</xdr:col>
                    <xdr:colOff>0</xdr:colOff>
                    <xdr:row>29</xdr:row>
                    <xdr:rowOff>0</xdr:rowOff>
                  </from>
                  <to>
                    <xdr:col>2</xdr:col>
                    <xdr:colOff>0</xdr:colOff>
                    <xdr:row>31</xdr:row>
                    <xdr:rowOff>0</xdr:rowOff>
                  </to>
                </anchor>
              </controlPr>
            </control>
          </mc:Choice>
        </mc:AlternateContent>
        <mc:AlternateContent xmlns:mc="http://schemas.openxmlformats.org/markup-compatibility/2006">
          <mc:Choice Requires="x14">
            <control shapeId="287780" r:id="rId27" name="Check Box 36">
              <controlPr defaultSize="0" autoFill="0" autoLine="0" autoPict="0">
                <anchor moveWithCells="1">
                  <from>
                    <xdr:col>1</xdr:col>
                    <xdr:colOff>0</xdr:colOff>
                    <xdr:row>26</xdr:row>
                    <xdr:rowOff>190500</xdr:rowOff>
                  </from>
                  <to>
                    <xdr:col>1</xdr:col>
                    <xdr:colOff>219075</xdr:colOff>
                    <xdr:row>28</xdr:row>
                    <xdr:rowOff>0</xdr:rowOff>
                  </to>
                </anchor>
              </controlPr>
            </control>
          </mc:Choice>
        </mc:AlternateContent>
        <mc:AlternateContent xmlns:mc="http://schemas.openxmlformats.org/markup-compatibility/2006">
          <mc:Choice Requires="x14">
            <control shapeId="287781" r:id="rId28" name="Check Box 37">
              <controlPr defaultSize="0" autoFill="0" autoLine="0" autoPict="0">
                <anchor moveWithCells="1">
                  <from>
                    <xdr:col>1</xdr:col>
                    <xdr:colOff>0</xdr:colOff>
                    <xdr:row>26</xdr:row>
                    <xdr:rowOff>9525</xdr:rowOff>
                  </from>
                  <to>
                    <xdr:col>1</xdr:col>
                    <xdr:colOff>219075</xdr:colOff>
                    <xdr:row>27</xdr:row>
                    <xdr:rowOff>9525</xdr:rowOff>
                  </to>
                </anchor>
              </controlPr>
            </control>
          </mc:Choice>
        </mc:AlternateContent>
        <mc:AlternateContent xmlns:mc="http://schemas.openxmlformats.org/markup-compatibility/2006">
          <mc:Choice Requires="x14">
            <control shapeId="287782" r:id="rId29" name="Check Box 38">
              <controlPr defaultSize="0" autoFill="0" autoLine="0" autoPict="0">
                <anchor moveWithCells="1">
                  <from>
                    <xdr:col>2</xdr:col>
                    <xdr:colOff>0</xdr:colOff>
                    <xdr:row>40</xdr:row>
                    <xdr:rowOff>0</xdr:rowOff>
                  </from>
                  <to>
                    <xdr:col>2</xdr:col>
                    <xdr:colOff>0</xdr:colOff>
                    <xdr:row>42</xdr:row>
                    <xdr:rowOff>9525</xdr:rowOff>
                  </to>
                </anchor>
              </controlPr>
            </control>
          </mc:Choice>
        </mc:AlternateContent>
        <mc:AlternateContent xmlns:mc="http://schemas.openxmlformats.org/markup-compatibility/2006">
          <mc:Choice Requires="x14">
            <control shapeId="287783" r:id="rId30" name="Check Box 39">
              <controlPr defaultSize="0" autoFill="0" autoLine="0" autoPict="0">
                <anchor moveWithCells="1">
                  <from>
                    <xdr:col>1</xdr:col>
                    <xdr:colOff>0</xdr:colOff>
                    <xdr:row>37</xdr:row>
                    <xdr:rowOff>38100</xdr:rowOff>
                  </from>
                  <to>
                    <xdr:col>1</xdr:col>
                    <xdr:colOff>219075</xdr:colOff>
                    <xdr:row>38</xdr:row>
                    <xdr:rowOff>9525</xdr:rowOff>
                  </to>
                </anchor>
              </controlPr>
            </control>
          </mc:Choice>
        </mc:AlternateContent>
        <mc:AlternateContent xmlns:mc="http://schemas.openxmlformats.org/markup-compatibility/2006">
          <mc:Choice Requires="x14">
            <control shapeId="287784" r:id="rId31" name="Check Box 40">
              <controlPr defaultSize="0" autoFill="0" autoLine="0" autoPict="0">
                <anchor moveWithCells="1">
                  <from>
                    <xdr:col>1</xdr:col>
                    <xdr:colOff>0</xdr:colOff>
                    <xdr:row>40</xdr:row>
                    <xdr:rowOff>133350</xdr:rowOff>
                  </from>
                  <to>
                    <xdr:col>1</xdr:col>
                    <xdr:colOff>219075</xdr:colOff>
                    <xdr:row>42</xdr:row>
                    <xdr:rowOff>28575</xdr:rowOff>
                  </to>
                </anchor>
              </controlPr>
            </control>
          </mc:Choice>
        </mc:AlternateContent>
        <mc:AlternateContent xmlns:mc="http://schemas.openxmlformats.org/markup-compatibility/2006">
          <mc:Choice Requires="x14">
            <control shapeId="287785" r:id="rId32" name="Check Box 41">
              <controlPr defaultSize="0" autoFill="0" autoLine="0" autoPict="0">
                <anchor moveWithCells="1">
                  <from>
                    <xdr:col>1</xdr:col>
                    <xdr:colOff>0</xdr:colOff>
                    <xdr:row>41</xdr:row>
                    <xdr:rowOff>133350</xdr:rowOff>
                  </from>
                  <to>
                    <xdr:col>1</xdr:col>
                    <xdr:colOff>219075</xdr:colOff>
                    <xdr:row>43</xdr:row>
                    <xdr:rowOff>28575</xdr:rowOff>
                  </to>
                </anchor>
              </controlPr>
            </control>
          </mc:Choice>
        </mc:AlternateContent>
        <mc:AlternateContent xmlns:mc="http://schemas.openxmlformats.org/markup-compatibility/2006">
          <mc:Choice Requires="x14">
            <control shapeId="287786" r:id="rId33" name="Check Box 42">
              <controlPr defaultSize="0" autoFill="0" autoLine="0" autoPict="0">
                <anchor moveWithCells="1">
                  <from>
                    <xdr:col>1</xdr:col>
                    <xdr:colOff>0</xdr:colOff>
                    <xdr:row>42</xdr:row>
                    <xdr:rowOff>133350</xdr:rowOff>
                  </from>
                  <to>
                    <xdr:col>1</xdr:col>
                    <xdr:colOff>219075</xdr:colOff>
                    <xdr:row>44</xdr:row>
                    <xdr:rowOff>28575</xdr:rowOff>
                  </to>
                </anchor>
              </controlPr>
            </control>
          </mc:Choice>
        </mc:AlternateContent>
        <mc:AlternateContent xmlns:mc="http://schemas.openxmlformats.org/markup-compatibility/2006">
          <mc:Choice Requires="x14">
            <control shapeId="287787" r:id="rId34" name="Check Box 43">
              <controlPr defaultSize="0" autoFill="0" autoLine="0" autoPict="0">
                <anchor moveWithCells="1">
                  <from>
                    <xdr:col>1</xdr:col>
                    <xdr:colOff>0</xdr:colOff>
                    <xdr:row>39</xdr:row>
                    <xdr:rowOff>457200</xdr:rowOff>
                  </from>
                  <to>
                    <xdr:col>1</xdr:col>
                    <xdr:colOff>219075</xdr:colOff>
                    <xdr:row>41</xdr:row>
                    <xdr:rowOff>57150</xdr:rowOff>
                  </to>
                </anchor>
              </controlPr>
            </control>
          </mc:Choice>
        </mc:AlternateContent>
        <mc:AlternateContent xmlns:mc="http://schemas.openxmlformats.org/markup-compatibility/2006">
          <mc:Choice Requires="x14">
            <control shapeId="287788" r:id="rId35" name="Check Box 44">
              <controlPr defaultSize="0" autoFill="0" autoLine="0" autoPict="0">
                <anchor moveWithCells="1">
                  <from>
                    <xdr:col>1</xdr:col>
                    <xdr:colOff>0</xdr:colOff>
                    <xdr:row>43</xdr:row>
                    <xdr:rowOff>133350</xdr:rowOff>
                  </from>
                  <to>
                    <xdr:col>1</xdr:col>
                    <xdr:colOff>219075</xdr:colOff>
                    <xdr:row>45</xdr:row>
                    <xdr:rowOff>28575</xdr:rowOff>
                  </to>
                </anchor>
              </controlPr>
            </control>
          </mc:Choice>
        </mc:AlternateContent>
        <mc:AlternateContent xmlns:mc="http://schemas.openxmlformats.org/markup-compatibility/2006">
          <mc:Choice Requires="x14">
            <control shapeId="287789" r:id="rId36" name="Check Box 45">
              <controlPr defaultSize="0" autoFill="0" autoLine="0" autoPict="0">
                <anchor moveWithCells="1">
                  <from>
                    <xdr:col>2</xdr:col>
                    <xdr:colOff>0</xdr:colOff>
                    <xdr:row>47</xdr:row>
                    <xdr:rowOff>0</xdr:rowOff>
                  </from>
                  <to>
                    <xdr:col>2</xdr:col>
                    <xdr:colOff>0</xdr:colOff>
                    <xdr:row>49</xdr:row>
                    <xdr:rowOff>0</xdr:rowOff>
                  </to>
                </anchor>
              </controlPr>
            </control>
          </mc:Choice>
        </mc:AlternateContent>
        <mc:AlternateContent xmlns:mc="http://schemas.openxmlformats.org/markup-compatibility/2006">
          <mc:Choice Requires="x14">
            <control shapeId="287790" r:id="rId37" name="Check Box 46">
              <controlPr defaultSize="0" autoFill="0" autoLine="0" autoPict="0">
                <anchor moveWithCells="1">
                  <from>
                    <xdr:col>2</xdr:col>
                    <xdr:colOff>0</xdr:colOff>
                    <xdr:row>49</xdr:row>
                    <xdr:rowOff>0</xdr:rowOff>
                  </from>
                  <to>
                    <xdr:col>2</xdr:col>
                    <xdr:colOff>0</xdr:colOff>
                    <xdr:row>51</xdr:row>
                    <xdr:rowOff>0</xdr:rowOff>
                  </to>
                </anchor>
              </controlPr>
            </control>
          </mc:Choice>
        </mc:AlternateContent>
        <mc:AlternateContent xmlns:mc="http://schemas.openxmlformats.org/markup-compatibility/2006">
          <mc:Choice Requires="x14">
            <control shapeId="287791" r:id="rId38" name="Check Box 47">
              <controlPr defaultSize="0" autoFill="0" autoLine="0" autoPict="0">
                <anchor moveWithCells="1">
                  <from>
                    <xdr:col>2</xdr:col>
                    <xdr:colOff>0</xdr:colOff>
                    <xdr:row>51</xdr:row>
                    <xdr:rowOff>0</xdr:rowOff>
                  </from>
                  <to>
                    <xdr:col>2</xdr:col>
                    <xdr:colOff>0</xdr:colOff>
                    <xdr:row>53</xdr:row>
                    <xdr:rowOff>0</xdr:rowOff>
                  </to>
                </anchor>
              </controlPr>
            </control>
          </mc:Choice>
        </mc:AlternateContent>
        <mc:AlternateContent xmlns:mc="http://schemas.openxmlformats.org/markup-compatibility/2006">
          <mc:Choice Requires="x14">
            <control shapeId="287792" r:id="rId39" name="Check Box 48">
              <controlPr defaultSize="0" autoFill="0" autoLine="0" autoPict="0">
                <anchor moveWithCells="1">
                  <from>
                    <xdr:col>2</xdr:col>
                    <xdr:colOff>0</xdr:colOff>
                    <xdr:row>46</xdr:row>
                    <xdr:rowOff>0</xdr:rowOff>
                  </from>
                  <to>
                    <xdr:col>2</xdr:col>
                    <xdr:colOff>0</xdr:colOff>
                    <xdr:row>47</xdr:row>
                    <xdr:rowOff>133350</xdr:rowOff>
                  </to>
                </anchor>
              </controlPr>
            </control>
          </mc:Choice>
        </mc:AlternateContent>
        <mc:AlternateContent xmlns:mc="http://schemas.openxmlformats.org/markup-compatibility/2006">
          <mc:Choice Requires="x14">
            <control shapeId="287793" r:id="rId40" name="Check Box 49">
              <controlPr defaultSize="0" autoFill="0" autoLine="0" autoPict="0">
                <anchor moveWithCells="1">
                  <from>
                    <xdr:col>2</xdr:col>
                    <xdr:colOff>0</xdr:colOff>
                    <xdr:row>46</xdr:row>
                    <xdr:rowOff>0</xdr:rowOff>
                  </from>
                  <to>
                    <xdr:col>2</xdr:col>
                    <xdr:colOff>0</xdr:colOff>
                    <xdr:row>47</xdr:row>
                    <xdr:rowOff>123825</xdr:rowOff>
                  </to>
                </anchor>
              </controlPr>
            </control>
          </mc:Choice>
        </mc:AlternateContent>
        <mc:AlternateContent xmlns:mc="http://schemas.openxmlformats.org/markup-compatibility/2006">
          <mc:Choice Requires="x14">
            <control shapeId="287794" r:id="rId41" name="Check Box 50">
              <controlPr defaultSize="0" autoFill="0" autoLine="0" autoPict="0">
                <anchor moveWithCells="1">
                  <from>
                    <xdr:col>2</xdr:col>
                    <xdr:colOff>0</xdr:colOff>
                    <xdr:row>46</xdr:row>
                    <xdr:rowOff>0</xdr:rowOff>
                  </from>
                  <to>
                    <xdr:col>2</xdr:col>
                    <xdr:colOff>0</xdr:colOff>
                    <xdr:row>48</xdr:row>
                    <xdr:rowOff>47625</xdr:rowOff>
                  </to>
                </anchor>
              </controlPr>
            </control>
          </mc:Choice>
        </mc:AlternateContent>
        <mc:AlternateContent xmlns:mc="http://schemas.openxmlformats.org/markup-compatibility/2006">
          <mc:Choice Requires="x14">
            <control shapeId="287795" r:id="rId42" name="Check Box 51">
              <controlPr defaultSize="0" autoFill="0" autoLine="0" autoPict="0">
                <anchor moveWithCells="1">
                  <from>
                    <xdr:col>2</xdr:col>
                    <xdr:colOff>0</xdr:colOff>
                    <xdr:row>47</xdr:row>
                    <xdr:rowOff>0</xdr:rowOff>
                  </from>
                  <to>
                    <xdr:col>2</xdr:col>
                    <xdr:colOff>0</xdr:colOff>
                    <xdr:row>49</xdr:row>
                    <xdr:rowOff>9525</xdr:rowOff>
                  </to>
                </anchor>
              </controlPr>
            </control>
          </mc:Choice>
        </mc:AlternateContent>
        <mc:AlternateContent xmlns:mc="http://schemas.openxmlformats.org/markup-compatibility/2006">
          <mc:Choice Requires="x14">
            <control shapeId="287796" r:id="rId43" name="Check Box 52">
              <controlPr defaultSize="0" autoFill="0" autoLine="0" autoPict="0">
                <anchor moveWithCells="1">
                  <from>
                    <xdr:col>1</xdr:col>
                    <xdr:colOff>0</xdr:colOff>
                    <xdr:row>46</xdr:row>
                    <xdr:rowOff>228600</xdr:rowOff>
                  </from>
                  <to>
                    <xdr:col>1</xdr:col>
                    <xdr:colOff>219075</xdr:colOff>
                    <xdr:row>48</xdr:row>
                    <xdr:rowOff>57150</xdr:rowOff>
                  </to>
                </anchor>
              </controlPr>
            </control>
          </mc:Choice>
        </mc:AlternateContent>
        <mc:AlternateContent xmlns:mc="http://schemas.openxmlformats.org/markup-compatibility/2006">
          <mc:Choice Requires="x14">
            <control shapeId="287797" r:id="rId44" name="Check Box 53">
              <controlPr defaultSize="0" autoFill="0" autoLine="0" autoPict="0">
                <anchor moveWithCells="1">
                  <from>
                    <xdr:col>1</xdr:col>
                    <xdr:colOff>0</xdr:colOff>
                    <xdr:row>48</xdr:row>
                    <xdr:rowOff>133350</xdr:rowOff>
                  </from>
                  <to>
                    <xdr:col>1</xdr:col>
                    <xdr:colOff>219075</xdr:colOff>
                    <xdr:row>50</xdr:row>
                    <xdr:rowOff>28575</xdr:rowOff>
                  </to>
                </anchor>
              </controlPr>
            </control>
          </mc:Choice>
        </mc:AlternateContent>
        <mc:AlternateContent xmlns:mc="http://schemas.openxmlformats.org/markup-compatibility/2006">
          <mc:Choice Requires="x14">
            <control shapeId="287798" r:id="rId45" name="Check Box 54">
              <controlPr defaultSize="0" autoFill="0" autoLine="0" autoPict="0">
                <anchor moveWithCells="1">
                  <from>
                    <xdr:col>1</xdr:col>
                    <xdr:colOff>0</xdr:colOff>
                    <xdr:row>50</xdr:row>
                    <xdr:rowOff>133350</xdr:rowOff>
                  </from>
                  <to>
                    <xdr:col>1</xdr:col>
                    <xdr:colOff>219075</xdr:colOff>
                    <xdr:row>52</xdr:row>
                    <xdr:rowOff>28575</xdr:rowOff>
                  </to>
                </anchor>
              </controlPr>
            </control>
          </mc:Choice>
        </mc:AlternateContent>
        <mc:AlternateContent xmlns:mc="http://schemas.openxmlformats.org/markup-compatibility/2006">
          <mc:Choice Requires="x14">
            <control shapeId="287802" r:id="rId46" name="Check Box 58">
              <controlPr defaultSize="0" autoFill="0" autoLine="0" autoPict="0">
                <anchor moveWithCells="1">
                  <from>
                    <xdr:col>5</xdr:col>
                    <xdr:colOff>390525</xdr:colOff>
                    <xdr:row>80</xdr:row>
                    <xdr:rowOff>276225</xdr:rowOff>
                  </from>
                  <to>
                    <xdr:col>5</xdr:col>
                    <xdr:colOff>895350</xdr:colOff>
                    <xdr:row>82</xdr:row>
                    <xdr:rowOff>19050</xdr:rowOff>
                  </to>
                </anchor>
              </controlPr>
            </control>
          </mc:Choice>
        </mc:AlternateContent>
        <mc:AlternateContent xmlns:mc="http://schemas.openxmlformats.org/markup-compatibility/2006">
          <mc:Choice Requires="x14">
            <control shapeId="287803" r:id="rId47" name="Check Box 59">
              <controlPr defaultSize="0" autoFill="0" autoLine="0" autoPict="0">
                <anchor moveWithCells="1">
                  <from>
                    <xdr:col>6</xdr:col>
                    <xdr:colOff>19050</xdr:colOff>
                    <xdr:row>80</xdr:row>
                    <xdr:rowOff>266700</xdr:rowOff>
                  </from>
                  <to>
                    <xdr:col>7</xdr:col>
                    <xdr:colOff>76200</xdr:colOff>
                    <xdr:row>82</xdr:row>
                    <xdr:rowOff>9525</xdr:rowOff>
                  </to>
                </anchor>
              </controlPr>
            </control>
          </mc:Choice>
        </mc:AlternateContent>
        <mc:AlternateContent xmlns:mc="http://schemas.openxmlformats.org/markup-compatibility/2006">
          <mc:Choice Requires="x14">
            <control shapeId="287804" r:id="rId48" name="Check Box 60">
              <controlPr defaultSize="0" autoFill="0" autoLine="0" autoPict="0">
                <anchor moveWithCells="1">
                  <from>
                    <xdr:col>5</xdr:col>
                    <xdr:colOff>390525</xdr:colOff>
                    <xdr:row>82</xdr:row>
                    <xdr:rowOff>247650</xdr:rowOff>
                  </from>
                  <to>
                    <xdr:col>5</xdr:col>
                    <xdr:colOff>895350</xdr:colOff>
                    <xdr:row>83</xdr:row>
                    <xdr:rowOff>0</xdr:rowOff>
                  </to>
                </anchor>
              </controlPr>
            </control>
          </mc:Choice>
        </mc:AlternateContent>
        <mc:AlternateContent xmlns:mc="http://schemas.openxmlformats.org/markup-compatibility/2006">
          <mc:Choice Requires="x14">
            <control shapeId="287805" r:id="rId49" name="Check Box 61">
              <controlPr defaultSize="0" autoFill="0" autoLine="0" autoPict="0">
                <anchor moveWithCells="1">
                  <from>
                    <xdr:col>6</xdr:col>
                    <xdr:colOff>38100</xdr:colOff>
                    <xdr:row>82</xdr:row>
                    <xdr:rowOff>228600</xdr:rowOff>
                  </from>
                  <to>
                    <xdr:col>7</xdr:col>
                    <xdr:colOff>95250</xdr:colOff>
                    <xdr:row>82</xdr:row>
                    <xdr:rowOff>447675</xdr:rowOff>
                  </to>
                </anchor>
              </controlPr>
            </control>
          </mc:Choice>
        </mc:AlternateContent>
        <mc:AlternateContent xmlns:mc="http://schemas.openxmlformats.org/markup-compatibility/2006">
          <mc:Choice Requires="x14">
            <control shapeId="287808" r:id="rId50" name="Check Box 64">
              <controlPr defaultSize="0" autoFill="0" autoLine="0" autoPict="0">
                <anchor moveWithCells="1">
                  <from>
                    <xdr:col>1</xdr:col>
                    <xdr:colOff>123825</xdr:colOff>
                    <xdr:row>57</xdr:row>
                    <xdr:rowOff>9525</xdr:rowOff>
                  </from>
                  <to>
                    <xdr:col>1</xdr:col>
                    <xdr:colOff>628650</xdr:colOff>
                    <xdr:row>58</xdr:row>
                    <xdr:rowOff>95250</xdr:rowOff>
                  </to>
                </anchor>
              </controlPr>
            </control>
          </mc:Choice>
        </mc:AlternateContent>
        <mc:AlternateContent xmlns:mc="http://schemas.openxmlformats.org/markup-compatibility/2006">
          <mc:Choice Requires="x14">
            <control shapeId="287809" r:id="rId51" name="Check Box 65">
              <controlPr defaultSize="0" autoFill="0" autoLine="0" autoPict="0">
                <anchor moveWithCells="1">
                  <from>
                    <xdr:col>1</xdr:col>
                    <xdr:colOff>752475</xdr:colOff>
                    <xdr:row>57</xdr:row>
                    <xdr:rowOff>19050</xdr:rowOff>
                  </from>
                  <to>
                    <xdr:col>1</xdr:col>
                    <xdr:colOff>1257300</xdr:colOff>
                    <xdr:row>58</xdr:row>
                    <xdr:rowOff>104775</xdr:rowOff>
                  </to>
                </anchor>
              </controlPr>
            </control>
          </mc:Choice>
        </mc:AlternateContent>
        <mc:AlternateContent xmlns:mc="http://schemas.openxmlformats.org/markup-compatibility/2006">
          <mc:Choice Requires="x14">
            <control shapeId="287810" r:id="rId52" name="Check Box 66">
              <controlPr defaultSize="0" autoFill="0" autoLine="0" autoPict="0">
                <anchor moveWithCells="1">
                  <from>
                    <xdr:col>1</xdr:col>
                    <xdr:colOff>104775</xdr:colOff>
                    <xdr:row>59</xdr:row>
                    <xdr:rowOff>142875</xdr:rowOff>
                  </from>
                  <to>
                    <xdr:col>1</xdr:col>
                    <xdr:colOff>323850</xdr:colOff>
                    <xdr:row>61</xdr:row>
                    <xdr:rowOff>19050</xdr:rowOff>
                  </to>
                </anchor>
              </controlPr>
            </control>
          </mc:Choice>
        </mc:AlternateContent>
        <mc:AlternateContent xmlns:mc="http://schemas.openxmlformats.org/markup-compatibility/2006">
          <mc:Choice Requires="x14">
            <control shapeId="287811" r:id="rId53" name="Check Box 67">
              <controlPr defaultSize="0" autoFill="0" autoLine="0" autoPict="0">
                <anchor moveWithCells="1">
                  <from>
                    <xdr:col>1</xdr:col>
                    <xdr:colOff>104775</xdr:colOff>
                    <xdr:row>61</xdr:row>
                    <xdr:rowOff>180975</xdr:rowOff>
                  </from>
                  <to>
                    <xdr:col>1</xdr:col>
                    <xdr:colOff>323850</xdr:colOff>
                    <xdr:row>63</xdr:row>
                    <xdr:rowOff>0</xdr:rowOff>
                  </to>
                </anchor>
              </controlPr>
            </control>
          </mc:Choice>
        </mc:AlternateContent>
        <mc:AlternateContent xmlns:mc="http://schemas.openxmlformats.org/markup-compatibility/2006">
          <mc:Choice Requires="x14">
            <control shapeId="287812" r:id="rId54" name="Check Box 68">
              <controlPr defaultSize="0" autoFill="0" autoLine="0" autoPict="0">
                <anchor moveWithCells="1">
                  <from>
                    <xdr:col>1</xdr:col>
                    <xdr:colOff>104775</xdr:colOff>
                    <xdr:row>62</xdr:row>
                    <xdr:rowOff>180975</xdr:rowOff>
                  </from>
                  <to>
                    <xdr:col>1</xdr:col>
                    <xdr:colOff>323850</xdr:colOff>
                    <xdr:row>64</xdr:row>
                    <xdr:rowOff>0</xdr:rowOff>
                  </to>
                </anchor>
              </controlPr>
            </control>
          </mc:Choice>
        </mc:AlternateContent>
        <mc:AlternateContent xmlns:mc="http://schemas.openxmlformats.org/markup-compatibility/2006">
          <mc:Choice Requires="x14">
            <control shapeId="287813" r:id="rId55" name="Check Box 69">
              <controlPr defaultSize="0" autoFill="0" autoLine="0" autoPict="0">
                <anchor moveWithCells="1">
                  <from>
                    <xdr:col>1</xdr:col>
                    <xdr:colOff>104775</xdr:colOff>
                    <xdr:row>64</xdr:row>
                    <xdr:rowOff>200025</xdr:rowOff>
                  </from>
                  <to>
                    <xdr:col>1</xdr:col>
                    <xdr:colOff>323850</xdr:colOff>
                    <xdr:row>66</xdr:row>
                    <xdr:rowOff>19050</xdr:rowOff>
                  </to>
                </anchor>
              </controlPr>
            </control>
          </mc:Choice>
        </mc:AlternateContent>
        <mc:AlternateContent xmlns:mc="http://schemas.openxmlformats.org/markup-compatibility/2006">
          <mc:Choice Requires="x14">
            <control shapeId="287814" r:id="rId56" name="Check Box 70">
              <controlPr defaultSize="0" autoFill="0" autoLine="0" autoPict="0">
                <anchor moveWithCells="1">
                  <from>
                    <xdr:col>1</xdr:col>
                    <xdr:colOff>104775</xdr:colOff>
                    <xdr:row>68</xdr:row>
                    <xdr:rowOff>9525</xdr:rowOff>
                  </from>
                  <to>
                    <xdr:col>1</xdr:col>
                    <xdr:colOff>323850</xdr:colOff>
                    <xdr:row>69</xdr:row>
                    <xdr:rowOff>28575</xdr:rowOff>
                  </to>
                </anchor>
              </controlPr>
            </control>
          </mc:Choice>
        </mc:AlternateContent>
        <mc:AlternateContent xmlns:mc="http://schemas.openxmlformats.org/markup-compatibility/2006">
          <mc:Choice Requires="x14">
            <control shapeId="287815" r:id="rId57" name="Check Box 71">
              <controlPr defaultSize="0" autoFill="0" autoLine="0" autoPict="0">
                <anchor moveWithCells="1">
                  <from>
                    <xdr:col>1</xdr:col>
                    <xdr:colOff>104775</xdr:colOff>
                    <xdr:row>68</xdr:row>
                    <xdr:rowOff>180975</xdr:rowOff>
                  </from>
                  <to>
                    <xdr:col>1</xdr:col>
                    <xdr:colOff>323850</xdr:colOff>
                    <xdr:row>70</xdr:row>
                    <xdr:rowOff>0</xdr:rowOff>
                  </to>
                </anchor>
              </controlPr>
            </control>
          </mc:Choice>
        </mc:AlternateContent>
        <mc:AlternateContent xmlns:mc="http://schemas.openxmlformats.org/markup-compatibility/2006">
          <mc:Choice Requires="x14">
            <control shapeId="287816" r:id="rId58" name="Check Box 72">
              <controlPr defaultSize="0" autoFill="0" autoLine="0" autoPict="0">
                <anchor moveWithCells="1">
                  <from>
                    <xdr:col>1</xdr:col>
                    <xdr:colOff>104775</xdr:colOff>
                    <xdr:row>60</xdr:row>
                    <xdr:rowOff>171450</xdr:rowOff>
                  </from>
                  <to>
                    <xdr:col>1</xdr:col>
                    <xdr:colOff>323850</xdr:colOff>
                    <xdr:row>61</xdr:row>
                    <xdr:rowOff>190500</xdr:rowOff>
                  </to>
                </anchor>
              </controlPr>
            </control>
          </mc:Choice>
        </mc:AlternateContent>
        <mc:AlternateContent xmlns:mc="http://schemas.openxmlformats.org/markup-compatibility/2006">
          <mc:Choice Requires="x14">
            <control shapeId="287817" r:id="rId59" name="Check Box 73">
              <controlPr defaultSize="0" autoFill="0" autoLine="0" autoPict="0">
                <anchor moveWithCells="1">
                  <from>
                    <xdr:col>1</xdr:col>
                    <xdr:colOff>104775</xdr:colOff>
                    <xdr:row>63</xdr:row>
                    <xdr:rowOff>190500</xdr:rowOff>
                  </from>
                  <to>
                    <xdr:col>1</xdr:col>
                    <xdr:colOff>323850</xdr:colOff>
                    <xdr:row>65</xdr:row>
                    <xdr:rowOff>9525</xdr:rowOff>
                  </to>
                </anchor>
              </controlPr>
            </control>
          </mc:Choice>
        </mc:AlternateContent>
        <mc:AlternateContent xmlns:mc="http://schemas.openxmlformats.org/markup-compatibility/2006">
          <mc:Choice Requires="x14">
            <control shapeId="287818" r:id="rId60" name="Check Box 74">
              <controlPr defaultSize="0" autoFill="0" autoLine="0" autoPict="0">
                <anchor moveWithCells="1">
                  <from>
                    <xdr:col>1</xdr:col>
                    <xdr:colOff>104775</xdr:colOff>
                    <xdr:row>66</xdr:row>
                    <xdr:rowOff>0</xdr:rowOff>
                  </from>
                  <to>
                    <xdr:col>1</xdr:col>
                    <xdr:colOff>323850</xdr:colOff>
                    <xdr:row>67</xdr:row>
                    <xdr:rowOff>19050</xdr:rowOff>
                  </to>
                </anchor>
              </controlPr>
            </control>
          </mc:Choice>
        </mc:AlternateContent>
        <mc:AlternateContent xmlns:mc="http://schemas.openxmlformats.org/markup-compatibility/2006">
          <mc:Choice Requires="x14">
            <control shapeId="287819" r:id="rId61" name="Check Box 75">
              <controlPr defaultSize="0" autoFill="0" autoLine="0" autoPict="0">
                <anchor moveWithCells="1">
                  <from>
                    <xdr:col>1</xdr:col>
                    <xdr:colOff>104775</xdr:colOff>
                    <xdr:row>67</xdr:row>
                    <xdr:rowOff>9525</xdr:rowOff>
                  </from>
                  <to>
                    <xdr:col>1</xdr:col>
                    <xdr:colOff>323850</xdr:colOff>
                    <xdr:row>68</xdr:row>
                    <xdr:rowOff>28575</xdr:rowOff>
                  </to>
                </anchor>
              </controlPr>
            </control>
          </mc:Choice>
        </mc:AlternateContent>
        <mc:AlternateContent xmlns:mc="http://schemas.openxmlformats.org/markup-compatibility/2006">
          <mc:Choice Requires="x14">
            <control shapeId="287821" r:id="rId62" name="Check Box 77">
              <controlPr defaultSize="0" autoFill="0" autoLine="0" autoPict="0">
                <anchor moveWithCells="1">
                  <from>
                    <xdr:col>1</xdr:col>
                    <xdr:colOff>104775</xdr:colOff>
                    <xdr:row>69</xdr:row>
                    <xdr:rowOff>180975</xdr:rowOff>
                  </from>
                  <to>
                    <xdr:col>1</xdr:col>
                    <xdr:colOff>323850</xdr:colOff>
                    <xdr:row>71</xdr:row>
                    <xdr:rowOff>0</xdr:rowOff>
                  </to>
                </anchor>
              </controlPr>
            </control>
          </mc:Choice>
        </mc:AlternateContent>
        <mc:AlternateContent xmlns:mc="http://schemas.openxmlformats.org/markup-compatibility/2006">
          <mc:Choice Requires="x14">
            <control shapeId="287822" r:id="rId63" name="Check Box 78">
              <controlPr defaultSize="0" autoFill="0" autoLine="0" autoPict="0">
                <anchor moveWithCells="1">
                  <from>
                    <xdr:col>3</xdr:col>
                    <xdr:colOff>57150</xdr:colOff>
                    <xdr:row>13</xdr:row>
                    <xdr:rowOff>304800</xdr:rowOff>
                  </from>
                  <to>
                    <xdr:col>3</xdr:col>
                    <xdr:colOff>304800</xdr:colOff>
                    <xdr:row>13</xdr:row>
                    <xdr:rowOff>533400</xdr:rowOff>
                  </to>
                </anchor>
              </controlPr>
            </control>
          </mc:Choice>
        </mc:AlternateContent>
        <mc:AlternateContent xmlns:mc="http://schemas.openxmlformats.org/markup-compatibility/2006">
          <mc:Choice Requires="x14">
            <control shapeId="287826" r:id="rId64" name="Check Box 82">
              <controlPr defaultSize="0" autoFill="0" autoLine="0" autoPict="0">
                <anchor moveWithCells="1">
                  <from>
                    <xdr:col>3</xdr:col>
                    <xdr:colOff>47625</xdr:colOff>
                    <xdr:row>12</xdr:row>
                    <xdr:rowOff>95250</xdr:rowOff>
                  </from>
                  <to>
                    <xdr:col>3</xdr:col>
                    <xdr:colOff>295275</xdr:colOff>
                    <xdr:row>13</xdr:row>
                    <xdr:rowOff>28575</xdr:rowOff>
                  </to>
                </anchor>
              </controlPr>
            </control>
          </mc:Choice>
        </mc:AlternateContent>
        <mc:AlternateContent xmlns:mc="http://schemas.openxmlformats.org/markup-compatibility/2006">
          <mc:Choice Requires="x14">
            <control shapeId="287834" r:id="rId65" name="Check Box 90">
              <controlPr defaultSize="0" autoFill="0" autoLine="0" autoPict="0">
                <anchor moveWithCells="1">
                  <from>
                    <xdr:col>3</xdr:col>
                    <xdr:colOff>47625</xdr:colOff>
                    <xdr:row>10</xdr:row>
                    <xdr:rowOff>9525</xdr:rowOff>
                  </from>
                  <to>
                    <xdr:col>3</xdr:col>
                    <xdr:colOff>295275</xdr:colOff>
                    <xdr:row>11</xdr:row>
                    <xdr:rowOff>28575</xdr:rowOff>
                  </to>
                </anchor>
              </controlPr>
            </control>
          </mc:Choice>
        </mc:AlternateContent>
        <mc:AlternateContent xmlns:mc="http://schemas.openxmlformats.org/markup-compatibility/2006">
          <mc:Choice Requires="x14">
            <control shapeId="287835" r:id="rId66" name="Check Box 91">
              <controlPr defaultSize="0" autoFill="0" autoLine="0" autoPict="0">
                <anchor moveWithCells="1">
                  <from>
                    <xdr:col>5</xdr:col>
                    <xdr:colOff>1000125</xdr:colOff>
                    <xdr:row>10</xdr:row>
                    <xdr:rowOff>28575</xdr:rowOff>
                  </from>
                  <to>
                    <xdr:col>6</xdr:col>
                    <xdr:colOff>228600</xdr:colOff>
                    <xdr:row>11</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41"/>
  <sheetViews>
    <sheetView showGridLines="0" zoomScale="90" zoomScaleNormal="90" zoomScalePageLayoutView="90" workbookViewId="0">
      <selection activeCell="B1" sqref="B1"/>
    </sheetView>
  </sheetViews>
  <sheetFormatPr baseColWidth="10" defaultRowHeight="12.75"/>
  <cols>
    <col min="1" max="1" width="3.7109375" style="28" customWidth="1"/>
    <col min="2" max="2" width="26.7109375" customWidth="1"/>
    <col min="3" max="3" width="28.140625" customWidth="1"/>
    <col min="4" max="4" width="12" customWidth="1"/>
    <col min="5" max="7" width="16.7109375" customWidth="1"/>
    <col min="8" max="8" width="6" customWidth="1"/>
    <col min="9" max="9" width="6.42578125" customWidth="1"/>
    <col min="10" max="10" width="10" customWidth="1"/>
    <col min="11" max="11" width="25" customWidth="1"/>
    <col min="12" max="12" width="27.42578125" customWidth="1"/>
    <col min="13" max="14" width="6.7109375" style="1455" customWidth="1"/>
    <col min="15" max="15" width="10.7109375" style="1455" customWidth="1"/>
    <col min="16" max="16" width="13.28515625" customWidth="1"/>
  </cols>
  <sheetData>
    <row r="1" spans="1:17" ht="18">
      <c r="A1" s="222"/>
      <c r="B1" s="1687" t="s">
        <v>740</v>
      </c>
      <c r="C1" s="1476"/>
      <c r="D1" s="1475"/>
      <c r="E1" s="1476"/>
      <c r="F1" s="238"/>
      <c r="G1" s="238"/>
      <c r="H1" s="238"/>
      <c r="I1" s="238"/>
      <c r="J1" s="224"/>
      <c r="L1" s="222"/>
      <c r="M1" s="1458"/>
      <c r="N1" s="1458"/>
      <c r="O1" s="1458"/>
      <c r="P1" s="222"/>
      <c r="Q1" s="776"/>
    </row>
    <row r="2" spans="1:17" ht="18">
      <c r="A2" s="222"/>
      <c r="B2" s="1688" t="s">
        <v>660</v>
      </c>
      <c r="C2" s="222"/>
      <c r="D2" s="30"/>
      <c r="E2" s="222"/>
      <c r="G2" s="238"/>
      <c r="H2" s="238"/>
      <c r="I2" s="238"/>
      <c r="K2" s="30"/>
      <c r="L2" s="222"/>
      <c r="M2" s="1458"/>
      <c r="N2" s="1458"/>
      <c r="O2" s="1458"/>
      <c r="P2" s="238" t="s">
        <v>336</v>
      </c>
    </row>
    <row r="3" spans="1:17" ht="14.45" customHeight="1">
      <c r="A3" s="222"/>
      <c r="B3" s="103" t="s">
        <v>734</v>
      </c>
      <c r="C3" s="222"/>
      <c r="D3" s="225"/>
      <c r="E3" s="238"/>
      <c r="G3" s="499"/>
      <c r="H3" s="499"/>
      <c r="I3" s="499"/>
      <c r="K3" s="19"/>
      <c r="L3" s="225"/>
      <c r="M3" s="1459"/>
      <c r="N3" s="1460"/>
      <c r="O3" s="1461"/>
      <c r="P3" s="499" t="s">
        <v>337</v>
      </c>
    </row>
    <row r="4" spans="1:17" ht="12.75" customHeight="1">
      <c r="A4" s="222"/>
      <c r="B4" s="1197" t="s">
        <v>31</v>
      </c>
      <c r="C4" s="222"/>
      <c r="F4" s="587" t="str">
        <f>"Bilan de programmation artistique "&amp;'Page de garde'!$C$4</f>
        <v>Bilan de programmation artistique 2023-2024</v>
      </c>
      <c r="K4" s="222" t="str">
        <f>"Plan de programmation artistique "&amp;CONCATENATE(LEFT('Page de garde'!$C$4,4)+1,"-",RIGHT('Page de garde'!$C$4,4)+1)</f>
        <v>Plan de programmation artistique 2024-2025</v>
      </c>
      <c r="L4" s="970"/>
      <c r="N4" s="1458"/>
    </row>
    <row r="5" spans="1:17" ht="12.75" customHeight="1">
      <c r="A5" s="222"/>
      <c r="B5" s="1197" t="s">
        <v>43</v>
      </c>
      <c r="C5" s="222"/>
      <c r="D5" s="225"/>
      <c r="I5" s="225"/>
      <c r="J5" s="19"/>
      <c r="K5" s="225"/>
      <c r="L5" s="970"/>
      <c r="M5" s="1458"/>
      <c r="N5" s="1458"/>
    </row>
    <row r="6" spans="1:17" ht="10.5" customHeight="1">
      <c r="A6" s="222"/>
      <c r="B6" s="36"/>
      <c r="C6" s="222"/>
      <c r="D6" s="225"/>
      <c r="E6" s="225"/>
      <c r="F6" s="225"/>
      <c r="G6" s="225"/>
      <c r="H6" s="225"/>
      <c r="I6" s="225"/>
      <c r="J6" s="19"/>
      <c r="K6" s="225"/>
      <c r="L6" s="222"/>
      <c r="M6" s="1458"/>
      <c r="N6" s="1458"/>
      <c r="O6" s="1462"/>
      <c r="P6" s="393"/>
    </row>
    <row r="7" spans="1:17" ht="13.5" customHeight="1">
      <c r="A7" s="222"/>
      <c r="B7" s="103" t="s">
        <v>9</v>
      </c>
      <c r="C7" s="1077">
        <f>'Page de garde'!$C$3</f>
        <v>0</v>
      </c>
      <c r="D7" s="1077"/>
      <c r="E7" s="225"/>
      <c r="F7" s="225"/>
      <c r="G7" s="225"/>
      <c r="H7" s="225"/>
      <c r="I7" s="225"/>
      <c r="J7" s="19"/>
      <c r="K7" s="225"/>
      <c r="L7" s="222"/>
      <c r="M7" s="1458"/>
      <c r="N7" s="1458"/>
      <c r="O7" s="1458"/>
      <c r="P7" s="222"/>
      <c r="Q7" s="776"/>
    </row>
    <row r="8" spans="1:17" ht="14.1" customHeight="1">
      <c r="A8" s="222"/>
      <c r="B8" s="36"/>
      <c r="C8" s="222"/>
      <c r="D8" s="226"/>
      <c r="E8" s="226"/>
      <c r="F8" s="226"/>
      <c r="G8" s="226"/>
      <c r="H8" s="226"/>
      <c r="I8" s="226"/>
      <c r="J8" s="777"/>
      <c r="K8" s="226"/>
      <c r="L8" s="746"/>
      <c r="M8" s="1458"/>
      <c r="N8" s="1458"/>
      <c r="O8" s="222"/>
      <c r="P8" s="776"/>
    </row>
    <row r="9" spans="1:17" ht="84.95" customHeight="1">
      <c r="A9" s="22"/>
      <c r="B9" s="778" t="s">
        <v>749</v>
      </c>
      <c r="C9" s="778" t="s">
        <v>44</v>
      </c>
      <c r="D9" s="778" t="s">
        <v>377</v>
      </c>
      <c r="E9" s="778" t="s">
        <v>378</v>
      </c>
      <c r="F9" s="778" t="s">
        <v>379</v>
      </c>
      <c r="G9" s="778" t="s">
        <v>384</v>
      </c>
      <c r="H9" s="1478" t="s">
        <v>612</v>
      </c>
      <c r="I9" s="1478" t="s">
        <v>613</v>
      </c>
      <c r="J9" s="778" t="s">
        <v>738</v>
      </c>
      <c r="K9" s="778" t="s">
        <v>741</v>
      </c>
      <c r="L9" s="778" t="s">
        <v>736</v>
      </c>
      <c r="M9" s="1478" t="s">
        <v>338</v>
      </c>
      <c r="N9" s="1479" t="s">
        <v>742</v>
      </c>
      <c r="O9" s="1480" t="s">
        <v>322</v>
      </c>
      <c r="P9" s="1481" t="s">
        <v>339</v>
      </c>
    </row>
    <row r="10" spans="1:17" s="1469" customFormat="1" ht="24" customHeight="1">
      <c r="A10" s="22">
        <v>1</v>
      </c>
      <c r="B10" s="1465"/>
      <c r="C10" s="1465"/>
      <c r="D10" s="1465"/>
      <c r="E10" s="1465"/>
      <c r="F10" s="1465"/>
      <c r="G10" s="1465"/>
      <c r="H10" s="1465"/>
      <c r="I10" s="1465"/>
      <c r="J10" s="1466"/>
      <c r="K10" s="1465"/>
      <c r="L10" s="1465"/>
      <c r="M10" s="1378"/>
      <c r="N10" s="1378"/>
      <c r="O10" s="1467"/>
      <c r="P10" s="1468"/>
    </row>
    <row r="11" spans="1:17" s="1469" customFormat="1" ht="24" customHeight="1">
      <c r="A11" s="22">
        <v>2</v>
      </c>
      <c r="B11" s="1465"/>
      <c r="C11" s="1465"/>
      <c r="D11" s="1465"/>
      <c r="E11" s="1465"/>
      <c r="F11" s="1465"/>
      <c r="G11" s="1465"/>
      <c r="H11" s="1465"/>
      <c r="I11" s="1465"/>
      <c r="J11" s="1466"/>
      <c r="K11" s="1465"/>
      <c r="L11" s="1465"/>
      <c r="M11" s="1378"/>
      <c r="N11" s="1378"/>
      <c r="O11" s="1467"/>
      <c r="P11" s="1468"/>
    </row>
    <row r="12" spans="1:17" s="1469" customFormat="1" ht="24" customHeight="1">
      <c r="A12" s="22">
        <v>3</v>
      </c>
      <c r="B12" s="1465"/>
      <c r="C12" s="1465"/>
      <c r="D12" s="1465"/>
      <c r="E12" s="1465"/>
      <c r="F12" s="1465"/>
      <c r="G12" s="1465"/>
      <c r="H12" s="1465"/>
      <c r="I12" s="1465"/>
      <c r="J12" s="1466"/>
      <c r="K12" s="1465"/>
      <c r="L12" s="1465"/>
      <c r="M12" s="1378"/>
      <c r="N12" s="1378"/>
      <c r="O12" s="1467"/>
      <c r="P12" s="1468"/>
    </row>
    <row r="13" spans="1:17" s="1469" customFormat="1" ht="24" customHeight="1">
      <c r="A13" s="22">
        <v>4</v>
      </c>
      <c r="B13" s="1465"/>
      <c r="C13" s="1465"/>
      <c r="D13" s="1465"/>
      <c r="E13" s="1465"/>
      <c r="F13" s="1465"/>
      <c r="G13" s="1465"/>
      <c r="H13" s="1465"/>
      <c r="I13" s="1465"/>
      <c r="J13" s="1466"/>
      <c r="K13" s="1465"/>
      <c r="L13" s="1465"/>
      <c r="M13" s="1378"/>
      <c r="N13" s="1378"/>
      <c r="O13" s="1467"/>
      <c r="P13" s="1468"/>
    </row>
    <row r="14" spans="1:17" s="1469" customFormat="1" ht="24" customHeight="1">
      <c r="A14" s="22">
        <v>5</v>
      </c>
      <c r="B14" s="1465"/>
      <c r="C14" s="1465"/>
      <c r="D14" s="1465"/>
      <c r="E14" s="1465"/>
      <c r="F14" s="1465"/>
      <c r="G14" s="1465"/>
      <c r="H14" s="1465"/>
      <c r="I14" s="1465"/>
      <c r="J14" s="1466"/>
      <c r="K14" s="1465"/>
      <c r="L14" s="1465"/>
      <c r="M14" s="1378"/>
      <c r="N14" s="1378"/>
      <c r="O14" s="1467"/>
      <c r="P14" s="1468"/>
    </row>
    <row r="15" spans="1:17" s="1469" customFormat="1" ht="24" customHeight="1">
      <c r="A15" s="22">
        <v>6</v>
      </c>
      <c r="B15" s="1465"/>
      <c r="C15" s="1465"/>
      <c r="D15" s="1465"/>
      <c r="E15" s="1465"/>
      <c r="F15" s="1465"/>
      <c r="G15" s="1465"/>
      <c r="H15" s="1465"/>
      <c r="I15" s="1465"/>
      <c r="J15" s="1466"/>
      <c r="K15" s="1465"/>
      <c r="L15" s="1465"/>
      <c r="M15" s="1378"/>
      <c r="N15" s="1378"/>
      <c r="O15" s="1467"/>
      <c r="P15" s="1468"/>
    </row>
    <row r="16" spans="1:17" s="1469" customFormat="1" ht="24" customHeight="1">
      <c r="A16" s="22">
        <v>7</v>
      </c>
      <c r="B16" s="1465"/>
      <c r="C16" s="1465"/>
      <c r="D16" s="1465"/>
      <c r="E16" s="1465"/>
      <c r="F16" s="1465"/>
      <c r="G16" s="1465"/>
      <c r="H16" s="1465"/>
      <c r="I16" s="1465"/>
      <c r="J16" s="1466"/>
      <c r="K16" s="1465"/>
      <c r="L16" s="1465"/>
      <c r="M16" s="1378"/>
      <c r="N16" s="1378"/>
      <c r="O16" s="1467"/>
      <c r="P16" s="1468"/>
    </row>
    <row r="17" spans="1:17" s="1469" customFormat="1" ht="24" customHeight="1">
      <c r="A17" s="22">
        <v>8</v>
      </c>
      <c r="B17" s="1470"/>
      <c r="C17" s="1465"/>
      <c r="D17" s="1465"/>
      <c r="E17" s="1465"/>
      <c r="F17" s="1465"/>
      <c r="G17" s="1465"/>
      <c r="H17" s="1465"/>
      <c r="I17" s="1465"/>
      <c r="J17" s="1466"/>
      <c r="K17" s="1465"/>
      <c r="L17" s="1465"/>
      <c r="M17" s="1378"/>
      <c r="N17" s="1378"/>
      <c r="O17" s="1467"/>
      <c r="P17" s="1468"/>
    </row>
    <row r="18" spans="1:17" s="1469" customFormat="1" ht="24" customHeight="1">
      <c r="A18" s="22">
        <v>9</v>
      </c>
      <c r="B18" s="1465"/>
      <c r="C18" s="1465"/>
      <c r="D18" s="1465"/>
      <c r="E18" s="1465"/>
      <c r="F18" s="1465"/>
      <c r="G18" s="1465"/>
      <c r="H18" s="1465"/>
      <c r="I18" s="1465"/>
      <c r="J18" s="1466"/>
      <c r="K18" s="1465"/>
      <c r="L18" s="1465"/>
      <c r="M18" s="1378"/>
      <c r="N18" s="1378"/>
      <c r="O18" s="1467"/>
      <c r="P18" s="1468"/>
    </row>
    <row r="19" spans="1:17" s="1469" customFormat="1" ht="24" customHeight="1">
      <c r="A19" s="22">
        <v>10</v>
      </c>
      <c r="B19" s="1465"/>
      <c r="C19" s="1465"/>
      <c r="D19" s="1465"/>
      <c r="E19" s="1465"/>
      <c r="F19" s="1465"/>
      <c r="G19" s="1465"/>
      <c r="H19" s="1465"/>
      <c r="I19" s="1465"/>
      <c r="J19" s="1466"/>
      <c r="K19" s="1465"/>
      <c r="L19" s="1465"/>
      <c r="M19" s="1378"/>
      <c r="N19" s="1378"/>
      <c r="O19" s="1467"/>
      <c r="P19" s="1468"/>
    </row>
    <row r="20" spans="1:17" s="1469" customFormat="1" ht="24" customHeight="1">
      <c r="A20" s="22">
        <v>11</v>
      </c>
      <c r="B20" s="1465"/>
      <c r="C20" s="1465"/>
      <c r="D20" s="1465"/>
      <c r="E20" s="1465"/>
      <c r="F20" s="1465"/>
      <c r="G20" s="1465"/>
      <c r="H20" s="1465"/>
      <c r="I20" s="1465"/>
      <c r="J20" s="1466"/>
      <c r="K20" s="1465"/>
      <c r="L20" s="1465"/>
      <c r="M20" s="1378"/>
      <c r="N20" s="1378"/>
      <c r="O20" s="1467"/>
      <c r="P20" s="1468"/>
    </row>
    <row r="21" spans="1:17" s="1469" customFormat="1" ht="24" customHeight="1">
      <c r="A21" s="22">
        <v>12</v>
      </c>
      <c r="B21" s="1465"/>
      <c r="C21" s="1465"/>
      <c r="D21" s="1465"/>
      <c r="E21" s="1465"/>
      <c r="F21" s="1465"/>
      <c r="G21" s="1465"/>
      <c r="H21" s="1465"/>
      <c r="I21" s="1465"/>
      <c r="J21" s="1466"/>
      <c r="K21" s="1465"/>
      <c r="L21" s="1465"/>
      <c r="M21" s="1378"/>
      <c r="N21" s="1378"/>
      <c r="O21" s="1467"/>
      <c r="P21" s="1468"/>
    </row>
    <row r="22" spans="1:17" s="1469" customFormat="1" ht="24" customHeight="1">
      <c r="A22" s="22">
        <v>13</v>
      </c>
      <c r="B22" s="1465"/>
      <c r="C22" s="1465"/>
      <c r="D22" s="1465"/>
      <c r="E22" s="1465"/>
      <c r="F22" s="1465"/>
      <c r="G22" s="1465"/>
      <c r="H22" s="1465"/>
      <c r="I22" s="1465"/>
      <c r="J22" s="1466"/>
      <c r="K22" s="1465"/>
      <c r="L22" s="1465"/>
      <c r="M22" s="1378"/>
      <c r="N22" s="1378"/>
      <c r="O22" s="1467"/>
      <c r="P22" s="1468"/>
    </row>
    <row r="23" spans="1:17" ht="9.6" customHeight="1" thickBot="1">
      <c r="B23" s="19"/>
      <c r="C23" s="19"/>
      <c r="D23" s="19"/>
      <c r="E23" s="19"/>
      <c r="F23" s="19"/>
      <c r="G23" s="19"/>
      <c r="H23" s="19"/>
      <c r="I23" s="19"/>
      <c r="J23" s="19"/>
      <c r="K23" s="19"/>
      <c r="L23" s="19"/>
      <c r="M23" s="28"/>
      <c r="N23" s="28"/>
      <c r="O23" s="19"/>
      <c r="P23" s="1473"/>
    </row>
    <row r="24" spans="1:17" ht="13.5" thickBot="1">
      <c r="A24" s="26"/>
      <c r="C24" s="116" t="s">
        <v>340</v>
      </c>
      <c r="D24" s="1690"/>
      <c r="E24" s="26"/>
      <c r="G24" s="116" t="s">
        <v>42</v>
      </c>
      <c r="H24" s="1686">
        <f>SUM(H10:H22)</f>
        <v>0</v>
      </c>
      <c r="I24" s="1686">
        <f>SUM(I10:I22)</f>
        <v>0</v>
      </c>
      <c r="J24" s="1543"/>
      <c r="K24" s="451"/>
      <c r="L24" s="26"/>
      <c r="M24" s="1684">
        <f>SUM(M10:M22)</f>
        <v>0</v>
      </c>
      <c r="N24" s="1684">
        <f>SUM(N10:N22)</f>
        <v>0</v>
      </c>
      <c r="O24" s="1684">
        <f>SUM(O10:O22)</f>
        <v>0</v>
      </c>
      <c r="P24" s="1685">
        <f>SUM(P10:P22)</f>
        <v>0</v>
      </c>
    </row>
    <row r="25" spans="1:17" ht="8.4499999999999993" customHeight="1" thickBot="1">
      <c r="A25" s="26"/>
      <c r="C25" s="116"/>
      <c r="D25" s="26"/>
      <c r="E25" s="26"/>
      <c r="G25" s="116"/>
      <c r="H25" s="2"/>
      <c r="I25" s="2"/>
      <c r="J25" s="2"/>
      <c r="K25" s="451"/>
      <c r="L25" s="26"/>
      <c r="M25" s="1724"/>
      <c r="N25" s="1724"/>
      <c r="O25" s="1724"/>
      <c r="P25" s="1725"/>
    </row>
    <row r="26" spans="1:17" ht="13.5" thickTop="1">
      <c r="A26" s="26"/>
      <c r="C26" s="116"/>
      <c r="D26" s="26"/>
      <c r="E26" s="26"/>
      <c r="F26" s="1782"/>
      <c r="G26" s="1955" t="s">
        <v>760</v>
      </c>
      <c r="H26" s="1955"/>
      <c r="I26" s="1955"/>
      <c r="J26" s="1955"/>
      <c r="K26" s="1956"/>
      <c r="L26" s="118"/>
      <c r="M26" s="1724"/>
      <c r="N26" s="1724"/>
      <c r="O26" s="1724"/>
      <c r="P26" s="1725"/>
    </row>
    <row r="27" spans="1:17" ht="16.5" customHeight="1">
      <c r="A27" s="26"/>
      <c r="C27" s="116"/>
      <c r="D27" s="26"/>
      <c r="E27" s="26"/>
      <c r="F27" s="1783"/>
      <c r="G27" s="1752"/>
      <c r="H27" s="1957" t="s">
        <v>753</v>
      </c>
      <c r="I27" s="1957"/>
      <c r="J27" s="1957"/>
      <c r="K27" s="1784" t="s">
        <v>754</v>
      </c>
      <c r="M27" s="1724"/>
      <c r="N27" s="1724"/>
      <c r="O27" s="1724"/>
      <c r="P27" s="1725"/>
    </row>
    <row r="28" spans="1:17" ht="6.6" customHeight="1">
      <c r="A28" s="26"/>
      <c r="C28" s="116"/>
      <c r="D28" s="26"/>
      <c r="E28" s="26"/>
      <c r="F28" s="1783"/>
      <c r="G28" s="1752"/>
      <c r="H28" s="1753"/>
      <c r="I28" s="1727"/>
      <c r="J28" s="1727"/>
      <c r="K28" s="1785"/>
      <c r="M28" s="2"/>
      <c r="N28" s="2"/>
      <c r="O28" s="2"/>
      <c r="P28" s="1539"/>
    </row>
    <row r="29" spans="1:17" ht="14.1" customHeight="1">
      <c r="A29" s="26"/>
      <c r="C29" s="116"/>
      <c r="D29" s="26"/>
      <c r="E29" s="26"/>
      <c r="F29" s="1783"/>
      <c r="G29" s="1754" t="s">
        <v>809</v>
      </c>
      <c r="H29" s="1968">
        <f>COUNTIF($J10:$J23,"="&amp;"Autochtone")</f>
        <v>0</v>
      </c>
      <c r="I29" s="1968">
        <f t="shared" ref="I29" si="0">COUNTIF($J10:$J23,"="&amp;"Autochtone")</f>
        <v>0</v>
      </c>
      <c r="J29" s="1729"/>
      <c r="K29" s="1786">
        <f>COUNTIF($J10:$J23,"="&amp;"Diversité")</f>
        <v>0</v>
      </c>
      <c r="M29" s="2"/>
      <c r="N29" s="2"/>
      <c r="O29" s="2"/>
      <c r="P29" s="1539"/>
    </row>
    <row r="30" spans="1:17" ht="17.100000000000001" customHeight="1" thickBot="1">
      <c r="A30" s="26"/>
      <c r="C30" s="116"/>
      <c r="D30" s="26"/>
      <c r="E30" s="26"/>
      <c r="F30" s="1787"/>
      <c r="G30" s="1788" t="s">
        <v>810</v>
      </c>
      <c r="H30" s="1967">
        <f>SUMIF($J10:$J23,"Autochtone",$M10:$M23)</f>
        <v>0</v>
      </c>
      <c r="I30" s="1967">
        <f t="shared" ref="I30" ca="1" si="1">SUMIF($J10:$J23,G27,$M10:$M22)</f>
        <v>0</v>
      </c>
      <c r="J30" s="1789"/>
      <c r="K30" s="1790">
        <f ca="1">SUMIF($J11:$J24,"Diversité",$M11:$M23)</f>
        <v>0</v>
      </c>
      <c r="L30" s="1724"/>
      <c r="M30" s="2"/>
      <c r="N30" s="2"/>
      <c r="O30" s="2"/>
      <c r="P30" s="1539"/>
    </row>
    <row r="31" spans="1:17" ht="8.4499999999999993" customHeight="1" thickTop="1">
      <c r="A31" s="781"/>
      <c r="B31" s="782"/>
      <c r="C31" s="782"/>
      <c r="D31" s="782"/>
      <c r="E31" s="783"/>
      <c r="F31" s="783"/>
      <c r="G31" s="783"/>
      <c r="H31" s="1726"/>
      <c r="I31" s="1726"/>
      <c r="J31" s="782"/>
      <c r="K31" s="1755"/>
      <c r="L31" s="782"/>
      <c r="M31" s="1456"/>
      <c r="N31" s="1457"/>
      <c r="O31" s="782"/>
      <c r="P31" s="782"/>
    </row>
    <row r="32" spans="1:17" s="32" customFormat="1" ht="17.45" customHeight="1">
      <c r="A32" s="1375"/>
      <c r="B32" s="1454" t="s">
        <v>391</v>
      </c>
      <c r="C32" s="1454" t="s">
        <v>373</v>
      </c>
      <c r="D32" s="1958" t="s">
        <v>374</v>
      </c>
      <c r="E32" s="1959"/>
      <c r="H32" s="1463"/>
      <c r="I32" s="1376"/>
      <c r="J32" s="1376"/>
      <c r="K32" s="1962" t="s">
        <v>485</v>
      </c>
      <c r="L32" s="1963"/>
      <c r="M32" s="1963"/>
      <c r="N32" s="1963"/>
      <c r="O32" s="1963"/>
      <c r="P32" s="1963"/>
      <c r="Q32" s="1963"/>
    </row>
    <row r="33" spans="1:17" ht="86.25" customHeight="1">
      <c r="A33" s="41"/>
      <c r="B33" s="786" t="s">
        <v>751</v>
      </c>
      <c r="C33" s="786" t="s">
        <v>375</v>
      </c>
      <c r="D33" s="1960" t="s">
        <v>376</v>
      </c>
      <c r="E33" s="1961"/>
      <c r="H33" s="1464"/>
      <c r="I33" s="41"/>
      <c r="J33" s="41"/>
      <c r="K33" s="1964" t="s">
        <v>739</v>
      </c>
      <c r="L33" s="1965"/>
      <c r="M33" s="1965"/>
      <c r="N33" s="1965"/>
      <c r="O33" s="1965"/>
      <c r="P33" s="1965"/>
      <c r="Q33" s="1966"/>
    </row>
    <row r="34" spans="1:17" ht="14.25">
      <c r="A34" s="785"/>
      <c r="B34" s="41"/>
      <c r="C34" s="787"/>
      <c r="D34" s="41"/>
      <c r="E34" s="41"/>
      <c r="F34" s="41"/>
      <c r="G34" s="41"/>
      <c r="H34" s="41"/>
      <c r="I34" s="41"/>
      <c r="J34" s="41"/>
      <c r="K34" s="41"/>
      <c r="L34" s="41"/>
      <c r="M34" s="1464"/>
      <c r="N34" s="1464"/>
      <c r="O34" s="1464"/>
      <c r="P34" s="41"/>
      <c r="Q34" s="41"/>
    </row>
    <row r="35" spans="1:17" ht="14.25">
      <c r="A35" s="785"/>
      <c r="B35" s="41"/>
      <c r="C35" s="787"/>
      <c r="D35" s="41"/>
      <c r="E35" s="41"/>
      <c r="F35" s="41"/>
      <c r="G35" s="41"/>
      <c r="H35" s="41"/>
      <c r="I35" s="41"/>
      <c r="J35" s="41"/>
      <c r="K35" s="41"/>
      <c r="L35" s="41"/>
      <c r="M35" s="1464"/>
      <c r="N35" s="1464"/>
      <c r="O35" s="1464"/>
      <c r="P35" s="41"/>
      <c r="Q35" s="41"/>
    </row>
    <row r="36" spans="1:17" ht="14.25">
      <c r="A36" s="785"/>
      <c r="B36" s="41"/>
      <c r="C36" s="787"/>
      <c r="D36" s="41"/>
      <c r="E36" s="41"/>
      <c r="F36" s="41"/>
      <c r="G36" s="41"/>
      <c r="H36" s="41"/>
      <c r="I36" s="41"/>
      <c r="J36" s="41"/>
      <c r="K36" s="41"/>
      <c r="L36" s="41"/>
      <c r="M36" s="1464"/>
      <c r="N36" s="1464"/>
      <c r="O36" s="1464"/>
      <c r="P36" s="41"/>
      <c r="Q36" s="41"/>
    </row>
    <row r="37" spans="1:17" ht="14.25">
      <c r="A37" s="785"/>
      <c r="B37" s="41"/>
      <c r="C37" s="787"/>
      <c r="D37" s="41"/>
      <c r="E37" s="41"/>
      <c r="F37" s="41"/>
      <c r="G37" s="41"/>
      <c r="H37" s="41"/>
      <c r="I37" s="41"/>
      <c r="J37" s="41"/>
      <c r="K37" s="41"/>
      <c r="L37" s="41"/>
      <c r="M37" s="1464"/>
      <c r="N37" s="1464"/>
      <c r="O37" s="1464"/>
      <c r="P37" s="41"/>
      <c r="Q37" s="41"/>
    </row>
    <row r="38" spans="1:17" ht="14.25">
      <c r="A38" s="785"/>
      <c r="B38" s="41"/>
      <c r="C38" s="787"/>
      <c r="D38" s="41"/>
      <c r="E38" s="41"/>
      <c r="F38" s="41"/>
      <c r="G38" s="41"/>
      <c r="H38" s="41"/>
      <c r="I38" s="41"/>
      <c r="J38" s="41"/>
      <c r="K38" s="41"/>
      <c r="L38" s="41"/>
      <c r="M38" s="1464"/>
      <c r="N38" s="1464"/>
      <c r="O38" s="1464"/>
      <c r="P38" s="41"/>
      <c r="Q38" s="41"/>
    </row>
    <row r="39" spans="1:17" ht="14.25">
      <c r="A39" s="785"/>
      <c r="B39" s="41"/>
      <c r="C39" s="787"/>
      <c r="D39" s="41"/>
      <c r="E39" s="41"/>
      <c r="F39" s="41"/>
      <c r="G39" s="41"/>
      <c r="H39" s="41"/>
      <c r="I39" s="41"/>
      <c r="J39" s="41"/>
      <c r="K39" s="41"/>
      <c r="L39" s="41"/>
      <c r="M39" s="1464"/>
      <c r="N39" s="1464"/>
      <c r="O39" s="1464"/>
      <c r="P39" s="41"/>
      <c r="Q39" s="41"/>
    </row>
    <row r="40" spans="1:17">
      <c r="A40" s="785"/>
      <c r="B40" s="41"/>
      <c r="C40" s="41"/>
      <c r="D40" s="41"/>
      <c r="E40" s="41"/>
      <c r="F40" s="41"/>
      <c r="G40" s="41"/>
      <c r="H40" s="41"/>
      <c r="I40" s="41"/>
      <c r="J40" s="41"/>
      <c r="K40" s="41"/>
      <c r="L40" s="41"/>
      <c r="M40" s="1464"/>
      <c r="N40" s="1464"/>
      <c r="O40" s="1464"/>
      <c r="P40" s="41"/>
      <c r="Q40" s="41"/>
    </row>
    <row r="41" spans="1:17">
      <c r="E41" s="41"/>
    </row>
  </sheetData>
  <mergeCells count="8">
    <mergeCell ref="G26:K26"/>
    <mergeCell ref="H27:J27"/>
    <mergeCell ref="D32:E32"/>
    <mergeCell ref="D33:E33"/>
    <mergeCell ref="K32:Q32"/>
    <mergeCell ref="K33:Q33"/>
    <mergeCell ref="H30:I30"/>
    <mergeCell ref="H29:I29"/>
  </mergeCells>
  <dataValidations count="1">
    <dataValidation type="list" allowBlank="1" showInputMessage="1" showErrorMessage="1" sqref="J10:J22" xr:uid="{00000000-0002-0000-0900-000000000000}">
      <formula1>"Autochtone,Diversité"</formula1>
    </dataValidation>
  </dataValidations>
  <pageMargins left="0.23622047244094491" right="0.23622047244094491" top="0.5" bottom="0.48" header="0.31496062992125984" footer="0.21"/>
  <pageSetup paperSize="5" scale="72" fitToHeight="0" orientation="landscape" r:id="rId1"/>
  <headerFooter>
    <oddFooter>&amp;C&amp;8&amp;P de &amp;N&amp;R&amp;8Rapport final d'activité</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26657" r:id="rId4" name="Check Box 1">
              <controlPr defaultSize="0" autoFill="0" autoLine="0" autoPict="0">
                <anchor moveWithCells="1">
                  <from>
                    <xdr:col>4</xdr:col>
                    <xdr:colOff>904875</xdr:colOff>
                    <xdr:row>2</xdr:row>
                    <xdr:rowOff>209550</xdr:rowOff>
                  </from>
                  <to>
                    <xdr:col>5</xdr:col>
                    <xdr:colOff>95250</xdr:colOff>
                    <xdr:row>4</xdr:row>
                    <xdr:rowOff>57150</xdr:rowOff>
                  </to>
                </anchor>
              </controlPr>
            </control>
          </mc:Choice>
        </mc:AlternateContent>
        <mc:AlternateContent xmlns:mc="http://schemas.openxmlformats.org/markup-compatibility/2006">
          <mc:Choice Requires="x14">
            <control shapeId="326658" r:id="rId5" name="Check Box 2">
              <controlPr defaultSize="0" autoFill="0" autoLine="0" autoPict="0">
                <anchor moveWithCells="1">
                  <from>
                    <xdr:col>9</xdr:col>
                    <xdr:colOff>400050</xdr:colOff>
                    <xdr:row>2</xdr:row>
                    <xdr:rowOff>200025</xdr:rowOff>
                  </from>
                  <to>
                    <xdr:col>10</xdr:col>
                    <xdr:colOff>38100</xdr:colOff>
                    <xdr:row>4</xdr:row>
                    <xdr:rowOff>47625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Q40"/>
  <sheetViews>
    <sheetView showGridLines="0" zoomScaleNormal="100" zoomScalePageLayoutView="90" workbookViewId="0">
      <selection activeCell="B1" sqref="B1"/>
    </sheetView>
  </sheetViews>
  <sheetFormatPr baseColWidth="10" defaultRowHeight="12.75"/>
  <cols>
    <col min="1" max="1" width="3.7109375" style="28" customWidth="1"/>
    <col min="2" max="3" width="28.140625" customWidth="1"/>
    <col min="4" max="4" width="12" customWidth="1"/>
    <col min="5" max="6" width="16.7109375" customWidth="1"/>
    <col min="7" max="8" width="5.85546875" customWidth="1"/>
    <col min="9" max="9" width="8.42578125" customWidth="1"/>
    <col min="10" max="10" width="9" customWidth="1"/>
    <col min="11" max="12" width="30.7109375" customWidth="1"/>
    <col min="13" max="14" width="6.7109375" style="1455" customWidth="1"/>
    <col min="15" max="15" width="13.85546875" style="1455" customWidth="1"/>
  </cols>
  <sheetData>
    <row r="1" spans="1:17" ht="18">
      <c r="A1" s="222"/>
      <c r="B1" s="1687" t="s">
        <v>745</v>
      </c>
      <c r="C1" s="1477"/>
      <c r="D1" s="1474"/>
      <c r="E1" s="222"/>
      <c r="F1" s="238"/>
      <c r="G1" s="238"/>
      <c r="H1" s="238"/>
      <c r="I1" s="224"/>
      <c r="J1" s="224"/>
      <c r="L1" s="222"/>
      <c r="M1" s="1458"/>
      <c r="N1" s="1458"/>
      <c r="O1" s="1458"/>
      <c r="P1" s="222"/>
      <c r="Q1" s="776"/>
    </row>
    <row r="2" spans="1:17" ht="18">
      <c r="A2" s="222"/>
      <c r="B2" s="1682" t="s">
        <v>660</v>
      </c>
      <c r="C2" s="222"/>
      <c r="D2" s="30"/>
      <c r="E2" s="222"/>
      <c r="G2" s="238"/>
      <c r="H2" s="238"/>
      <c r="K2" s="30"/>
      <c r="L2" s="222"/>
      <c r="M2" s="1458"/>
      <c r="N2" s="1458"/>
      <c r="O2" s="1458"/>
      <c r="P2" s="238" t="s">
        <v>336</v>
      </c>
    </row>
    <row r="3" spans="1:17" ht="18.75" customHeight="1">
      <c r="A3" s="222"/>
      <c r="B3" s="890" t="s">
        <v>734</v>
      </c>
      <c r="C3" s="222"/>
      <c r="D3" s="225"/>
      <c r="E3" s="238"/>
      <c r="G3" s="499"/>
      <c r="H3" s="499"/>
      <c r="K3" s="19"/>
      <c r="L3" s="225"/>
      <c r="M3" s="1459"/>
      <c r="N3" s="1460"/>
      <c r="O3" s="1461"/>
      <c r="P3" s="499" t="s">
        <v>337</v>
      </c>
    </row>
    <row r="4" spans="1:17" ht="12.75" customHeight="1">
      <c r="A4" s="222"/>
      <c r="B4" s="36" t="s">
        <v>31</v>
      </c>
      <c r="C4" s="222"/>
      <c r="F4" s="587" t="str">
        <f>"Bilan d'activité et de médiation "&amp;'Page de garde'!$C$4</f>
        <v>Bilan d'activité et de médiation 2023-2024</v>
      </c>
      <c r="K4" s="222" t="str">
        <f>"Plan d'activité et de médiation "&amp;CONCATENATE(LEFT('Page de garde'!$C$4,4)+1,"-",RIGHT('Page de garde'!$C$4,4)+1)</f>
        <v>Plan d'activité et de médiation 2024-2025</v>
      </c>
      <c r="L4" s="970"/>
      <c r="N4" s="1458"/>
    </row>
    <row r="5" spans="1:17" ht="12.75" customHeight="1">
      <c r="A5" s="222"/>
      <c r="B5" s="36" t="s">
        <v>43</v>
      </c>
      <c r="C5" s="222"/>
      <c r="D5" s="225"/>
      <c r="H5" s="225"/>
      <c r="I5" s="19"/>
      <c r="J5" s="19"/>
      <c r="K5" s="225"/>
      <c r="L5" s="970"/>
      <c r="M5" s="1458"/>
      <c r="N5" s="1458"/>
    </row>
    <row r="6" spans="1:17" ht="12.75" customHeight="1">
      <c r="A6" s="222"/>
      <c r="B6" s="36"/>
      <c r="C6" s="222"/>
      <c r="D6" s="225"/>
      <c r="E6" s="225"/>
      <c r="F6" s="225"/>
      <c r="G6" s="225"/>
      <c r="H6" s="225"/>
      <c r="I6" s="19"/>
      <c r="J6" s="19"/>
      <c r="K6" s="225"/>
      <c r="L6" s="222"/>
      <c r="M6" s="1458"/>
      <c r="N6" s="1458"/>
      <c r="O6" s="1462"/>
      <c r="P6" s="393"/>
    </row>
    <row r="7" spans="1:17" ht="13.5" customHeight="1">
      <c r="A7" s="222"/>
      <c r="B7" s="103" t="s">
        <v>9</v>
      </c>
      <c r="C7" s="1077">
        <f>'Page de garde'!$C$3</f>
        <v>0</v>
      </c>
      <c r="D7" s="1077"/>
      <c r="E7" s="225"/>
      <c r="F7" s="225"/>
      <c r="G7" s="225"/>
      <c r="H7" s="225"/>
      <c r="I7" s="19"/>
      <c r="J7" s="19"/>
      <c r="K7" s="225"/>
      <c r="L7" s="222"/>
      <c r="M7" s="1458"/>
      <c r="N7" s="1458"/>
      <c r="O7" s="1458"/>
      <c r="P7" s="222"/>
      <c r="Q7" s="776"/>
    </row>
    <row r="8" spans="1:17" ht="12.6" customHeight="1">
      <c r="A8" s="222"/>
      <c r="B8" s="36"/>
      <c r="C8" s="222"/>
      <c r="D8" s="226"/>
      <c r="E8" s="226"/>
      <c r="F8" s="226"/>
      <c r="G8" s="226"/>
      <c r="H8" s="226"/>
      <c r="I8" s="777"/>
      <c r="J8" s="777"/>
      <c r="K8" s="226"/>
      <c r="L8" s="746"/>
      <c r="M8" s="1458"/>
      <c r="N8" s="1458"/>
      <c r="O8" s="222"/>
      <c r="P8" s="776"/>
    </row>
    <row r="9" spans="1:17" ht="112.5" customHeight="1">
      <c r="A9" s="22"/>
      <c r="B9" s="778" t="s">
        <v>743</v>
      </c>
      <c r="C9" s="778" t="s">
        <v>44</v>
      </c>
      <c r="D9" s="778" t="s">
        <v>377</v>
      </c>
      <c r="E9" s="778" t="s">
        <v>378</v>
      </c>
      <c r="F9" s="778" t="s">
        <v>379</v>
      </c>
      <c r="G9" s="1478" t="s">
        <v>746</v>
      </c>
      <c r="H9" s="1478" t="s">
        <v>747</v>
      </c>
      <c r="I9" s="1478" t="s">
        <v>486</v>
      </c>
      <c r="J9" s="778" t="s">
        <v>738</v>
      </c>
      <c r="K9" s="778" t="s">
        <v>744</v>
      </c>
      <c r="L9" s="778" t="s">
        <v>736</v>
      </c>
      <c r="M9" s="1478" t="s">
        <v>338</v>
      </c>
      <c r="N9" s="1478" t="s">
        <v>748</v>
      </c>
      <c r="O9" s="763" t="s">
        <v>322</v>
      </c>
      <c r="P9" s="779" t="s">
        <v>339</v>
      </c>
    </row>
    <row r="10" spans="1:17" s="1469" customFormat="1" ht="24" customHeight="1">
      <c r="A10" s="22">
        <v>1</v>
      </c>
      <c r="B10" s="1465"/>
      <c r="C10" s="1465"/>
      <c r="D10" s="1465"/>
      <c r="E10" s="1465"/>
      <c r="F10" s="1465"/>
      <c r="G10" s="1465"/>
      <c r="H10" s="1465"/>
      <c r="I10" s="1465"/>
      <c r="J10" s="1466"/>
      <c r="K10" s="1465"/>
      <c r="L10" s="1465"/>
      <c r="M10" s="1378"/>
      <c r="N10" s="1378"/>
      <c r="O10" s="1467"/>
      <c r="P10" s="1468"/>
    </row>
    <row r="11" spans="1:17" s="1469" customFormat="1" ht="24" customHeight="1">
      <c r="A11" s="22">
        <v>2</v>
      </c>
      <c r="B11" s="1465"/>
      <c r="C11" s="1465"/>
      <c r="D11" s="1465"/>
      <c r="E11" s="1465"/>
      <c r="F11" s="1465"/>
      <c r="G11" s="1465"/>
      <c r="H11" s="1465"/>
      <c r="I11" s="1465"/>
      <c r="J11" s="1466"/>
      <c r="K11" s="1465"/>
      <c r="L11" s="1465"/>
      <c r="M11" s="1378"/>
      <c r="N11" s="1378"/>
      <c r="O11" s="1467"/>
      <c r="P11" s="1468"/>
    </row>
    <row r="12" spans="1:17" s="1469" customFormat="1" ht="24" customHeight="1">
      <c r="A12" s="22">
        <v>3</v>
      </c>
      <c r="B12" s="1465"/>
      <c r="C12" s="1465"/>
      <c r="D12" s="1465"/>
      <c r="E12" s="1465"/>
      <c r="F12" s="1465"/>
      <c r="G12" s="1465"/>
      <c r="H12" s="1465"/>
      <c r="I12" s="1465"/>
      <c r="J12" s="1466"/>
      <c r="K12" s="1465"/>
      <c r="L12" s="1465"/>
      <c r="M12" s="1378"/>
      <c r="N12" s="1378"/>
      <c r="O12" s="1467"/>
      <c r="P12" s="1468"/>
    </row>
    <row r="13" spans="1:17" s="1469" customFormat="1" ht="24" customHeight="1">
      <c r="A13" s="22">
        <v>4</v>
      </c>
      <c r="B13" s="1465"/>
      <c r="C13" s="1465"/>
      <c r="D13" s="1465"/>
      <c r="E13" s="1465"/>
      <c r="F13" s="1465"/>
      <c r="G13" s="1465"/>
      <c r="H13" s="1465"/>
      <c r="I13" s="1465"/>
      <c r="J13" s="1466"/>
      <c r="K13" s="1465"/>
      <c r="L13" s="1465"/>
      <c r="M13" s="1378"/>
      <c r="N13" s="1378"/>
      <c r="O13" s="1467"/>
      <c r="P13" s="1468"/>
    </row>
    <row r="14" spans="1:17" s="1469" customFormat="1" ht="24" customHeight="1">
      <c r="A14" s="22">
        <v>5</v>
      </c>
      <c r="B14" s="1465"/>
      <c r="C14" s="1465"/>
      <c r="D14" s="1465"/>
      <c r="E14" s="1465"/>
      <c r="F14" s="1465"/>
      <c r="G14" s="1465"/>
      <c r="H14" s="1465"/>
      <c r="I14" s="1465"/>
      <c r="J14" s="1466"/>
      <c r="K14" s="1465"/>
      <c r="L14" s="1465"/>
      <c r="M14" s="1378"/>
      <c r="N14" s="1378"/>
      <c r="O14" s="1467"/>
      <c r="P14" s="1468"/>
    </row>
    <row r="15" spans="1:17" s="1469" customFormat="1" ht="24" customHeight="1">
      <c r="A15" s="22">
        <v>6</v>
      </c>
      <c r="B15" s="1465"/>
      <c r="C15" s="1465"/>
      <c r="D15" s="1465"/>
      <c r="E15" s="1465"/>
      <c r="F15" s="1465"/>
      <c r="G15" s="1465"/>
      <c r="H15" s="1465"/>
      <c r="I15" s="1465"/>
      <c r="J15" s="1466"/>
      <c r="K15" s="1465"/>
      <c r="L15" s="1465"/>
      <c r="M15" s="1378"/>
      <c r="N15" s="1378"/>
      <c r="O15" s="1467"/>
      <c r="P15" s="1468"/>
    </row>
    <row r="16" spans="1:17" s="1469" customFormat="1" ht="24" customHeight="1">
      <c r="A16" s="22">
        <v>7</v>
      </c>
      <c r="B16" s="1465"/>
      <c r="C16" s="1465"/>
      <c r="D16" s="1465"/>
      <c r="E16" s="1465"/>
      <c r="F16" s="1465"/>
      <c r="G16" s="1465"/>
      <c r="H16" s="1465"/>
      <c r="I16" s="1465"/>
      <c r="J16" s="1466"/>
      <c r="K16" s="1465"/>
      <c r="L16" s="1465"/>
      <c r="M16" s="1378"/>
      <c r="N16" s="1378"/>
      <c r="O16" s="1467"/>
      <c r="P16" s="1468"/>
    </row>
    <row r="17" spans="1:16" s="1469" customFormat="1" ht="24" customHeight="1">
      <c r="A17" s="22">
        <v>8</v>
      </c>
      <c r="B17" s="1470"/>
      <c r="C17" s="1465"/>
      <c r="D17" s="1465"/>
      <c r="E17" s="1465"/>
      <c r="F17" s="1465"/>
      <c r="G17" s="1465"/>
      <c r="H17" s="1465"/>
      <c r="I17" s="1465"/>
      <c r="J17" s="1466"/>
      <c r="K17" s="1465"/>
      <c r="L17" s="1465"/>
      <c r="M17" s="1378"/>
      <c r="N17" s="1378"/>
      <c r="O17" s="1467"/>
      <c r="P17" s="1468"/>
    </row>
    <row r="18" spans="1:16" s="1469" customFormat="1" ht="24" customHeight="1">
      <c r="A18" s="22">
        <v>9</v>
      </c>
      <c r="B18" s="1465"/>
      <c r="C18" s="1465"/>
      <c r="D18" s="1465"/>
      <c r="E18" s="1465"/>
      <c r="F18" s="1465"/>
      <c r="G18" s="1465"/>
      <c r="H18" s="1465"/>
      <c r="I18" s="1465"/>
      <c r="J18" s="1466"/>
      <c r="K18" s="1465"/>
      <c r="L18" s="1465"/>
      <c r="M18" s="1378"/>
      <c r="N18" s="1378"/>
      <c r="O18" s="1467"/>
      <c r="P18" s="1468"/>
    </row>
    <row r="19" spans="1:16" s="1469" customFormat="1" ht="24" customHeight="1">
      <c r="A19" s="22">
        <v>10</v>
      </c>
      <c r="B19" s="1465"/>
      <c r="C19" s="1465"/>
      <c r="D19" s="1465"/>
      <c r="E19" s="1465"/>
      <c r="F19" s="1465"/>
      <c r="G19" s="1465"/>
      <c r="H19" s="1465"/>
      <c r="I19" s="1465"/>
      <c r="J19" s="1466"/>
      <c r="K19" s="1465"/>
      <c r="L19" s="1465"/>
      <c r="M19" s="1378"/>
      <c r="N19" s="1378"/>
      <c r="O19" s="1467"/>
      <c r="P19" s="1468"/>
    </row>
    <row r="20" spans="1:16" s="1469" customFormat="1" ht="24" customHeight="1">
      <c r="A20" s="22">
        <v>11</v>
      </c>
      <c r="B20" s="1465"/>
      <c r="C20" s="1465"/>
      <c r="D20" s="1465"/>
      <c r="E20" s="1465"/>
      <c r="F20" s="1465"/>
      <c r="G20" s="1465"/>
      <c r="H20" s="1465"/>
      <c r="I20" s="1465"/>
      <c r="J20" s="1466"/>
      <c r="K20" s="1465"/>
      <c r="L20" s="1465"/>
      <c r="M20" s="1378"/>
      <c r="N20" s="1378"/>
      <c r="O20" s="1467"/>
      <c r="P20" s="1468"/>
    </row>
    <row r="21" spans="1:16" s="1469" customFormat="1" ht="24" customHeight="1">
      <c r="A21" s="22">
        <v>12</v>
      </c>
      <c r="B21" s="1465"/>
      <c r="C21" s="1465"/>
      <c r="D21" s="1465"/>
      <c r="E21" s="1465"/>
      <c r="F21" s="1465"/>
      <c r="G21" s="1465"/>
      <c r="H21" s="1465"/>
      <c r="I21" s="1465"/>
      <c r="J21" s="1466"/>
      <c r="K21" s="1465"/>
      <c r="L21" s="1465"/>
      <c r="M21" s="1378"/>
      <c r="N21" s="1378"/>
      <c r="O21" s="1467"/>
      <c r="P21" s="1468"/>
    </row>
    <row r="22" spans="1:16" s="1469" customFormat="1" ht="24" customHeight="1">
      <c r="A22" s="22">
        <v>13</v>
      </c>
      <c r="B22" s="1465"/>
      <c r="C22" s="1465"/>
      <c r="D22" s="1465"/>
      <c r="E22" s="1465"/>
      <c r="F22" s="1465"/>
      <c r="G22" s="1465"/>
      <c r="H22" s="1465"/>
      <c r="I22" s="1465"/>
      <c r="J22" s="1466"/>
      <c r="K22" s="1465"/>
      <c r="L22" s="1465"/>
      <c r="M22" s="1378"/>
      <c r="N22" s="1378"/>
      <c r="O22" s="1467"/>
      <c r="P22" s="1468"/>
    </row>
    <row r="23" spans="1:16" ht="13.5" thickBot="1">
      <c r="B23" s="19"/>
      <c r="C23" s="19"/>
      <c r="D23" s="19"/>
      <c r="E23" s="19"/>
      <c r="F23" s="19"/>
      <c r="G23" s="19"/>
      <c r="H23" s="19"/>
      <c r="I23" s="19"/>
      <c r="J23" s="1802"/>
      <c r="K23" s="19"/>
      <c r="L23" s="19"/>
      <c r="M23" s="28"/>
      <c r="N23" s="28"/>
      <c r="O23" s="19"/>
      <c r="P23" s="780"/>
    </row>
    <row r="24" spans="1:16" ht="13.5" thickBot="1">
      <c r="A24" s="26"/>
      <c r="C24" s="116" t="s">
        <v>340</v>
      </c>
      <c r="D24" s="1690"/>
      <c r="E24" s="26"/>
      <c r="G24" s="1686">
        <f>SUM(G10:G22)</f>
        <v>0</v>
      </c>
      <c r="H24" s="1686">
        <f>SUM(H10:H22)</f>
        <v>0</v>
      </c>
      <c r="I24" s="26"/>
      <c r="J24" s="37"/>
      <c r="K24" s="37"/>
      <c r="L24" s="26"/>
      <c r="M24" s="1686">
        <f>SUM(M10:M22)</f>
        <v>0</v>
      </c>
      <c r="N24" s="1686">
        <f>SUM(N10:N22)</f>
        <v>0</v>
      </c>
      <c r="O24" s="1686">
        <f>SUM(O10:O22)</f>
        <v>0</v>
      </c>
      <c r="P24" s="1689">
        <f>SUM(P10:P22)</f>
        <v>0</v>
      </c>
    </row>
    <row r="25" spans="1:16" ht="8.4499999999999993" customHeight="1">
      <c r="A25" s="26"/>
      <c r="C25" s="116"/>
      <c r="D25" s="26"/>
      <c r="E25" s="26"/>
      <c r="G25" s="2"/>
      <c r="H25" s="2"/>
      <c r="I25" s="26"/>
      <c r="J25" s="37"/>
      <c r="K25" s="37"/>
      <c r="L25" s="26"/>
      <c r="M25" s="2"/>
      <c r="N25" s="2"/>
      <c r="O25" s="2"/>
      <c r="P25" s="1539"/>
    </row>
    <row r="26" spans="1:16">
      <c r="A26" s="26"/>
      <c r="C26" s="116"/>
      <c r="D26" s="26"/>
      <c r="E26" s="26"/>
      <c r="G26" s="1769"/>
      <c r="H26" s="1769"/>
      <c r="I26" s="1803"/>
      <c r="J26" s="1809" t="s">
        <v>760</v>
      </c>
      <c r="K26" s="1809"/>
      <c r="L26" s="26"/>
      <c r="M26" s="2"/>
      <c r="N26" s="2"/>
      <c r="O26" s="2"/>
      <c r="P26" s="1539"/>
    </row>
    <row r="27" spans="1:16" ht="18" customHeight="1">
      <c r="A27" s="26"/>
      <c r="C27" s="116"/>
      <c r="D27" s="26"/>
      <c r="E27" s="1756"/>
      <c r="G27" s="1768"/>
      <c r="H27" s="1807"/>
      <c r="I27" s="1768"/>
      <c r="J27" s="1769" t="s">
        <v>753</v>
      </c>
      <c r="K27" s="1769" t="s">
        <v>754</v>
      </c>
      <c r="L27" s="26"/>
      <c r="M27" s="2"/>
      <c r="N27" s="2"/>
      <c r="O27" s="2"/>
      <c r="P27" s="1539"/>
    </row>
    <row r="28" spans="1:16">
      <c r="A28" s="26"/>
      <c r="C28" s="116"/>
      <c r="D28" s="26"/>
      <c r="E28" s="1756"/>
      <c r="G28" s="1770"/>
      <c r="H28" s="1807" t="s">
        <v>806</v>
      </c>
      <c r="I28" s="1808"/>
      <c r="J28" s="1804">
        <f>COUNTIF($J10:$J23,"Autochtone")</f>
        <v>0</v>
      </c>
      <c r="K28" s="1805">
        <f>COUNTIF($J10:$J23,"Diversité")</f>
        <v>0</v>
      </c>
      <c r="L28" s="26"/>
      <c r="M28" s="2"/>
      <c r="N28" s="2"/>
      <c r="O28" s="2"/>
      <c r="P28" s="1539"/>
    </row>
    <row r="29" spans="1:16">
      <c r="A29" s="26"/>
      <c r="C29" s="116"/>
      <c r="D29" s="26"/>
      <c r="E29" s="1756"/>
      <c r="G29" s="1770"/>
      <c r="H29" s="1807" t="s">
        <v>338</v>
      </c>
      <c r="I29" s="1808"/>
      <c r="J29" s="1767">
        <f>SUMIF($J10:$J23,"Autochtone",$M10:$M23)</f>
        <v>0</v>
      </c>
      <c r="K29" s="1806">
        <f>SUMIF($J10:$J23,"Diversité",$M10:$M23)</f>
        <v>0</v>
      </c>
      <c r="L29" s="26"/>
      <c r="M29" s="2"/>
      <c r="N29" s="2"/>
      <c r="O29" s="2"/>
      <c r="P29" s="1539"/>
    </row>
    <row r="30" spans="1:16">
      <c r="A30" s="781"/>
      <c r="B30" s="782"/>
      <c r="C30" s="782"/>
      <c r="D30" s="783"/>
      <c r="E30" s="783"/>
      <c r="F30" s="782"/>
      <c r="G30" s="782"/>
      <c r="H30" s="784"/>
      <c r="I30" s="782"/>
      <c r="J30" s="1456"/>
      <c r="K30" s="1457"/>
      <c r="L30" s="1457"/>
      <c r="M30" s="782"/>
      <c r="N30" s="782"/>
      <c r="O30"/>
    </row>
    <row r="31" spans="1:16" s="32" customFormat="1" ht="15.95" customHeight="1">
      <c r="A31" s="1375"/>
      <c r="B31" s="1454" t="s">
        <v>391</v>
      </c>
      <c r="C31" s="1454" t="s">
        <v>373</v>
      </c>
      <c r="D31" s="1969" t="s">
        <v>484</v>
      </c>
      <c r="E31" s="1971"/>
      <c r="F31" s="1463"/>
      <c r="G31" s="1969" t="s">
        <v>485</v>
      </c>
      <c r="H31" s="1970"/>
      <c r="I31" s="1970"/>
      <c r="J31" s="1970"/>
      <c r="K31" s="1970"/>
      <c r="L31" s="1970"/>
      <c r="M31" s="1970"/>
      <c r="N31" s="1970"/>
      <c r="O31" s="1970"/>
      <c r="P31" s="1971"/>
    </row>
    <row r="32" spans="1:16" ht="74.099999999999994" customHeight="1">
      <c r="A32" s="41"/>
      <c r="B32" s="786" t="s">
        <v>750</v>
      </c>
      <c r="C32" s="786" t="s">
        <v>375</v>
      </c>
      <c r="D32" s="1972" t="s">
        <v>483</v>
      </c>
      <c r="E32" s="1973"/>
      <c r="F32" s="1464"/>
      <c r="G32" s="1964" t="s">
        <v>739</v>
      </c>
      <c r="H32" s="1965"/>
      <c r="I32" s="1965"/>
      <c r="J32" s="1965"/>
      <c r="K32" s="1965"/>
      <c r="L32" s="1965"/>
      <c r="M32" s="1965"/>
      <c r="N32" s="1965"/>
      <c r="O32" s="1965"/>
      <c r="P32" s="1966"/>
    </row>
    <row r="33" spans="1:17" ht="14.25">
      <c r="A33" s="785"/>
      <c r="B33" s="41"/>
      <c r="C33" s="787"/>
      <c r="D33" s="41"/>
      <c r="E33" s="41"/>
      <c r="F33" s="41"/>
      <c r="G33" s="41"/>
      <c r="H33" s="41"/>
      <c r="I33" s="41"/>
      <c r="J33" s="41"/>
      <c r="K33" s="41"/>
      <c r="L33" s="41"/>
      <c r="M33" s="1464"/>
      <c r="N33" s="1464"/>
      <c r="O33" s="1464"/>
      <c r="P33" s="41"/>
      <c r="Q33" s="41"/>
    </row>
    <row r="34" spans="1:17" ht="14.25">
      <c r="A34" s="785"/>
      <c r="B34" s="41"/>
      <c r="C34" s="787"/>
      <c r="D34" s="41"/>
      <c r="E34" s="41"/>
      <c r="F34" s="41"/>
      <c r="G34" s="41"/>
      <c r="H34" s="41"/>
      <c r="I34" s="41"/>
      <c r="J34" s="41"/>
      <c r="K34" s="41"/>
      <c r="L34" s="41"/>
      <c r="M34" s="1464"/>
      <c r="N34" s="1464"/>
      <c r="O34" s="1464"/>
      <c r="P34" s="41"/>
      <c r="Q34" s="41"/>
    </row>
    <row r="35" spans="1:17" ht="14.25">
      <c r="A35" s="785"/>
      <c r="B35" s="41"/>
      <c r="C35" s="787"/>
      <c r="D35" s="41"/>
      <c r="E35" s="41"/>
      <c r="F35" s="41"/>
      <c r="G35" s="41"/>
      <c r="H35" s="41"/>
      <c r="I35" s="41"/>
      <c r="J35" s="41"/>
      <c r="K35" s="41"/>
      <c r="L35" s="41"/>
      <c r="M35" s="1464"/>
      <c r="N35" s="1464"/>
      <c r="O35" s="1464"/>
      <c r="P35" s="41"/>
      <c r="Q35" s="41"/>
    </row>
    <row r="36" spans="1:17" ht="14.25">
      <c r="A36" s="785"/>
      <c r="B36" s="41"/>
      <c r="C36" s="787"/>
      <c r="D36" s="41"/>
      <c r="E36" s="41"/>
      <c r="F36" s="41"/>
      <c r="G36" s="41"/>
      <c r="H36" s="41"/>
      <c r="I36" s="41"/>
      <c r="J36" s="41"/>
      <c r="K36" s="41"/>
      <c r="L36" s="41"/>
      <c r="M36" s="1464"/>
      <c r="N36" s="1464"/>
      <c r="O36" s="1464"/>
      <c r="P36" s="41"/>
      <c r="Q36" s="41"/>
    </row>
    <row r="37" spans="1:17" ht="14.25">
      <c r="A37" s="785"/>
      <c r="B37" s="41"/>
      <c r="C37" s="787"/>
      <c r="D37" s="41"/>
      <c r="E37" s="41"/>
      <c r="F37" s="41"/>
      <c r="G37" s="41"/>
      <c r="H37" s="41"/>
      <c r="I37" s="41"/>
      <c r="J37" s="41"/>
      <c r="K37" s="41"/>
      <c r="L37" s="41"/>
      <c r="M37" s="1464"/>
      <c r="N37" s="1464"/>
      <c r="O37" s="1464"/>
      <c r="P37" s="41"/>
      <c r="Q37" s="41"/>
    </row>
    <row r="38" spans="1:17" ht="14.25">
      <c r="A38" s="785"/>
      <c r="B38" s="41"/>
      <c r="C38" s="787"/>
      <c r="D38" s="41"/>
      <c r="E38" s="41"/>
      <c r="F38" s="41"/>
      <c r="G38" s="41"/>
      <c r="H38" s="41"/>
      <c r="I38" s="41"/>
      <c r="J38" s="41"/>
      <c r="K38" s="41"/>
      <c r="L38" s="41"/>
      <c r="M38" s="1464"/>
      <c r="N38" s="1464"/>
      <c r="O38" s="1464"/>
      <c r="P38" s="41"/>
      <c r="Q38" s="41"/>
    </row>
    <row r="39" spans="1:17">
      <c r="A39" s="785"/>
      <c r="B39" s="41"/>
      <c r="C39" s="41"/>
      <c r="D39" s="41"/>
      <c r="E39" s="41"/>
      <c r="F39" s="41"/>
      <c r="G39" s="41"/>
      <c r="H39" s="41"/>
      <c r="I39" s="41"/>
      <c r="J39" s="41"/>
      <c r="K39" s="41"/>
      <c r="L39" s="41"/>
      <c r="M39" s="1464"/>
      <c r="N39" s="1464"/>
      <c r="O39" s="1464"/>
      <c r="P39" s="41"/>
      <c r="Q39" s="41"/>
    </row>
    <row r="40" spans="1:17">
      <c r="E40" s="41"/>
    </row>
  </sheetData>
  <mergeCells count="4">
    <mergeCell ref="G32:P32"/>
    <mergeCell ref="G31:P31"/>
    <mergeCell ref="D31:E31"/>
    <mergeCell ref="D32:E32"/>
  </mergeCells>
  <dataValidations count="1">
    <dataValidation type="list" allowBlank="1" showInputMessage="1" showErrorMessage="1" sqref="J10:J23" xr:uid="{00000000-0002-0000-0A00-000000000000}">
      <formula1>"Autochtone,Diversité"</formula1>
    </dataValidation>
  </dataValidations>
  <pageMargins left="0.25" right="0.25" top="0.62" bottom="0.37" header="0.3" footer="0.2"/>
  <pageSetup paperSize="5" scale="73" fitToHeight="0" orientation="landscape" r:id="rId1"/>
  <headerFooter>
    <oddFooter>&amp;C&amp;8&amp;P de &amp;N&amp;R&amp;8Rapport final d'activité</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37921" r:id="rId4" name="Check Box 1">
              <controlPr defaultSize="0" autoFill="0" autoLine="0" autoPict="0">
                <anchor moveWithCells="1">
                  <from>
                    <xdr:col>4</xdr:col>
                    <xdr:colOff>904875</xdr:colOff>
                    <xdr:row>2</xdr:row>
                    <xdr:rowOff>209550</xdr:rowOff>
                  </from>
                  <to>
                    <xdr:col>5</xdr:col>
                    <xdr:colOff>95250</xdr:colOff>
                    <xdr:row>4</xdr:row>
                    <xdr:rowOff>28575</xdr:rowOff>
                  </to>
                </anchor>
              </controlPr>
            </control>
          </mc:Choice>
        </mc:AlternateContent>
        <mc:AlternateContent xmlns:mc="http://schemas.openxmlformats.org/markup-compatibility/2006">
          <mc:Choice Requires="x14">
            <control shapeId="337922" r:id="rId5" name="Check Box 2">
              <controlPr defaultSize="0" autoFill="0" autoLine="0" autoPict="0">
                <anchor moveWithCells="1">
                  <from>
                    <xdr:col>9</xdr:col>
                    <xdr:colOff>400050</xdr:colOff>
                    <xdr:row>2</xdr:row>
                    <xdr:rowOff>200025</xdr:rowOff>
                  </from>
                  <to>
                    <xdr:col>10</xdr:col>
                    <xdr:colOff>104775</xdr:colOff>
                    <xdr:row>4</xdr:row>
                    <xdr:rowOff>19050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V44"/>
  <sheetViews>
    <sheetView showGridLines="0" zoomScaleNormal="100" zoomScaleSheetLayoutView="90" zoomScalePageLayoutView="130" workbookViewId="0"/>
  </sheetViews>
  <sheetFormatPr baseColWidth="10" defaultRowHeight="12.75"/>
  <cols>
    <col min="1" max="1" width="4.42578125" customWidth="1"/>
    <col min="2" max="2" width="19.42578125" customWidth="1"/>
    <col min="3" max="3" width="7.5703125" customWidth="1"/>
    <col min="4" max="4" width="8.7109375" customWidth="1"/>
    <col min="5" max="5" width="7.28515625" customWidth="1"/>
    <col min="6" max="6" width="10.5703125" customWidth="1"/>
    <col min="7" max="8" width="12.7109375" customWidth="1"/>
    <col min="9" max="9" width="17.7109375" customWidth="1"/>
    <col min="10" max="10" width="32.28515625" customWidth="1"/>
    <col min="11" max="13" width="7.7109375" customWidth="1"/>
    <col min="16" max="17" width="4.5703125" customWidth="1"/>
    <col min="18" max="18" width="4.28515625" customWidth="1"/>
  </cols>
  <sheetData>
    <row r="1" spans="1:22" ht="18">
      <c r="A1" s="30" t="s">
        <v>662</v>
      </c>
      <c r="B1" s="20"/>
      <c r="C1" s="20"/>
      <c r="D1" s="30"/>
      <c r="E1" s="30"/>
      <c r="F1" s="30"/>
      <c r="G1" s="30"/>
      <c r="H1" s="20"/>
      <c r="I1" s="30"/>
      <c r="J1" s="30"/>
      <c r="K1" s="30"/>
      <c r="L1" s="20"/>
      <c r="M1" s="20"/>
      <c r="N1" s="21"/>
      <c r="P1" s="238"/>
      <c r="Q1" s="238"/>
      <c r="S1" s="20"/>
      <c r="T1" s="238" t="s">
        <v>370</v>
      </c>
    </row>
    <row r="2" spans="1:22" ht="18" customHeight="1">
      <c r="A2" s="1682" t="s">
        <v>660</v>
      </c>
      <c r="B2" s="20"/>
      <c r="C2" s="20"/>
      <c r="D2" s="30"/>
      <c r="E2" s="30"/>
      <c r="F2" s="30"/>
      <c r="G2" s="30"/>
      <c r="H2" s="20"/>
      <c r="I2" s="30"/>
      <c r="J2" s="30"/>
      <c r="K2" s="30"/>
      <c r="L2" s="20"/>
      <c r="M2" s="20"/>
      <c r="N2" s="21"/>
      <c r="O2" s="58"/>
      <c r="P2" s="238"/>
      <c r="Q2" s="238"/>
      <c r="R2" s="58"/>
      <c r="S2" s="20"/>
      <c r="T2" s="20"/>
    </row>
    <row r="3" spans="1:22" ht="13.5" customHeight="1">
      <c r="A3" s="36" t="s">
        <v>329</v>
      </c>
      <c r="B3" s="20"/>
      <c r="C3" s="20"/>
      <c r="D3" s="225"/>
      <c r="E3" s="225"/>
      <c r="M3" s="587"/>
      <c r="N3" s="1245" t="str">
        <f>"Bilan d'activité diffusion "&amp;'Page de garde'!$C$4</f>
        <v>Bilan d'activité diffusion 2023-2024</v>
      </c>
      <c r="O3" s="222"/>
      <c r="P3" s="499"/>
      <c r="Q3" s="499"/>
      <c r="R3" s="222"/>
      <c r="S3" s="19"/>
    </row>
    <row r="4" spans="1:22" ht="13.5" customHeight="1">
      <c r="A4" s="36" t="s">
        <v>43</v>
      </c>
      <c r="B4" s="20"/>
      <c r="C4" s="20"/>
      <c r="D4" s="225"/>
      <c r="E4" s="225"/>
      <c r="F4" s="225"/>
      <c r="G4" s="225"/>
      <c r="H4" s="20"/>
      <c r="I4" s="20"/>
      <c r="J4" s="20"/>
      <c r="K4" s="20"/>
      <c r="M4" s="1247"/>
      <c r="N4" s="222" t="str">
        <f>"Plan d'activité et diffusion "&amp;CONCATENATE(LEFT('Page de garde'!$C$4,4)+1,"-",RIGHT('Page de garde'!$C$4,4)+1)</f>
        <v>Plan d'activité et diffusion 2024-2025</v>
      </c>
      <c r="O4" s="222"/>
      <c r="R4" s="222"/>
      <c r="S4" s="20"/>
    </row>
    <row r="5" spans="1:22" ht="12" customHeight="1">
      <c r="A5" s="36"/>
      <c r="B5" s="20"/>
      <c r="C5" s="20"/>
      <c r="D5" s="225"/>
      <c r="E5" s="225"/>
      <c r="F5" s="225"/>
      <c r="G5" s="225"/>
      <c r="H5" s="20"/>
      <c r="I5" s="20"/>
      <c r="J5" s="20"/>
      <c r="K5" s="20"/>
      <c r="L5" s="222"/>
      <c r="M5" s="20"/>
      <c r="N5" s="21"/>
      <c r="O5" s="21"/>
      <c r="R5" s="21"/>
      <c r="S5" s="20"/>
      <c r="T5" s="20"/>
    </row>
    <row r="6" spans="1:22" ht="12" customHeight="1">
      <c r="A6" s="103" t="s">
        <v>147</v>
      </c>
      <c r="C6" s="993">
        <f>'Page de garde'!$C$3</f>
        <v>0</v>
      </c>
      <c r="D6" s="987"/>
      <c r="E6" s="759"/>
      <c r="F6" s="760"/>
      <c r="G6" s="760"/>
      <c r="H6" s="761"/>
      <c r="I6" s="758"/>
      <c r="J6" s="759"/>
      <c r="K6" s="759"/>
      <c r="L6" s="20"/>
      <c r="M6" s="20"/>
      <c r="N6" s="21"/>
      <c r="O6" s="20"/>
      <c r="P6" s="225"/>
      <c r="Q6" s="225"/>
      <c r="R6" s="20"/>
      <c r="S6" s="20"/>
      <c r="T6" s="20"/>
    </row>
    <row r="7" spans="1:22" ht="12" customHeight="1">
      <c r="A7" s="103"/>
      <c r="C7" s="1171"/>
      <c r="D7" s="1172"/>
      <c r="E7" s="1173"/>
      <c r="F7" s="1174"/>
      <c r="G7" s="1174"/>
      <c r="H7" s="1175"/>
      <c r="I7" s="1176"/>
      <c r="J7" s="1173"/>
      <c r="K7" s="1173"/>
      <c r="L7" s="20"/>
      <c r="M7" s="20"/>
      <c r="N7" s="21"/>
      <c r="O7" s="20"/>
      <c r="P7" s="225"/>
      <c r="Q7" s="225"/>
      <c r="R7" s="20"/>
      <c r="S7" s="20"/>
      <c r="T7" s="20"/>
    </row>
    <row r="8" spans="1:22" ht="14.25" customHeight="1">
      <c r="A8" s="36"/>
      <c r="B8" s="20"/>
      <c r="C8" s="20"/>
      <c r="D8" s="226"/>
      <c r="E8" s="226"/>
      <c r="F8" s="226"/>
      <c r="G8" s="226"/>
      <c r="H8" s="762"/>
      <c r="I8" s="20"/>
      <c r="J8" s="20"/>
      <c r="K8" s="20"/>
      <c r="L8" s="20"/>
      <c r="M8" s="20"/>
      <c r="N8" s="21"/>
      <c r="O8" s="21"/>
      <c r="P8" s="1976" t="s">
        <v>640</v>
      </c>
      <c r="Q8" s="1929"/>
      <c r="R8" s="1929"/>
      <c r="S8" s="1977"/>
      <c r="T8" s="20"/>
    </row>
    <row r="9" spans="1:22" ht="82.5" customHeight="1">
      <c r="A9" s="27"/>
      <c r="B9" s="1378" t="s">
        <v>44</v>
      </c>
      <c r="C9" s="1378" t="s">
        <v>389</v>
      </c>
      <c r="D9" s="1378" t="s">
        <v>673</v>
      </c>
      <c r="E9" s="1379" t="s">
        <v>486</v>
      </c>
      <c r="F9" s="1378" t="s">
        <v>487</v>
      </c>
      <c r="G9" s="1378" t="s">
        <v>320</v>
      </c>
      <c r="H9" s="1378" t="s">
        <v>331</v>
      </c>
      <c r="I9" s="1378" t="s">
        <v>499</v>
      </c>
      <c r="J9" s="1378" t="s">
        <v>737</v>
      </c>
      <c r="K9" s="1380" t="s">
        <v>170</v>
      </c>
      <c r="L9" s="1378" t="s">
        <v>321</v>
      </c>
      <c r="M9" s="1378" t="s">
        <v>45</v>
      </c>
      <c r="N9" s="1378" t="s">
        <v>20</v>
      </c>
      <c r="O9" s="1378" t="s">
        <v>21</v>
      </c>
      <c r="P9" s="1380" t="s">
        <v>638</v>
      </c>
      <c r="Q9" s="1478" t="s">
        <v>639</v>
      </c>
      <c r="R9" s="1380" t="s">
        <v>602</v>
      </c>
      <c r="S9" s="1381" t="s">
        <v>322</v>
      </c>
      <c r="T9" s="1381" t="s">
        <v>323</v>
      </c>
      <c r="U9" s="39"/>
      <c r="V9" s="39"/>
    </row>
    <row r="10" spans="1:22">
      <c r="A10" s="27">
        <v>1</v>
      </c>
      <c r="B10" s="24"/>
      <c r="C10" s="24"/>
      <c r="D10" s="24"/>
      <c r="E10" s="892"/>
      <c r="F10" s="291"/>
      <c r="G10" s="24"/>
      <c r="H10" s="24"/>
      <c r="I10" s="24"/>
      <c r="J10" s="24"/>
      <c r="K10" s="769"/>
      <c r="L10" s="769"/>
      <c r="M10" s="1377"/>
      <c r="N10" s="1377"/>
      <c r="O10" s="1377"/>
      <c r="P10" s="892"/>
      <c r="Q10" s="892"/>
      <c r="R10" s="892">
        <f>P10+Q10</f>
        <v>0</v>
      </c>
      <c r="S10" s="767"/>
      <c r="T10" s="1382"/>
      <c r="U10" s="19"/>
      <c r="V10" s="19"/>
    </row>
    <row r="11" spans="1:22">
      <c r="A11" s="27">
        <f>A10+1</f>
        <v>2</v>
      </c>
      <c r="B11" s="24"/>
      <c r="C11" s="24"/>
      <c r="D11" s="24"/>
      <c r="E11" s="892"/>
      <c r="F11" s="291"/>
      <c r="G11" s="24"/>
      <c r="H11" s="24"/>
      <c r="I11" s="24"/>
      <c r="J11" s="24"/>
      <c r="K11" s="769"/>
      <c r="L11" s="769"/>
      <c r="M11" s="1377"/>
      <c r="N11" s="1377"/>
      <c r="O11" s="1377"/>
      <c r="P11" s="892"/>
      <c r="Q11" s="892"/>
      <c r="R11" s="892">
        <f>P11+Q11</f>
        <v>0</v>
      </c>
      <c r="S11" s="1382"/>
      <c r="T11" s="1382"/>
      <c r="U11" s="19"/>
      <c r="V11" s="19"/>
    </row>
    <row r="12" spans="1:22">
      <c r="A12" s="27">
        <f t="shared" ref="A12:A26" si="0">A11+1</f>
        <v>3</v>
      </c>
      <c r="B12" s="24"/>
      <c r="C12" s="24"/>
      <c r="D12" s="24"/>
      <c r="E12" s="24"/>
      <c r="F12" s="291"/>
      <c r="G12" s="24"/>
      <c r="H12" s="24"/>
      <c r="I12" s="24"/>
      <c r="J12" s="24"/>
      <c r="K12" s="769"/>
      <c r="L12" s="769"/>
      <c r="M12" s="1377"/>
      <c r="N12" s="1377"/>
      <c r="O12" s="1377"/>
      <c r="P12" s="892"/>
      <c r="Q12" s="892"/>
      <c r="R12" s="892">
        <f t="shared" ref="R12:R25" si="1">P12+Q12</f>
        <v>0</v>
      </c>
      <c r="S12" s="1382"/>
      <c r="T12" s="1382"/>
      <c r="U12" s="19"/>
      <c r="V12" s="19"/>
    </row>
    <row r="13" spans="1:22">
      <c r="A13" s="27">
        <f t="shared" si="0"/>
        <v>4</v>
      </c>
      <c r="B13" s="24"/>
      <c r="C13" s="24"/>
      <c r="D13" s="24"/>
      <c r="E13" s="24"/>
      <c r="F13" s="291"/>
      <c r="G13" s="24"/>
      <c r="H13" s="24"/>
      <c r="I13" s="24"/>
      <c r="J13" s="24" t="s">
        <v>117</v>
      </c>
      <c r="K13" s="769"/>
      <c r="L13" s="769"/>
      <c r="M13" s="1377"/>
      <c r="N13" s="1377"/>
      <c r="O13" s="1377"/>
      <c r="P13" s="892"/>
      <c r="Q13" s="892"/>
      <c r="R13" s="892">
        <f t="shared" si="1"/>
        <v>0</v>
      </c>
      <c r="S13" s="1382"/>
      <c r="T13" s="1382"/>
      <c r="U13" s="19"/>
      <c r="V13" s="19"/>
    </row>
    <row r="14" spans="1:22">
      <c r="A14" s="27">
        <f t="shared" si="0"/>
        <v>5</v>
      </c>
      <c r="B14" s="24"/>
      <c r="C14" s="24"/>
      <c r="D14" s="24"/>
      <c r="E14" s="24"/>
      <c r="F14" s="291"/>
      <c r="G14" s="24"/>
      <c r="H14" s="24"/>
      <c r="I14" s="24"/>
      <c r="J14" s="24"/>
      <c r="K14" s="769"/>
      <c r="L14" s="769"/>
      <c r="M14" s="1377"/>
      <c r="N14" s="1377"/>
      <c r="O14" s="1377"/>
      <c r="P14" s="892"/>
      <c r="Q14" s="892"/>
      <c r="R14" s="892">
        <f t="shared" si="1"/>
        <v>0</v>
      </c>
      <c r="S14" s="1382"/>
      <c r="T14" s="1382"/>
      <c r="U14" s="19"/>
      <c r="V14" s="19"/>
    </row>
    <row r="15" spans="1:22">
      <c r="A15" s="27">
        <f t="shared" si="0"/>
        <v>6</v>
      </c>
      <c r="B15" s="24"/>
      <c r="C15" s="24"/>
      <c r="D15" s="24"/>
      <c r="E15" s="24"/>
      <c r="F15" s="291"/>
      <c r="G15" s="24"/>
      <c r="H15" s="24"/>
      <c r="I15" s="24"/>
      <c r="J15" s="24"/>
      <c r="K15" s="769"/>
      <c r="L15" s="769"/>
      <c r="M15" s="1377"/>
      <c r="N15" s="1377"/>
      <c r="O15" s="1377"/>
      <c r="P15" s="892"/>
      <c r="Q15" s="892"/>
      <c r="R15" s="892">
        <f t="shared" si="1"/>
        <v>0</v>
      </c>
      <c r="S15" s="1382"/>
      <c r="T15" s="1382"/>
      <c r="U15" s="19"/>
      <c r="V15" s="19"/>
    </row>
    <row r="16" spans="1:22">
      <c r="A16" s="27">
        <f t="shared" si="0"/>
        <v>7</v>
      </c>
      <c r="B16" s="24"/>
      <c r="C16" s="24"/>
      <c r="D16" s="24"/>
      <c r="E16" s="24"/>
      <c r="F16" s="291"/>
      <c r="G16" s="24"/>
      <c r="H16" s="24"/>
      <c r="I16" s="24"/>
      <c r="J16" s="24"/>
      <c r="K16" s="769"/>
      <c r="L16" s="769"/>
      <c r="M16" s="1377"/>
      <c r="N16" s="1377"/>
      <c r="O16" s="1377"/>
      <c r="P16" s="892"/>
      <c r="Q16" s="892"/>
      <c r="R16" s="892">
        <f t="shared" si="1"/>
        <v>0</v>
      </c>
      <c r="S16" s="1382"/>
      <c r="T16" s="1382"/>
      <c r="U16" s="19"/>
      <c r="V16" s="19"/>
    </row>
    <row r="17" spans="1:22">
      <c r="A17" s="27">
        <f t="shared" si="0"/>
        <v>8</v>
      </c>
      <c r="B17" s="24"/>
      <c r="C17" s="24"/>
      <c r="D17" s="24"/>
      <c r="E17" s="24"/>
      <c r="F17" s="291"/>
      <c r="G17" s="24"/>
      <c r="H17" s="24"/>
      <c r="I17" s="24"/>
      <c r="J17" s="24"/>
      <c r="K17" s="769"/>
      <c r="L17" s="769"/>
      <c r="M17" s="1377"/>
      <c r="N17" s="1377"/>
      <c r="O17" s="1377"/>
      <c r="P17" s="892"/>
      <c r="Q17" s="892"/>
      <c r="R17" s="892">
        <f t="shared" si="1"/>
        <v>0</v>
      </c>
      <c r="S17" s="1382"/>
      <c r="T17" s="1382"/>
      <c r="U17" s="19"/>
      <c r="V17" s="19"/>
    </row>
    <row r="18" spans="1:22">
      <c r="A18" s="27">
        <f t="shared" si="0"/>
        <v>9</v>
      </c>
      <c r="B18" s="24"/>
      <c r="C18" s="24"/>
      <c r="D18" s="24"/>
      <c r="E18" s="24"/>
      <c r="F18" s="291"/>
      <c r="G18" s="24"/>
      <c r="H18" s="24"/>
      <c r="I18" s="24"/>
      <c r="J18" s="24"/>
      <c r="K18" s="769"/>
      <c r="L18" s="769"/>
      <c r="M18" s="1377"/>
      <c r="N18" s="1377"/>
      <c r="O18" s="1377"/>
      <c r="P18" s="892"/>
      <c r="Q18" s="892"/>
      <c r="R18" s="892">
        <f t="shared" si="1"/>
        <v>0</v>
      </c>
      <c r="S18" s="1382"/>
      <c r="T18" s="1382"/>
      <c r="U18" s="19"/>
      <c r="V18" s="19"/>
    </row>
    <row r="19" spans="1:22">
      <c r="A19" s="27">
        <f t="shared" si="0"/>
        <v>10</v>
      </c>
      <c r="B19" s="24"/>
      <c r="C19" s="24"/>
      <c r="D19" s="24"/>
      <c r="E19" s="24"/>
      <c r="F19" s="291"/>
      <c r="G19" s="24"/>
      <c r="H19" s="24"/>
      <c r="I19" s="24"/>
      <c r="J19" s="24"/>
      <c r="K19" s="769"/>
      <c r="L19" s="769"/>
      <c r="M19" s="1377"/>
      <c r="N19" s="1377"/>
      <c r="O19" s="1377"/>
      <c r="P19" s="892"/>
      <c r="Q19" s="892"/>
      <c r="R19" s="892">
        <f t="shared" si="1"/>
        <v>0</v>
      </c>
      <c r="S19" s="1382"/>
      <c r="T19" s="1382"/>
      <c r="U19" s="19"/>
      <c r="V19" s="19"/>
    </row>
    <row r="20" spans="1:22">
      <c r="A20" s="27">
        <f t="shared" si="0"/>
        <v>11</v>
      </c>
      <c r="B20" s="24"/>
      <c r="C20" s="24"/>
      <c r="D20" s="24"/>
      <c r="E20" s="24"/>
      <c r="F20" s="291"/>
      <c r="G20" s="24"/>
      <c r="H20" s="24"/>
      <c r="I20" s="24"/>
      <c r="J20" s="24"/>
      <c r="K20" s="769"/>
      <c r="L20" s="769"/>
      <c r="M20" s="1377"/>
      <c r="N20" s="1377"/>
      <c r="O20" s="1377"/>
      <c r="P20" s="892"/>
      <c r="Q20" s="892"/>
      <c r="R20" s="892">
        <f t="shared" si="1"/>
        <v>0</v>
      </c>
      <c r="S20" s="1382"/>
      <c r="T20" s="1382"/>
      <c r="U20" s="19"/>
      <c r="V20" s="19"/>
    </row>
    <row r="21" spans="1:22">
      <c r="A21" s="27">
        <f t="shared" si="0"/>
        <v>12</v>
      </c>
      <c r="B21" s="24"/>
      <c r="C21" s="24"/>
      <c r="D21" s="24"/>
      <c r="E21" s="24"/>
      <c r="F21" s="291"/>
      <c r="G21" s="24"/>
      <c r="H21" s="24"/>
      <c r="I21" s="24"/>
      <c r="J21" s="24"/>
      <c r="K21" s="769"/>
      <c r="L21" s="769"/>
      <c r="M21" s="1377"/>
      <c r="N21" s="1377"/>
      <c r="O21" s="1377"/>
      <c r="P21" s="892"/>
      <c r="Q21" s="892"/>
      <c r="R21" s="892">
        <f t="shared" si="1"/>
        <v>0</v>
      </c>
      <c r="S21" s="1382"/>
      <c r="T21" s="1382"/>
      <c r="U21" s="19"/>
      <c r="V21" s="19"/>
    </row>
    <row r="22" spans="1:22">
      <c r="A22" s="27">
        <f t="shared" si="0"/>
        <v>13</v>
      </c>
      <c r="B22" s="24"/>
      <c r="C22" s="24"/>
      <c r="D22" s="24"/>
      <c r="E22" s="24"/>
      <c r="F22" s="291"/>
      <c r="G22" s="24"/>
      <c r="H22" s="24"/>
      <c r="I22" s="24"/>
      <c r="J22" s="24"/>
      <c r="K22" s="769"/>
      <c r="L22" s="769"/>
      <c r="M22" s="1377"/>
      <c r="N22" s="1377"/>
      <c r="O22" s="1377"/>
      <c r="P22" s="892"/>
      <c r="Q22" s="892"/>
      <c r="R22" s="892">
        <f t="shared" si="1"/>
        <v>0</v>
      </c>
      <c r="S22" s="1382"/>
      <c r="T22" s="1382"/>
      <c r="U22" s="19"/>
      <c r="V22" s="19"/>
    </row>
    <row r="23" spans="1:22">
      <c r="A23" s="27">
        <f t="shared" si="0"/>
        <v>14</v>
      </c>
      <c r="B23" s="24"/>
      <c r="C23" s="24"/>
      <c r="D23" s="24"/>
      <c r="E23" s="24"/>
      <c r="F23" s="291"/>
      <c r="G23" s="24"/>
      <c r="H23" s="24"/>
      <c r="I23" s="24"/>
      <c r="J23" s="24"/>
      <c r="K23" s="769"/>
      <c r="L23" s="769"/>
      <c r="M23" s="1377"/>
      <c r="N23" s="1377"/>
      <c r="O23" s="1377"/>
      <c r="P23" s="892"/>
      <c r="Q23" s="892"/>
      <c r="R23" s="892">
        <f t="shared" si="1"/>
        <v>0</v>
      </c>
      <c r="S23" s="1382"/>
      <c r="T23" s="1382"/>
      <c r="U23" s="19"/>
      <c r="V23" s="19"/>
    </row>
    <row r="24" spans="1:22">
      <c r="A24" s="27">
        <f t="shared" si="0"/>
        <v>15</v>
      </c>
      <c r="B24" s="24"/>
      <c r="C24" s="24"/>
      <c r="D24" s="24"/>
      <c r="E24" s="24"/>
      <c r="F24" s="291"/>
      <c r="G24" s="24"/>
      <c r="H24" s="24"/>
      <c r="I24" s="24"/>
      <c r="J24" s="24"/>
      <c r="K24" s="769"/>
      <c r="L24" s="769"/>
      <c r="M24" s="1377"/>
      <c r="N24" s="1377"/>
      <c r="O24" s="1377"/>
      <c r="P24" s="892"/>
      <c r="Q24" s="892"/>
      <c r="R24" s="892">
        <f t="shared" si="1"/>
        <v>0</v>
      </c>
      <c r="S24" s="1382"/>
      <c r="T24" s="1382"/>
      <c r="U24" s="19"/>
      <c r="V24" s="19"/>
    </row>
    <row r="25" spans="1:22">
      <c r="A25" s="27">
        <f t="shared" si="0"/>
        <v>16</v>
      </c>
      <c r="B25" s="24"/>
      <c r="C25" s="24"/>
      <c r="D25" s="24"/>
      <c r="E25" s="24"/>
      <c r="F25" s="291"/>
      <c r="G25" s="24"/>
      <c r="H25" s="24"/>
      <c r="I25" s="24"/>
      <c r="J25" s="24"/>
      <c r="K25" s="769"/>
      <c r="L25" s="769"/>
      <c r="M25" s="1377"/>
      <c r="N25" s="1377"/>
      <c r="O25" s="1377"/>
      <c r="P25" s="892"/>
      <c r="Q25" s="892"/>
      <c r="R25" s="892">
        <f t="shared" si="1"/>
        <v>0</v>
      </c>
      <c r="S25" s="1382"/>
      <c r="T25" s="1382"/>
      <c r="U25" s="19"/>
      <c r="V25" s="19"/>
    </row>
    <row r="26" spans="1:22">
      <c r="A26" s="27">
        <f t="shared" si="0"/>
        <v>17</v>
      </c>
      <c r="B26" s="24"/>
      <c r="C26" s="24"/>
      <c r="D26" s="24"/>
      <c r="E26" s="24"/>
      <c r="F26" s="291"/>
      <c r="G26" s="24"/>
      <c r="H26" s="24"/>
      <c r="I26" s="24"/>
      <c r="J26" s="24"/>
      <c r="K26" s="769"/>
      <c r="L26" s="769"/>
      <c r="M26" s="1377"/>
      <c r="N26" s="1377"/>
      <c r="O26" s="1377"/>
      <c r="P26" s="892"/>
      <c r="Q26" s="892"/>
      <c r="R26" s="892">
        <f>P26+Q26</f>
        <v>0</v>
      </c>
      <c r="S26" s="1382"/>
      <c r="T26" s="1382"/>
      <c r="U26" s="19"/>
      <c r="V26" s="19"/>
    </row>
    <row r="27" spans="1:22">
      <c r="A27" s="1003"/>
      <c r="B27" s="19"/>
      <c r="C27" s="19"/>
      <c r="D27" s="19"/>
      <c r="E27" s="19"/>
      <c r="F27" s="69"/>
      <c r="G27" s="19"/>
      <c r="H27" s="19"/>
      <c r="I27" s="19"/>
      <c r="J27" s="19"/>
      <c r="K27" s="1825"/>
      <c r="L27" s="1825"/>
      <c r="M27" s="1826"/>
      <c r="N27" s="1826"/>
      <c r="O27" s="1826"/>
      <c r="P27" s="263"/>
      <c r="Q27" s="263"/>
      <c r="R27" s="263"/>
      <c r="S27" s="1827"/>
      <c r="T27" s="1827"/>
      <c r="U27" s="19"/>
      <c r="V27" s="19"/>
    </row>
    <row r="28" spans="1:22" ht="13.5" thickBot="1">
      <c r="A28" s="28"/>
      <c r="B28" s="25"/>
      <c r="C28" s="25"/>
      <c r="D28" s="25"/>
      <c r="E28" s="25"/>
      <c r="F28" s="291"/>
      <c r="G28" s="25"/>
      <c r="H28" s="25"/>
      <c r="I28" s="770"/>
      <c r="J28" s="770"/>
      <c r="K28" s="770"/>
      <c r="L28" s="770"/>
      <c r="M28" s="770"/>
      <c r="N28" s="768"/>
      <c r="O28" s="768"/>
      <c r="P28" s="1170"/>
      <c r="Q28" s="1170"/>
      <c r="R28" s="1170"/>
      <c r="S28" s="25"/>
      <c r="T28" s="25"/>
    </row>
    <row r="29" spans="1:22" ht="21" customHeight="1" thickTop="1" thickBot="1">
      <c r="A29" s="26"/>
      <c r="B29" s="1168" t="s">
        <v>324</v>
      </c>
      <c r="C29" s="1690"/>
      <c r="D29" s="1545"/>
      <c r="E29" s="1812"/>
      <c r="F29" s="1813"/>
      <c r="G29" s="1814" t="s">
        <v>760</v>
      </c>
      <c r="H29" s="1814"/>
      <c r="I29" s="1815"/>
      <c r="J29" s="116" t="s">
        <v>325</v>
      </c>
      <c r="K29" s="1691">
        <f>SUM(K10:K26)</f>
        <v>0</v>
      </c>
      <c r="L29" s="1691"/>
      <c r="M29" s="1691">
        <f>SUM(M10:M26)</f>
        <v>0</v>
      </c>
      <c r="N29" s="1691">
        <f>SUM(N10:N26)</f>
        <v>0</v>
      </c>
      <c r="O29" s="1691">
        <f>SUM(O10:O26)</f>
        <v>0</v>
      </c>
      <c r="P29" s="1692">
        <f>SUM(P10:P26)</f>
        <v>0</v>
      </c>
      <c r="Q29" s="1693">
        <f>SUM(Q10:Q26)</f>
        <v>0</v>
      </c>
      <c r="R29" s="1694">
        <f>SUM(P29:Q29)</f>
        <v>0</v>
      </c>
      <c r="S29" s="1695">
        <f>SUM(S10:S26)</f>
        <v>0</v>
      </c>
      <c r="T29" s="1695">
        <f>SUM(T10:T26)</f>
        <v>0</v>
      </c>
      <c r="U29" s="26"/>
      <c r="V29" s="26"/>
    </row>
    <row r="30" spans="1:22" ht="12" customHeight="1">
      <c r="A30" s="26"/>
      <c r="B30" s="1168"/>
      <c r="C30" s="26"/>
      <c r="D30" s="37"/>
      <c r="E30" s="1816"/>
      <c r="F30" s="1810"/>
      <c r="G30" s="1561" t="s">
        <v>753</v>
      </c>
      <c r="H30" s="1817"/>
      <c r="I30" s="1818" t="s">
        <v>754</v>
      </c>
      <c r="J30" s="116"/>
      <c r="K30" s="1541"/>
      <c r="L30" s="1541"/>
      <c r="M30" s="1541"/>
      <c r="N30" s="1541"/>
      <c r="O30" s="1541"/>
      <c r="P30" s="1541"/>
      <c r="Q30" s="1541"/>
      <c r="R30" s="1541"/>
      <c r="S30" s="1542"/>
      <c r="T30" s="1542"/>
      <c r="U30" s="26"/>
      <c r="V30" s="26"/>
    </row>
    <row r="31" spans="1:22" ht="14.45" customHeight="1">
      <c r="A31" s="26"/>
      <c r="B31" s="1540"/>
      <c r="C31" s="38"/>
      <c r="D31" s="26"/>
      <c r="E31" s="1819"/>
      <c r="F31" s="1811" t="s">
        <v>806</v>
      </c>
      <c r="G31" s="1728">
        <f>COUNTIF($F10:$F28,"Autochtone")</f>
        <v>0</v>
      </c>
      <c r="H31" s="1727"/>
      <c r="I31" s="1823">
        <f>COUNTIF($F10:$F28,"Diversité")</f>
        <v>0</v>
      </c>
      <c r="J31" s="116"/>
      <c r="K31" s="1541"/>
      <c r="L31" s="1541"/>
      <c r="M31" s="1541"/>
      <c r="N31" s="1541"/>
      <c r="O31" s="1541"/>
      <c r="P31" s="1541"/>
      <c r="Q31" s="1541"/>
      <c r="R31" s="1541"/>
      <c r="S31" s="1542"/>
      <c r="T31" s="1542"/>
      <c r="U31" s="26"/>
      <c r="V31" s="26"/>
    </row>
    <row r="32" spans="1:22" ht="21" customHeight="1" thickBot="1">
      <c r="A32" s="26"/>
      <c r="B32" s="1540"/>
      <c r="C32" s="1540"/>
      <c r="D32" s="26"/>
      <c r="E32" s="1820"/>
      <c r="F32" s="1821" t="s">
        <v>170</v>
      </c>
      <c r="G32" s="1824">
        <f>SUMIF($F10:$F28,"Autochtone",$K10:$K28)</f>
        <v>0</v>
      </c>
      <c r="H32" s="1822"/>
      <c r="I32" s="1790">
        <f>SUMIF($F10:$F28,"Diversité",$K10:$K28)</f>
        <v>0</v>
      </c>
      <c r="J32" s="116"/>
      <c r="K32" s="1541"/>
      <c r="L32" s="1541"/>
      <c r="M32" s="1541"/>
      <c r="N32" s="1541"/>
      <c r="O32" s="1541"/>
      <c r="P32" s="1541"/>
      <c r="Q32" s="1541"/>
      <c r="R32" s="1541"/>
      <c r="S32" s="1542"/>
      <c r="T32" s="1542"/>
      <c r="U32" s="26"/>
      <c r="V32" s="26"/>
    </row>
    <row r="33" spans="1:20" ht="13.5" thickTop="1">
      <c r="A33" s="38"/>
      <c r="B33" s="25"/>
      <c r="C33" s="25"/>
      <c r="D33" s="28"/>
      <c r="E33" s="25"/>
      <c r="F33" s="25"/>
      <c r="G33" s="25"/>
      <c r="H33" s="25"/>
      <c r="I33" s="25"/>
      <c r="J33" s="25"/>
      <c r="K33" s="25"/>
      <c r="L33" s="25"/>
      <c r="M33" s="25"/>
      <c r="N33" s="25"/>
      <c r="O33" s="25"/>
      <c r="P33" s="19"/>
      <c r="Q33" s="19"/>
      <c r="R33" s="25"/>
      <c r="S33" s="25"/>
      <c r="T33" s="25"/>
    </row>
    <row r="34" spans="1:20" ht="22.5" customHeight="1">
      <c r="A34" s="764"/>
      <c r="B34" s="1974" t="s">
        <v>390</v>
      </c>
      <c r="C34" s="1975"/>
      <c r="D34" s="1978" t="s">
        <v>392</v>
      </c>
      <c r="E34" s="1979"/>
      <c r="F34" s="1980"/>
      <c r="G34" s="1947" t="s">
        <v>484</v>
      </c>
      <c r="H34" s="1949"/>
      <c r="I34" s="1982" t="s">
        <v>485</v>
      </c>
      <c r="J34" s="1983"/>
      <c r="K34" s="1983"/>
      <c r="L34" s="1983"/>
      <c r="M34" s="1983"/>
      <c r="N34" s="1983"/>
      <c r="O34" s="1983"/>
      <c r="P34" s="1983"/>
      <c r="Q34" s="1983"/>
      <c r="R34" s="1983"/>
      <c r="S34" s="1983"/>
      <c r="T34" s="1984"/>
    </row>
    <row r="35" spans="1:20" ht="69.95" customHeight="1">
      <c r="A35" s="765"/>
      <c r="B35" s="1964" t="s">
        <v>326</v>
      </c>
      <c r="C35" s="1966"/>
      <c r="D35" s="1964" t="s">
        <v>327</v>
      </c>
      <c r="E35" s="1965"/>
      <c r="F35" s="1966"/>
      <c r="G35" s="1964" t="s">
        <v>483</v>
      </c>
      <c r="H35" s="1966"/>
      <c r="I35" s="1964" t="s">
        <v>724</v>
      </c>
      <c r="J35" s="1965"/>
      <c r="K35" s="1965"/>
      <c r="L35" s="1965"/>
      <c r="M35" s="1965"/>
      <c r="N35" s="1965"/>
      <c r="O35" s="1965"/>
      <c r="P35" s="1965"/>
      <c r="Q35" s="1965"/>
      <c r="R35" s="1965"/>
      <c r="S35" s="1965"/>
      <c r="T35" s="1981"/>
    </row>
    <row r="36" spans="1:20">
      <c r="A36" s="765"/>
      <c r="B36" s="35"/>
      <c r="C36" s="35"/>
      <c r="D36" s="19"/>
      <c r="E36" s="35"/>
      <c r="F36" s="766"/>
      <c r="G36" s="766"/>
      <c r="H36" s="35"/>
      <c r="I36" s="35"/>
      <c r="J36" s="35"/>
      <c r="K36" s="35"/>
      <c r="L36" s="35"/>
      <c r="M36" s="35"/>
      <c r="N36" s="35"/>
      <c r="O36" s="35"/>
      <c r="P36" s="1168"/>
      <c r="Q36" s="1168"/>
      <c r="R36" s="35"/>
      <c r="S36" s="35"/>
      <c r="T36" s="35"/>
    </row>
    <row r="37" spans="1:20">
      <c r="A37" s="765"/>
      <c r="P37" s="818"/>
      <c r="Q37" s="818"/>
      <c r="S37" s="35"/>
      <c r="T37" s="35"/>
    </row>
    <row r="38" spans="1:20">
      <c r="A38" s="765"/>
      <c r="B38" s="35"/>
      <c r="C38" s="35"/>
      <c r="D38" s="19"/>
      <c r="E38" s="35"/>
      <c r="F38" s="35"/>
      <c r="G38" s="35"/>
      <c r="H38" s="35"/>
      <c r="I38" s="35"/>
      <c r="J38" s="35"/>
      <c r="K38" s="35"/>
      <c r="L38" s="35"/>
      <c r="M38" s="35"/>
      <c r="N38" s="35"/>
      <c r="O38" s="35"/>
      <c r="P38" s="41"/>
      <c r="Q38" s="41"/>
      <c r="R38" s="35"/>
      <c r="S38" s="35"/>
      <c r="T38" s="35"/>
    </row>
    <row r="39" spans="1:20">
      <c r="A39" s="765"/>
      <c r="B39" s="35"/>
      <c r="C39" s="35"/>
      <c r="D39" s="19"/>
      <c r="E39" s="35"/>
      <c r="F39" s="35"/>
      <c r="G39" s="35"/>
      <c r="H39" s="35"/>
      <c r="I39" s="35"/>
      <c r="J39" s="35"/>
      <c r="K39" s="35"/>
      <c r="L39" s="35"/>
      <c r="M39" s="35"/>
      <c r="N39" s="35"/>
      <c r="O39" s="35"/>
      <c r="P39" s="41"/>
      <c r="Q39" s="41"/>
      <c r="R39" s="35"/>
      <c r="S39" s="35"/>
      <c r="T39" s="35"/>
    </row>
    <row r="40" spans="1:20">
      <c r="A40" s="765"/>
      <c r="B40" s="35"/>
      <c r="C40" s="35"/>
      <c r="D40" s="19"/>
      <c r="E40" s="35"/>
      <c r="F40" s="766"/>
      <c r="G40" s="766"/>
      <c r="H40" s="35"/>
      <c r="I40" s="35"/>
      <c r="J40" s="35"/>
      <c r="K40" s="35"/>
      <c r="L40" s="35"/>
      <c r="M40" s="35"/>
      <c r="N40" s="35"/>
      <c r="O40" s="35"/>
      <c r="P40" s="41"/>
      <c r="Q40" s="41"/>
      <c r="R40" s="35"/>
      <c r="S40" s="35"/>
      <c r="T40" s="35"/>
    </row>
    <row r="41" spans="1:20">
      <c r="P41" s="41"/>
      <c r="Q41" s="41"/>
    </row>
    <row r="42" spans="1:20">
      <c r="P42" s="41"/>
      <c r="Q42" s="41"/>
    </row>
    <row r="43" spans="1:20">
      <c r="P43" s="41"/>
      <c r="Q43" s="41"/>
    </row>
    <row r="44" spans="1:20">
      <c r="P44" s="41"/>
      <c r="Q44" s="41"/>
    </row>
  </sheetData>
  <customSheetViews>
    <customSheetView guid="{E81D238A-7B02-4284-898B-8B059A14501E}" showPageBreaks="1" showGridLines="0" fitToPage="1" topLeftCell="C1">
      <selection activeCell="H58" sqref="H58"/>
      <pageMargins left="0.25" right="0.25" top="0.75" bottom="0.75" header="0.3" footer="0.3"/>
      <pageSetup paperSize="5" scale="98" fitToHeight="0" orientation="landscape" r:id="rId1"/>
      <headerFooter>
        <oddFooter>&amp;R&amp;8Soutien à la mission 2017-2018</oddFooter>
      </headerFooter>
    </customSheetView>
    <customSheetView guid="{880C3229-9790-4559-BAA0-FBDBBD6DDD03}" showGridLines="0" fitToPage="1" topLeftCell="C1">
      <selection activeCell="H58" sqref="H58"/>
      <pageMargins left="0.25" right="0.25" top="0.75" bottom="0.75" header="0.3" footer="0.3"/>
      <pageSetup paperSize="5" scale="98" fitToHeight="0" orientation="landscape" r:id="rId2"/>
      <headerFooter>
        <oddFooter>&amp;R&amp;8Soutien à la mission 2017-2018</oddFooter>
      </headerFooter>
    </customSheetView>
  </customSheetViews>
  <mergeCells count="9">
    <mergeCell ref="B34:C34"/>
    <mergeCell ref="B35:C35"/>
    <mergeCell ref="G34:H34"/>
    <mergeCell ref="G35:H35"/>
    <mergeCell ref="P8:S8"/>
    <mergeCell ref="D34:F34"/>
    <mergeCell ref="D35:F35"/>
    <mergeCell ref="I35:T35"/>
    <mergeCell ref="I34:T34"/>
  </mergeCells>
  <dataValidations count="1">
    <dataValidation type="list" allowBlank="1" showInputMessage="1" showErrorMessage="1" sqref="F10:F28" xr:uid="{00000000-0002-0000-0B00-000000000000}">
      <formula1>"Autochtone,Diversité"</formula1>
    </dataValidation>
  </dataValidations>
  <pageMargins left="0.23622047244094491" right="0.23622047244094491" top="0.74803149606299213" bottom="0.57999999999999996" header="0.31496062992125984" footer="0.31496062992125984"/>
  <pageSetup paperSize="5" scale="82" fitToHeight="0" orientation="landscape" r:id="rId3"/>
  <headerFooter>
    <oddFooter>&amp;R&amp;8Rapport final d'activité</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305153" r:id="rId6" name="Check Box 1">
              <controlPr defaultSize="0" autoFill="0" autoLine="0" autoPict="0">
                <anchor moveWithCells="1">
                  <from>
                    <xdr:col>12</xdr:col>
                    <xdr:colOff>238125</xdr:colOff>
                    <xdr:row>1</xdr:row>
                    <xdr:rowOff>190500</xdr:rowOff>
                  </from>
                  <to>
                    <xdr:col>13</xdr:col>
                    <xdr:colOff>28575</xdr:colOff>
                    <xdr:row>3</xdr:row>
                    <xdr:rowOff>9525</xdr:rowOff>
                  </to>
                </anchor>
              </controlPr>
            </control>
          </mc:Choice>
        </mc:AlternateContent>
        <mc:AlternateContent xmlns:mc="http://schemas.openxmlformats.org/markup-compatibility/2006">
          <mc:Choice Requires="x14">
            <control shapeId="305154" r:id="rId7" name="Check Box 2">
              <controlPr defaultSize="0" autoFill="0" autoLine="0" autoPict="0">
                <anchor moveWithCells="1">
                  <from>
                    <xdr:col>12</xdr:col>
                    <xdr:colOff>238125</xdr:colOff>
                    <xdr:row>2</xdr:row>
                    <xdr:rowOff>133350</xdr:rowOff>
                  </from>
                  <to>
                    <xdr:col>13</xdr:col>
                    <xdr:colOff>28575</xdr:colOff>
                    <xdr:row>4</xdr:row>
                    <xdr:rowOff>9525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108"/>
  <sheetViews>
    <sheetView showGridLines="0" showZeros="0" zoomScaleNormal="100" workbookViewId="0"/>
  </sheetViews>
  <sheetFormatPr baseColWidth="10" defaultColWidth="11.42578125" defaultRowHeight="12.75"/>
  <cols>
    <col min="1" max="1" width="25.7109375" style="223" customWidth="1"/>
    <col min="2" max="2" width="36.7109375" style="515" customWidth="1"/>
    <col min="3" max="4" width="2.7109375" style="223" customWidth="1"/>
    <col min="5" max="5" width="12.7109375" style="223" customWidth="1"/>
    <col min="6" max="6" width="2.7109375" style="223" customWidth="1"/>
    <col min="7" max="7" width="13.42578125" style="223" customWidth="1"/>
    <col min="8" max="16384" width="11.42578125" style="223"/>
  </cols>
  <sheetData>
    <row r="1" spans="1:7" s="498" customFormat="1" ht="26.25" customHeight="1">
      <c r="A1" s="496" t="s">
        <v>213</v>
      </c>
      <c r="B1" s="497"/>
      <c r="G1" s="1546" t="s">
        <v>214</v>
      </c>
    </row>
    <row r="2" spans="1:7" s="222" customFormat="1" ht="12" customHeight="1">
      <c r="A2" s="500" t="s">
        <v>147</v>
      </c>
      <c r="B2" s="1072">
        <f>'Page de garde'!$C$3</f>
        <v>0</v>
      </c>
      <c r="C2" s="1072"/>
      <c r="D2" s="1072"/>
      <c r="E2" s="1072"/>
      <c r="F2" s="992"/>
      <c r="G2" s="992"/>
    </row>
    <row r="3" spans="1:7" s="222" customFormat="1" ht="6" customHeight="1">
      <c r="A3" s="501"/>
      <c r="B3" s="224"/>
      <c r="E3" s="224"/>
      <c r="G3" s="224"/>
    </row>
    <row r="4" spans="1:7" s="222" customFormat="1" ht="22.5" customHeight="1">
      <c r="A4" s="42" t="s">
        <v>641</v>
      </c>
      <c r="B4" s="224"/>
      <c r="E4" s="224"/>
      <c r="G4" s="224"/>
    </row>
    <row r="5" spans="1:7" s="504" customFormat="1" ht="22.5" customHeight="1">
      <c r="A5" s="502"/>
      <c r="B5" s="503"/>
      <c r="C5" s="2"/>
      <c r="D5" s="2"/>
      <c r="E5" s="805" t="str">
        <f>CONCATENATE(LEFT('Page de garde'!$C$4,4)-0,"-",RIGHT('Page de garde'!$C$4,4)-0)</f>
        <v>2023-2024</v>
      </c>
      <c r="F5" s="2"/>
      <c r="G5" s="805" t="str">
        <f>CONCATENATE(LEFT('Page de garde'!$C$4,4)+1,"-",RIGHT('Page de garde'!$C$4,4)+1)</f>
        <v>2024-2025</v>
      </c>
    </row>
    <row r="6" spans="1:7" s="504" customFormat="1" ht="22.5" customHeight="1">
      <c r="A6" s="502"/>
      <c r="B6" s="503"/>
      <c r="C6" s="2"/>
      <c r="D6" s="2"/>
      <c r="E6" s="804"/>
      <c r="F6" s="2"/>
      <c r="G6" s="804"/>
    </row>
    <row r="7" spans="1:7" s="25" customFormat="1" ht="12" customHeight="1">
      <c r="A7" s="40" t="s">
        <v>642</v>
      </c>
      <c r="B7" s="506"/>
      <c r="E7" s="814"/>
      <c r="G7" s="814"/>
    </row>
    <row r="8" spans="1:7" s="25" customFormat="1" ht="12" customHeight="1">
      <c r="A8" s="810"/>
      <c r="B8" s="811"/>
      <c r="E8" s="814"/>
      <c r="G8" s="814"/>
    </row>
    <row r="9" spans="1:7" s="25" customFormat="1" ht="12" customHeight="1">
      <c r="A9" s="812"/>
      <c r="B9" s="813"/>
      <c r="E9" s="814"/>
      <c r="G9" s="814"/>
    </row>
    <row r="10" spans="1:7" s="25" customFormat="1" ht="12" customHeight="1">
      <c r="A10" s="505" t="s">
        <v>215</v>
      </c>
      <c r="B10" s="813"/>
      <c r="E10" s="814"/>
      <c r="G10" s="814"/>
    </row>
    <row r="11" spans="1:7" s="25" customFormat="1" ht="12" customHeight="1">
      <c r="A11" s="505" t="s">
        <v>216</v>
      </c>
      <c r="B11" s="813"/>
      <c r="E11" s="814"/>
      <c r="G11" s="814"/>
    </row>
    <row r="12" spans="1:7" s="508" customFormat="1" ht="12" customHeight="1">
      <c r="A12" s="507" t="s">
        <v>217</v>
      </c>
      <c r="B12" s="503"/>
    </row>
    <row r="13" spans="1:7" s="25" customFormat="1" ht="12" customHeight="1">
      <c r="A13" s="505" t="s">
        <v>218</v>
      </c>
      <c r="B13" s="506"/>
      <c r="E13" s="52"/>
      <c r="G13" s="52"/>
    </row>
    <row r="14" spans="1:7" s="25" customFormat="1" ht="12" customHeight="1">
      <c r="A14" s="505" t="s">
        <v>219</v>
      </c>
      <c r="B14" s="506"/>
      <c r="E14" s="509"/>
      <c r="G14" s="509"/>
    </row>
    <row r="15" spans="1:7" s="25" customFormat="1" ht="12" customHeight="1">
      <c r="A15" s="505" t="s">
        <v>220</v>
      </c>
      <c r="B15" s="506"/>
      <c r="E15" s="51"/>
      <c r="G15" s="51"/>
    </row>
    <row r="16" spans="1:7" s="25" customFormat="1" ht="12" customHeight="1">
      <c r="A16" s="508"/>
      <c r="B16" s="506"/>
    </row>
    <row r="17" spans="1:7" s="508" customFormat="1" ht="12" customHeight="1">
      <c r="A17" s="507" t="s">
        <v>221</v>
      </c>
      <c r="B17" s="503"/>
      <c r="E17" s="1696">
        <v>0</v>
      </c>
      <c r="G17" s="1696">
        <v>0</v>
      </c>
    </row>
    <row r="18" spans="1:7" s="508" customFormat="1" ht="15" customHeight="1">
      <c r="A18" s="507" t="s">
        <v>222</v>
      </c>
      <c r="B18" s="503"/>
    </row>
    <row r="19" spans="1:7" s="25" customFormat="1" ht="12" customHeight="1">
      <c r="A19" s="505" t="s">
        <v>223</v>
      </c>
      <c r="B19" s="506"/>
      <c r="E19" s="510">
        <v>0</v>
      </c>
      <c r="G19" s="510">
        <v>0</v>
      </c>
    </row>
    <row r="20" spans="1:7" s="25" customFormat="1" ht="12" customHeight="1">
      <c r="A20" s="505" t="s">
        <v>224</v>
      </c>
      <c r="B20" s="506"/>
      <c r="E20" s="511">
        <v>0</v>
      </c>
      <c r="G20" s="511">
        <v>0</v>
      </c>
    </row>
    <row r="21" spans="1:7" s="25" customFormat="1" ht="12" customHeight="1">
      <c r="A21" s="512" t="s">
        <v>225</v>
      </c>
      <c r="B21" s="506"/>
      <c r="E21" s="510">
        <v>0</v>
      </c>
      <c r="G21" s="510">
        <v>0</v>
      </c>
    </row>
    <row r="22" spans="1:7" s="25" customFormat="1" ht="12" customHeight="1">
      <c r="A22" s="505" t="s">
        <v>226</v>
      </c>
      <c r="B22" s="506"/>
      <c r="E22" s="510">
        <v>0</v>
      </c>
      <c r="G22" s="510">
        <v>0</v>
      </c>
    </row>
    <row r="23" spans="1:7" s="25" customFormat="1" ht="12" customHeight="1">
      <c r="A23" s="505" t="s">
        <v>227</v>
      </c>
      <c r="B23" s="506"/>
      <c r="E23" s="510">
        <v>0</v>
      </c>
      <c r="G23" s="510">
        <v>0</v>
      </c>
    </row>
    <row r="24" spans="1:7" s="25" customFormat="1" ht="12" customHeight="1">
      <c r="A24" s="505" t="s">
        <v>228</v>
      </c>
      <c r="B24" s="506"/>
      <c r="E24" s="511">
        <v>0</v>
      </c>
      <c r="G24" s="511">
        <v>0</v>
      </c>
    </row>
    <row r="25" spans="1:7" s="25" customFormat="1" ht="12" customHeight="1">
      <c r="A25" s="505" t="s">
        <v>46</v>
      </c>
      <c r="B25" s="506"/>
      <c r="E25" s="511">
        <v>0</v>
      </c>
      <c r="G25" s="511">
        <v>0</v>
      </c>
    </row>
    <row r="26" spans="1:7" s="508" customFormat="1" ht="18.75" customHeight="1">
      <c r="A26" s="507" t="s">
        <v>229</v>
      </c>
      <c r="B26" s="503"/>
      <c r="E26" s="513"/>
      <c r="G26" s="513"/>
    </row>
    <row r="27" spans="1:7" ht="15" customHeight="1">
      <c r="A27" s="514" t="s">
        <v>230</v>
      </c>
      <c r="C27" s="508"/>
      <c r="D27" s="508"/>
      <c r="E27" s="513"/>
      <c r="F27" s="508"/>
      <c r="G27" s="513"/>
    </row>
    <row r="28" spans="1:7" s="25" customFormat="1" ht="9.75" customHeight="1">
      <c r="A28" s="505" t="s">
        <v>231</v>
      </c>
      <c r="B28" s="506"/>
      <c r="E28" s="52"/>
      <c r="G28" s="52"/>
    </row>
    <row r="29" spans="1:7" s="25" customFormat="1" ht="12" customHeight="1">
      <c r="A29" s="505" t="s">
        <v>232</v>
      </c>
      <c r="B29" s="506"/>
      <c r="E29" s="51"/>
      <c r="G29" s="51"/>
    </row>
    <row r="30" spans="1:7" s="25" customFormat="1" ht="12" customHeight="1">
      <c r="A30" s="505" t="s">
        <v>233</v>
      </c>
      <c r="B30" s="506"/>
      <c r="E30" s="51"/>
      <c r="G30" s="51"/>
    </row>
    <row r="31" spans="1:7" s="25" customFormat="1" ht="12" customHeight="1">
      <c r="A31" s="516"/>
      <c r="B31" s="517" t="s">
        <v>54</v>
      </c>
      <c r="E31" s="1697">
        <f>SUM(E28:E30)</f>
        <v>0</v>
      </c>
      <c r="G31" s="1697">
        <f>SUM(G28:G30)</f>
        <v>0</v>
      </c>
    </row>
    <row r="32" spans="1:7" ht="18.75" customHeight="1">
      <c r="A32" s="514" t="s">
        <v>234</v>
      </c>
      <c r="C32" s="508"/>
      <c r="D32" s="508"/>
      <c r="E32" s="513"/>
      <c r="F32" s="508"/>
      <c r="G32" s="513"/>
    </row>
    <row r="33" spans="1:7" s="25" customFormat="1" ht="12" customHeight="1">
      <c r="A33" s="505" t="s">
        <v>235</v>
      </c>
      <c r="B33" s="506"/>
      <c r="E33" s="52"/>
      <c r="G33" s="52"/>
    </row>
    <row r="34" spans="1:7" s="25" customFormat="1" ht="12" customHeight="1">
      <c r="A34" s="505" t="s">
        <v>236</v>
      </c>
      <c r="B34" s="506"/>
      <c r="E34" s="51"/>
      <c r="G34" s="51"/>
    </row>
    <row r="35" spans="1:7" s="25" customFormat="1" ht="12" customHeight="1">
      <c r="A35" s="505" t="s">
        <v>237</v>
      </c>
      <c r="B35" s="506"/>
      <c r="E35" s="51"/>
      <c r="G35" s="51"/>
    </row>
    <row r="36" spans="1:7" s="25" customFormat="1" ht="12" customHeight="1">
      <c r="A36" s="516"/>
      <c r="B36" s="517" t="s">
        <v>54</v>
      </c>
      <c r="E36" s="1697">
        <f>SUM(E33:E35)</f>
        <v>0</v>
      </c>
      <c r="G36" s="1697">
        <f>SUM(G33:G35)</f>
        <v>0</v>
      </c>
    </row>
    <row r="37" spans="1:7" s="25" customFormat="1" ht="6.75" customHeight="1">
      <c r="A37" s="507"/>
      <c r="B37" s="506"/>
      <c r="E37" s="518"/>
      <c r="G37" s="518"/>
    </row>
    <row r="38" spans="1:7" s="508" customFormat="1" ht="12" customHeight="1">
      <c r="A38" s="519"/>
      <c r="B38" s="520" t="s">
        <v>238</v>
      </c>
      <c r="E38" s="1698">
        <f>E31+E36</f>
        <v>0</v>
      </c>
      <c r="G38" s="1698">
        <f>G31+G36</f>
        <v>0</v>
      </c>
    </row>
    <row r="39" spans="1:7" s="508" customFormat="1" ht="12" customHeight="1">
      <c r="A39" s="507" t="s">
        <v>239</v>
      </c>
      <c r="B39" s="503"/>
      <c r="E39" s="513"/>
      <c r="G39" s="513"/>
    </row>
    <row r="40" spans="1:7" s="25" customFormat="1" ht="12" customHeight="1">
      <c r="A40" s="505" t="s">
        <v>240</v>
      </c>
      <c r="B40" s="506"/>
      <c r="E40" s="52"/>
      <c r="G40" s="52"/>
    </row>
    <row r="41" spans="1:7" s="25" customFormat="1" ht="11.25" customHeight="1">
      <c r="A41" s="505" t="s">
        <v>235</v>
      </c>
      <c r="B41" s="506"/>
      <c r="E41" s="51"/>
      <c r="G41" s="51"/>
    </row>
    <row r="42" spans="1:7" s="508" customFormat="1" ht="12" customHeight="1">
      <c r="A42" s="519"/>
      <c r="B42" s="520" t="s">
        <v>241</v>
      </c>
      <c r="E42" s="1699">
        <f>SUM(E40:E41)</f>
        <v>0</v>
      </c>
      <c r="G42" s="1699">
        <f>SUM(G40:G41)</f>
        <v>0</v>
      </c>
    </row>
    <row r="43" spans="1:7" s="508" customFormat="1" ht="12.75" customHeight="1">
      <c r="A43" s="507" t="s">
        <v>242</v>
      </c>
      <c r="B43" s="503"/>
      <c r="E43" s="513"/>
      <c r="G43" s="513"/>
    </row>
    <row r="44" spans="1:7" s="25" customFormat="1" ht="12" customHeight="1">
      <c r="A44" s="505" t="s">
        <v>243</v>
      </c>
      <c r="B44" s="506"/>
      <c r="E44" s="52"/>
      <c r="G44" s="52"/>
    </row>
    <row r="45" spans="1:7" s="25" customFormat="1" ht="12" customHeight="1">
      <c r="A45" s="505" t="s">
        <v>244</v>
      </c>
      <c r="B45" s="506"/>
      <c r="E45" s="51"/>
      <c r="G45" s="51"/>
    </row>
    <row r="46" spans="1:7" s="25" customFormat="1" ht="12" customHeight="1">
      <c r="A46" s="505" t="s">
        <v>245</v>
      </c>
      <c r="B46" s="506"/>
      <c r="E46" s="51"/>
      <c r="G46" s="51"/>
    </row>
    <row r="47" spans="1:7" s="508" customFormat="1" ht="12" customHeight="1">
      <c r="A47" s="519"/>
      <c r="B47" s="520" t="s">
        <v>246</v>
      </c>
      <c r="E47" s="1699">
        <f>SUM(E44:E46)</f>
        <v>0</v>
      </c>
      <c r="G47" s="1699">
        <f>SUM(G44:G46)</f>
        <v>0</v>
      </c>
    </row>
    <row r="48" spans="1:7" ht="15" customHeight="1">
      <c r="A48" s="507" t="s">
        <v>247</v>
      </c>
      <c r="C48" s="508"/>
      <c r="D48" s="508"/>
      <c r="E48" s="513"/>
      <c r="F48" s="508"/>
      <c r="G48" s="513"/>
    </row>
    <row r="49" spans="1:7" s="25" customFormat="1" ht="12" customHeight="1">
      <c r="A49" s="505" t="s">
        <v>248</v>
      </c>
      <c r="B49" s="506"/>
      <c r="E49" s="510">
        <v>0</v>
      </c>
      <c r="G49" s="510">
        <v>0</v>
      </c>
    </row>
    <row r="50" spans="1:7" s="25" customFormat="1" ht="12" customHeight="1">
      <c r="A50" s="505" t="s">
        <v>249</v>
      </c>
      <c r="B50" s="506"/>
      <c r="E50" s="511">
        <v>0</v>
      </c>
      <c r="G50" s="511">
        <v>0</v>
      </c>
    </row>
    <row r="51" spans="1:7" s="25" customFormat="1" ht="12" customHeight="1">
      <c r="A51" s="505" t="s">
        <v>250</v>
      </c>
      <c r="B51" s="506"/>
      <c r="E51" s="511">
        <v>0</v>
      </c>
      <c r="G51" s="511">
        <v>0</v>
      </c>
    </row>
    <row r="52" spans="1:7" s="25" customFormat="1" ht="7.5" customHeight="1" thickBot="1">
      <c r="A52" s="505"/>
      <c r="B52" s="506"/>
      <c r="E52" s="521"/>
      <c r="G52" s="521"/>
    </row>
    <row r="53" spans="1:7" ht="8.25" customHeight="1" thickBot="1">
      <c r="A53" s="507"/>
      <c r="B53" s="522"/>
      <c r="C53" s="508"/>
      <c r="D53" s="508"/>
      <c r="E53" s="523"/>
      <c r="F53" s="508"/>
      <c r="G53" s="523"/>
    </row>
    <row r="54" spans="1:7" ht="8.25" customHeight="1" thickTop="1">
      <c r="A54" s="524"/>
      <c r="B54" s="524"/>
      <c r="C54" s="524"/>
      <c r="D54" s="524"/>
      <c r="E54" s="524"/>
      <c r="F54" s="524"/>
      <c r="G54" s="524"/>
    </row>
    <row r="55" spans="1:7" ht="12" customHeight="1">
      <c r="A55" s="125" t="s">
        <v>251</v>
      </c>
      <c r="C55" s="425"/>
      <c r="D55" s="525"/>
      <c r="E55" s="526"/>
      <c r="F55" s="525"/>
      <c r="G55" s="526"/>
    </row>
    <row r="56" spans="1:7" s="25" customFormat="1" ht="12" customHeight="1">
      <c r="A56" s="48" t="s">
        <v>252</v>
      </c>
      <c r="B56" s="506"/>
      <c r="C56" s="525"/>
      <c r="D56" s="525"/>
      <c r="E56" s="526"/>
      <c r="F56" s="525"/>
      <c r="G56" s="526"/>
    </row>
    <row r="57" spans="1:7" s="25" customFormat="1" ht="12" customHeight="1">
      <c r="B57" s="506"/>
      <c r="C57" s="527"/>
      <c r="D57" s="527"/>
      <c r="E57" s="528"/>
      <c r="F57" s="527"/>
      <c r="G57" s="528"/>
    </row>
    <row r="58" spans="1:7" s="25" customFormat="1" ht="12" customHeight="1">
      <c r="B58" s="506"/>
      <c r="C58" s="529"/>
      <c r="D58" s="529"/>
      <c r="E58" s="530"/>
      <c r="F58" s="529"/>
      <c r="G58" s="530"/>
    </row>
    <row r="59" spans="1:7" s="25" customFormat="1" ht="15.75" customHeight="1">
      <c r="B59" s="506"/>
      <c r="C59" s="529"/>
      <c r="D59" s="529"/>
      <c r="E59" s="530"/>
      <c r="F59" s="529"/>
      <c r="G59" s="530"/>
    </row>
    <row r="60" spans="1:7" s="25" customFormat="1" ht="9.75" customHeight="1" thickBot="1">
      <c r="C60" s="531"/>
      <c r="D60" s="531"/>
      <c r="E60" s="531"/>
      <c r="F60" s="531"/>
      <c r="G60" s="531"/>
    </row>
    <row r="61" spans="1:7" ht="6" customHeight="1" thickTop="1">
      <c r="A61" s="524"/>
      <c r="B61" s="522"/>
      <c r="C61" s="524"/>
      <c r="D61" s="524"/>
      <c r="E61" s="532"/>
      <c r="F61" s="524"/>
      <c r="G61" s="532"/>
    </row>
    <row r="62" spans="1:7" ht="11.25" customHeight="1">
      <c r="A62" s="533" t="s">
        <v>253</v>
      </c>
      <c r="B62" s="522"/>
      <c r="C62" s="507"/>
      <c r="D62" s="507"/>
      <c r="E62" s="508"/>
      <c r="F62" s="507"/>
      <c r="G62" s="508"/>
    </row>
    <row r="63" spans="1:7" ht="12" customHeight="1">
      <c r="B63" s="522"/>
      <c r="C63" s="508"/>
      <c r="D63" s="508"/>
      <c r="E63" s="508"/>
      <c r="F63" s="508"/>
      <c r="G63" s="508"/>
    </row>
    <row r="64" spans="1:7" ht="18">
      <c r="A64" s="42" t="s">
        <v>254</v>
      </c>
      <c r="C64" s="222"/>
      <c r="D64" s="222"/>
      <c r="F64" s="222"/>
    </row>
    <row r="65" spans="1:7" ht="18">
      <c r="A65" s="42"/>
      <c r="C65" s="222"/>
      <c r="D65" s="222"/>
      <c r="E65" s="534"/>
      <c r="F65" s="222"/>
      <c r="G65" s="534"/>
    </row>
    <row r="66" spans="1:7" ht="15" customHeight="1">
      <c r="A66" s="502"/>
      <c r="C66" s="2"/>
      <c r="D66" s="2"/>
      <c r="E66" s="118" t="str">
        <f>E5</f>
        <v>2023-2024</v>
      </c>
      <c r="F66" s="2"/>
      <c r="G66" s="118" t="str">
        <f>G5</f>
        <v>2024-2025</v>
      </c>
    </row>
    <row r="67" spans="1:7" ht="15.75" customHeight="1">
      <c r="A67" s="505" t="s">
        <v>215</v>
      </c>
      <c r="C67" s="25"/>
      <c r="D67" s="25"/>
      <c r="E67" s="52"/>
      <c r="F67" s="25"/>
      <c r="G67" s="52"/>
    </row>
    <row r="68" spans="1:7">
      <c r="A68" s="505" t="s">
        <v>216</v>
      </c>
      <c r="C68" s="25"/>
      <c r="D68" s="25"/>
      <c r="E68" s="51"/>
      <c r="F68" s="25"/>
      <c r="G68" s="51"/>
    </row>
    <row r="69" spans="1:7" ht="12.75" customHeight="1">
      <c r="A69" s="507"/>
      <c r="C69" s="508"/>
      <c r="D69" s="508"/>
      <c r="E69" s="508"/>
      <c r="F69" s="508"/>
      <c r="G69" s="508"/>
    </row>
    <row r="70" spans="1:7" ht="11.25" customHeight="1">
      <c r="A70" s="505" t="s">
        <v>218</v>
      </c>
      <c r="C70" s="25"/>
      <c r="D70" s="25"/>
      <c r="E70" s="52"/>
      <c r="F70" s="25"/>
      <c r="G70" s="52"/>
    </row>
    <row r="71" spans="1:7">
      <c r="A71" s="505" t="s">
        <v>255</v>
      </c>
      <c r="C71" s="25"/>
      <c r="D71" s="25"/>
      <c r="E71" s="509"/>
      <c r="F71" s="25"/>
      <c r="G71" s="509"/>
    </row>
    <row r="72" spans="1:7">
      <c r="A72" s="508"/>
      <c r="C72" s="25"/>
      <c r="D72" s="25"/>
      <c r="E72" s="25"/>
      <c r="F72" s="25"/>
      <c r="G72" s="25"/>
    </row>
    <row r="73" spans="1:7">
      <c r="A73" s="507" t="s">
        <v>221</v>
      </c>
      <c r="C73" s="508"/>
      <c r="D73" s="508"/>
      <c r="E73" s="1696">
        <v>0</v>
      </c>
      <c r="F73" s="508"/>
      <c r="G73" s="1696">
        <v>0</v>
      </c>
    </row>
    <row r="74" spans="1:7">
      <c r="A74" s="507"/>
      <c r="C74" s="508"/>
      <c r="D74" s="508"/>
      <c r="E74" s="523"/>
      <c r="F74" s="508"/>
      <c r="G74" s="523"/>
    </row>
    <row r="75" spans="1:7">
      <c r="A75" s="507" t="s">
        <v>222</v>
      </c>
      <c r="C75" s="508"/>
      <c r="D75" s="508"/>
      <c r="E75" s="508"/>
      <c r="F75" s="508"/>
      <c r="G75" s="508"/>
    </row>
    <row r="76" spans="1:7">
      <c r="A76" s="505" t="s">
        <v>223</v>
      </c>
      <c r="B76" s="522"/>
      <c r="C76" s="25"/>
      <c r="D76" s="25"/>
      <c r="E76" s="510">
        <v>0</v>
      </c>
      <c r="F76" s="25"/>
      <c r="G76" s="510">
        <v>0</v>
      </c>
    </row>
    <row r="77" spans="1:7">
      <c r="A77" s="505" t="s">
        <v>224</v>
      </c>
      <c r="C77" s="25"/>
      <c r="D77" s="25"/>
      <c r="E77" s="511">
        <v>0</v>
      </c>
      <c r="F77" s="25"/>
      <c r="G77" s="511">
        <v>0</v>
      </c>
    </row>
    <row r="78" spans="1:7">
      <c r="A78" s="512" t="s">
        <v>225</v>
      </c>
      <c r="C78" s="25"/>
      <c r="D78" s="25"/>
      <c r="E78" s="510">
        <v>0</v>
      </c>
      <c r="F78" s="25"/>
      <c r="G78" s="510">
        <v>0</v>
      </c>
    </row>
    <row r="79" spans="1:7">
      <c r="A79" s="505" t="s">
        <v>226</v>
      </c>
      <c r="C79" s="25"/>
      <c r="D79" s="25"/>
      <c r="E79" s="510">
        <v>0</v>
      </c>
      <c r="F79" s="25"/>
      <c r="G79" s="510">
        <v>0</v>
      </c>
    </row>
    <row r="80" spans="1:7">
      <c r="A80" s="505" t="s">
        <v>227</v>
      </c>
      <c r="C80" s="25"/>
      <c r="D80" s="25"/>
      <c r="E80" s="510">
        <v>0</v>
      </c>
      <c r="F80" s="25"/>
      <c r="G80" s="510">
        <v>0</v>
      </c>
    </row>
    <row r="81" spans="1:7">
      <c r="A81" s="505" t="s">
        <v>228</v>
      </c>
      <c r="C81" s="25"/>
      <c r="D81" s="25"/>
      <c r="E81" s="511">
        <v>0</v>
      </c>
      <c r="F81" s="25"/>
      <c r="G81" s="511">
        <v>0</v>
      </c>
    </row>
    <row r="82" spans="1:7">
      <c r="A82" s="505" t="s">
        <v>46</v>
      </c>
      <c r="C82" s="25"/>
      <c r="D82" s="25"/>
      <c r="E82" s="511">
        <v>0</v>
      </c>
      <c r="F82" s="25"/>
      <c r="G82" s="511">
        <v>0</v>
      </c>
    </row>
    <row r="83" spans="1:7">
      <c r="A83" s="505"/>
      <c r="C83" s="25"/>
      <c r="D83" s="25"/>
      <c r="E83" s="521"/>
      <c r="F83" s="25"/>
      <c r="G83" s="521"/>
    </row>
    <row r="84" spans="1:7">
      <c r="A84" s="507" t="s">
        <v>40</v>
      </c>
      <c r="C84" s="508"/>
      <c r="D84" s="508"/>
      <c r="E84" s="513"/>
      <c r="F84" s="508"/>
      <c r="G84" s="513"/>
    </row>
    <row r="85" spans="1:7">
      <c r="A85" s="505" t="s">
        <v>256</v>
      </c>
      <c r="C85" s="25"/>
      <c r="D85" s="25"/>
      <c r="E85" s="52"/>
      <c r="F85" s="25"/>
      <c r="G85" s="52"/>
    </row>
    <row r="86" spans="1:7">
      <c r="A86" s="505" t="s">
        <v>257</v>
      </c>
      <c r="C86" s="25"/>
      <c r="D86" s="25"/>
      <c r="E86" s="51"/>
      <c r="F86" s="25"/>
      <c r="G86" s="51"/>
    </row>
    <row r="87" spans="1:7">
      <c r="A87" s="505"/>
      <c r="C87" s="25"/>
      <c r="D87" s="25"/>
      <c r="E87" s="51"/>
      <c r="F87" s="25"/>
      <c r="G87" s="51"/>
    </row>
    <row r="88" spans="1:7">
      <c r="A88" s="514" t="s">
        <v>258</v>
      </c>
      <c r="C88" s="508"/>
      <c r="D88" s="508"/>
      <c r="E88" s="513"/>
      <c r="F88" s="508"/>
      <c r="G88" s="513"/>
    </row>
    <row r="89" spans="1:7">
      <c r="A89" s="505" t="s">
        <v>259</v>
      </c>
      <c r="C89" s="25"/>
      <c r="D89" s="25"/>
      <c r="E89" s="1258"/>
      <c r="F89" s="25"/>
      <c r="G89" s="52"/>
    </row>
    <row r="90" spans="1:7">
      <c r="A90" s="505" t="s">
        <v>260</v>
      </c>
      <c r="C90" s="25"/>
      <c r="D90" s="25"/>
      <c r="E90" s="51"/>
      <c r="F90" s="25"/>
      <c r="G90" s="51"/>
    </row>
    <row r="91" spans="1:7">
      <c r="A91" s="507"/>
      <c r="C91" s="25"/>
      <c r="D91" s="25"/>
      <c r="E91" s="518"/>
      <c r="F91" s="25"/>
      <c r="G91" s="518"/>
    </row>
    <row r="92" spans="1:7">
      <c r="A92" s="507" t="s">
        <v>239</v>
      </c>
      <c r="C92" s="508"/>
      <c r="D92" s="508"/>
      <c r="E92" s="513"/>
      <c r="F92" s="508"/>
      <c r="G92" s="513"/>
    </row>
    <row r="93" spans="1:7">
      <c r="A93" s="505" t="s">
        <v>240</v>
      </c>
      <c r="C93" s="25"/>
      <c r="D93" s="25"/>
      <c r="E93" s="52"/>
      <c r="F93" s="25"/>
      <c r="G93" s="52"/>
    </row>
    <row r="94" spans="1:7">
      <c r="A94" s="505" t="s">
        <v>235</v>
      </c>
      <c r="C94" s="25"/>
      <c r="D94" s="25"/>
      <c r="E94" s="51"/>
      <c r="F94" s="25"/>
      <c r="G94" s="51"/>
    </row>
    <row r="95" spans="1:7">
      <c r="A95" s="519"/>
      <c r="B95" s="520" t="s">
        <v>241</v>
      </c>
      <c r="C95" s="508"/>
      <c r="D95" s="508"/>
      <c r="E95" s="1699">
        <f>SUM(E93:E94)</f>
        <v>0</v>
      </c>
      <c r="F95" s="508"/>
      <c r="G95" s="1699">
        <f>SUM(G93:G94)</f>
        <v>0</v>
      </c>
    </row>
    <row r="96" spans="1:7">
      <c r="A96" s="519"/>
      <c r="C96" s="508"/>
      <c r="D96" s="508"/>
      <c r="E96" s="513"/>
      <c r="F96" s="508"/>
      <c r="G96" s="513"/>
    </row>
    <row r="97" spans="1:7">
      <c r="A97" s="507" t="s">
        <v>261</v>
      </c>
      <c r="C97" s="508"/>
      <c r="D97" s="508"/>
      <c r="E97" s="513"/>
      <c r="F97" s="508"/>
      <c r="G97" s="513"/>
    </row>
    <row r="98" spans="1:7">
      <c r="A98" s="505" t="s">
        <v>262</v>
      </c>
      <c r="C98" s="25"/>
      <c r="D98" s="25"/>
      <c r="E98" s="52"/>
      <c r="F98" s="25"/>
      <c r="G98" s="52"/>
    </row>
    <row r="99" spans="1:7">
      <c r="A99" s="505" t="s">
        <v>263</v>
      </c>
      <c r="C99" s="25"/>
      <c r="D99" s="25"/>
      <c r="E99" s="52"/>
      <c r="F99" s="25"/>
      <c r="G99" s="52"/>
    </row>
    <row r="100" spans="1:7" ht="12.75" customHeight="1" thickBot="1">
      <c r="A100" s="507"/>
      <c r="B100" s="507"/>
      <c r="C100" s="507"/>
      <c r="D100" s="507"/>
      <c r="E100" s="507"/>
      <c r="F100" s="507"/>
      <c r="G100" s="507"/>
    </row>
    <row r="101" spans="1:7" ht="18" customHeight="1" thickTop="1">
      <c r="A101" s="535" t="s">
        <v>251</v>
      </c>
      <c r="B101" s="536"/>
      <c r="C101" s="532"/>
      <c r="D101" s="532"/>
      <c r="E101" s="537"/>
      <c r="F101" s="532"/>
      <c r="G101" s="537"/>
    </row>
    <row r="102" spans="1:7">
      <c r="A102" s="48" t="s">
        <v>252</v>
      </c>
      <c r="C102" s="525"/>
      <c r="D102" s="525"/>
      <c r="E102" s="526"/>
      <c r="F102" s="525"/>
      <c r="G102" s="526"/>
    </row>
    <row r="103" spans="1:7">
      <c r="A103" s="25"/>
      <c r="C103" s="527"/>
      <c r="D103" s="527"/>
      <c r="E103" s="528"/>
      <c r="F103" s="527"/>
      <c r="G103" s="528"/>
    </row>
    <row r="104" spans="1:7">
      <c r="A104" s="25"/>
      <c r="C104" s="529"/>
      <c r="D104" s="529"/>
      <c r="E104" s="530"/>
      <c r="F104" s="529"/>
      <c r="G104" s="530"/>
    </row>
    <row r="105" spans="1:7">
      <c r="A105" s="25"/>
      <c r="C105" s="529"/>
      <c r="D105" s="529"/>
      <c r="E105" s="530"/>
      <c r="F105" s="529"/>
      <c r="G105" s="530"/>
    </row>
    <row r="106" spans="1:7" ht="13.5" thickBot="1">
      <c r="A106" s="25"/>
      <c r="B106" s="25"/>
      <c r="C106" s="774"/>
      <c r="D106" s="774"/>
      <c r="E106" s="774"/>
      <c r="F106" s="774"/>
      <c r="G106" s="774"/>
    </row>
    <row r="107" spans="1:7" ht="36" customHeight="1">
      <c r="A107" s="538" t="s">
        <v>253</v>
      </c>
      <c r="B107" s="539"/>
      <c r="C107" s="775"/>
      <c r="D107" s="775"/>
      <c r="E107" s="775"/>
      <c r="F107" s="775"/>
      <c r="G107" s="775"/>
    </row>
    <row r="108" spans="1:7">
      <c r="A108" s="533"/>
      <c r="C108" s="508"/>
      <c r="D108" s="508"/>
      <c r="E108" s="508"/>
      <c r="F108" s="508"/>
      <c r="G108" s="508"/>
    </row>
  </sheetData>
  <customSheetViews>
    <customSheetView guid="{E81D238A-7B02-4284-898B-8B059A14501E}" showPageBreaks="1" showGridLines="0" zeroValues="0" fitToPage="1" printArea="1" view="pageLayout">
      <selection activeCell="H58" sqref="H58"/>
      <rowBreaks count="1" manualBreakCount="1">
        <brk id="63" max="16383" man="1"/>
      </rowBreaks>
      <pageMargins left="0.55118110236220474" right="0.51181102362204722" top="0.39370078740157483" bottom="0.39370078740157483" header="0" footer="0.27559055118110237"/>
      <pageSetup scale="89" firstPageNumber="23" fitToHeight="0" orientation="portrait" r:id="rId1"/>
      <headerFooter alignWithMargins="0">
        <oddFooter>&amp;R&amp;8Soutien à la mission 2017-2018</oddFooter>
      </headerFooter>
    </customSheetView>
    <customSheetView guid="{880C3229-9790-4559-BAA0-FBDBBD6DDD03}" showPageBreaks="1" showGridLines="0" zeroValues="0" fitToPage="1" printArea="1" view="pageLayout">
      <selection activeCell="H58" sqref="H58"/>
      <rowBreaks count="1" manualBreakCount="1">
        <brk id="63" max="16383" man="1"/>
      </rowBreaks>
      <pageMargins left="0.55118110236220474" right="0.51181102362204722" top="0.39370078740157483" bottom="0.39370078740157483" header="0" footer="0.27559055118110237"/>
      <pageSetup scale="89" firstPageNumber="23" fitToHeight="0" orientation="portrait" r:id="rId2"/>
      <headerFooter alignWithMargins="0">
        <oddFooter>&amp;R&amp;8Soutien à la mission 2017-2018</oddFooter>
      </headerFooter>
    </customSheetView>
  </customSheetViews>
  <pageMargins left="0.55118110236220474" right="0.51181102362204722" top="0.39370078740157483" bottom="0.39370078740157483" header="0" footer="0.27559055118110237"/>
  <pageSetup scale="95" firstPageNumber="23" fitToWidth="0" fitToHeight="0" orientation="portrait" r:id="rId3"/>
  <headerFooter alignWithMargins="0">
    <oddFooter>&amp;R&amp;8Rapport final d'activité</oddFooter>
  </headerFooter>
  <rowBreaks count="1" manualBreakCount="1">
    <brk id="63"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81922" r:id="rId6" name="Check Box 2">
              <controlPr defaultSize="0" autoFill="0" autoLine="0" autoPict="0">
                <anchor moveWithCells="1">
                  <from>
                    <xdr:col>6</xdr:col>
                    <xdr:colOff>85725</xdr:colOff>
                    <xdr:row>4</xdr:row>
                    <xdr:rowOff>209550</xdr:rowOff>
                  </from>
                  <to>
                    <xdr:col>6</xdr:col>
                    <xdr:colOff>733425</xdr:colOff>
                    <xdr:row>5</xdr:row>
                    <xdr:rowOff>85725</xdr:rowOff>
                  </to>
                </anchor>
              </controlPr>
            </control>
          </mc:Choice>
        </mc:AlternateContent>
        <mc:AlternateContent xmlns:mc="http://schemas.openxmlformats.org/markup-compatibility/2006">
          <mc:Choice Requires="x14">
            <control shapeId="81923" r:id="rId7" name="Check Box 3">
              <controlPr defaultSize="0" autoFill="0" autoLine="0" autoPict="0">
                <anchor moveWithCells="1">
                  <from>
                    <xdr:col>6</xdr:col>
                    <xdr:colOff>85725</xdr:colOff>
                    <xdr:row>5</xdr:row>
                    <xdr:rowOff>85725</xdr:rowOff>
                  </from>
                  <to>
                    <xdr:col>6</xdr:col>
                    <xdr:colOff>733425</xdr:colOff>
                    <xdr:row>5</xdr:row>
                    <xdr:rowOff>247650</xdr:rowOff>
                  </to>
                </anchor>
              </controlPr>
            </control>
          </mc:Choice>
        </mc:AlternateContent>
        <mc:AlternateContent xmlns:mc="http://schemas.openxmlformats.org/markup-compatibility/2006">
          <mc:Choice Requires="x14">
            <control shapeId="81926" r:id="rId8" name="Check Box 6">
              <controlPr defaultSize="0" autoFill="0" autoLine="0" autoPict="0">
                <anchor moveWithCells="1">
                  <from>
                    <xdr:col>4</xdr:col>
                    <xdr:colOff>66675</xdr:colOff>
                    <xdr:row>4</xdr:row>
                    <xdr:rowOff>257175</xdr:rowOff>
                  </from>
                  <to>
                    <xdr:col>4</xdr:col>
                    <xdr:colOff>609600</xdr:colOff>
                    <xdr:row>5</xdr:row>
                    <xdr:rowOff>133350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68"/>
  <sheetViews>
    <sheetView showGridLines="0" showZeros="0" zoomScaleNormal="100" zoomScaleSheetLayoutView="90" workbookViewId="0"/>
  </sheetViews>
  <sheetFormatPr baseColWidth="10" defaultColWidth="11.42578125" defaultRowHeight="12"/>
  <cols>
    <col min="1" max="1" width="26.140625" style="549" customWidth="1"/>
    <col min="2" max="2" width="3" style="544" customWidth="1"/>
    <col min="3" max="3" width="14.7109375" style="544" customWidth="1"/>
    <col min="4" max="4" width="1.7109375" style="544" customWidth="1"/>
    <col min="5" max="5" width="15.7109375" style="544" customWidth="1"/>
    <col min="6" max="6" width="1.7109375" style="544" customWidth="1"/>
    <col min="7" max="7" width="15.7109375" style="544" customWidth="1"/>
    <col min="8" max="8" width="1.7109375" style="544" customWidth="1"/>
    <col min="9" max="9" width="15.7109375" style="544" customWidth="1"/>
    <col min="10" max="10" width="9.7109375" style="544" customWidth="1"/>
    <col min="11" max="16384" width="11.42578125" style="544"/>
  </cols>
  <sheetData>
    <row r="1" spans="1:9" s="222" customFormat="1" ht="26.25" customHeight="1">
      <c r="A1" s="30" t="str">
        <f>"Section 12c : Le périodique et barèmes des cachets versés "&amp;'Page de garde'!C4</f>
        <v>Section 12c : Le périodique et barèmes des cachets versés 2023-2024</v>
      </c>
      <c r="B1" s="540"/>
    </row>
    <row r="2" spans="1:9" s="222" customFormat="1" ht="12" customHeight="1">
      <c r="A2" s="30"/>
      <c r="B2" s="540"/>
      <c r="I2" s="541"/>
    </row>
    <row r="3" spans="1:9" s="222" customFormat="1" ht="15" customHeight="1">
      <c r="A3" s="500" t="s">
        <v>147</v>
      </c>
      <c r="B3" s="1072">
        <f>'Page de garde'!$C$3</f>
        <v>0</v>
      </c>
      <c r="C3" s="1071"/>
      <c r="D3" s="1071"/>
      <c r="E3" s="1071"/>
      <c r="F3" s="1071"/>
      <c r="G3" s="1071"/>
      <c r="H3" s="1071"/>
      <c r="I3" s="1071"/>
    </row>
    <row r="4" spans="1:9" s="222" customFormat="1" ht="5.25" customHeight="1">
      <c r="A4" s="501"/>
      <c r="I4" s="224"/>
    </row>
    <row r="5" spans="1:9" ht="24" customHeight="1">
      <c r="A5" s="543" t="s">
        <v>264</v>
      </c>
      <c r="E5" s="545" t="s">
        <v>265</v>
      </c>
      <c r="F5" s="546"/>
      <c r="G5" s="545" t="s">
        <v>266</v>
      </c>
      <c r="H5" s="542"/>
      <c r="I5" s="803" t="s">
        <v>13</v>
      </c>
    </row>
    <row r="6" spans="1:9" ht="12.75">
      <c r="A6" s="544"/>
      <c r="B6" s="547"/>
      <c r="C6" s="547"/>
      <c r="D6" s="547"/>
    </row>
    <row r="7" spans="1:9" ht="15">
      <c r="A7" s="548" t="s">
        <v>643</v>
      </c>
      <c r="B7" s="547"/>
      <c r="C7" s="547"/>
      <c r="D7" s="547"/>
    </row>
    <row r="8" spans="1:9" ht="12.75">
      <c r="A8" s="543" t="s">
        <v>243</v>
      </c>
      <c r="B8" s="547"/>
      <c r="C8" s="547"/>
      <c r="D8" s="547"/>
    </row>
    <row r="9" spans="1:9" s="550" customFormat="1" ht="12" customHeight="1">
      <c r="A9" s="549" t="s">
        <v>267</v>
      </c>
      <c r="B9" s="544"/>
      <c r="C9" s="544" t="s">
        <v>268</v>
      </c>
      <c r="E9" s="551">
        <v>0</v>
      </c>
      <c r="G9" s="552">
        <v>0</v>
      </c>
      <c r="I9" s="553">
        <f>E9*G9</f>
        <v>0</v>
      </c>
    </row>
    <row r="10" spans="1:9" s="550" customFormat="1" ht="12" customHeight="1">
      <c r="A10" s="549" t="s">
        <v>267</v>
      </c>
      <c r="B10" s="544"/>
      <c r="C10" s="544" t="s">
        <v>269</v>
      </c>
      <c r="E10" s="554">
        <v>0</v>
      </c>
      <c r="G10" s="555">
        <v>0</v>
      </c>
      <c r="I10" s="553">
        <f>E10*G10</f>
        <v>0</v>
      </c>
    </row>
    <row r="11" spans="1:9" s="550" customFormat="1" ht="12" customHeight="1">
      <c r="A11" s="549" t="s">
        <v>267</v>
      </c>
      <c r="B11" s="544"/>
      <c r="C11" s="544" t="s">
        <v>270</v>
      </c>
      <c r="E11" s="554">
        <v>0</v>
      </c>
      <c r="G11" s="555">
        <v>0</v>
      </c>
      <c r="I11" s="553">
        <f>E11*G11</f>
        <v>0</v>
      </c>
    </row>
    <row r="12" spans="1:9" s="550" customFormat="1" ht="12" customHeight="1">
      <c r="A12" s="549" t="s">
        <v>271</v>
      </c>
      <c r="B12" s="544"/>
      <c r="C12" s="544" t="s">
        <v>268</v>
      </c>
      <c r="E12" s="554">
        <v>0</v>
      </c>
      <c r="G12" s="555">
        <v>0</v>
      </c>
      <c r="I12" s="553">
        <f>E12*G12</f>
        <v>0</v>
      </c>
    </row>
    <row r="13" spans="1:9" s="550" customFormat="1" ht="12" customHeight="1">
      <c r="A13" s="549" t="s">
        <v>271</v>
      </c>
      <c r="B13" s="544"/>
      <c r="C13" s="544" t="s">
        <v>269</v>
      </c>
      <c r="E13" s="554">
        <v>0</v>
      </c>
      <c r="G13" s="555">
        <v>0</v>
      </c>
      <c r="I13" s="553">
        <f t="shared" ref="I13:I14" si="0">E13*G13</f>
        <v>0</v>
      </c>
    </row>
    <row r="14" spans="1:9" s="550" customFormat="1" ht="12" customHeight="1">
      <c r="A14" s="549" t="s">
        <v>271</v>
      </c>
      <c r="B14" s="544"/>
      <c r="C14" s="544" t="s">
        <v>270</v>
      </c>
      <c r="E14" s="554">
        <v>0</v>
      </c>
      <c r="G14" s="555">
        <v>0</v>
      </c>
      <c r="I14" s="553">
        <f t="shared" si="0"/>
        <v>0</v>
      </c>
    </row>
    <row r="15" spans="1:9" s="550" customFormat="1" ht="12" customHeight="1">
      <c r="A15" s="549"/>
      <c r="B15" s="544"/>
      <c r="C15" s="542" t="s">
        <v>54</v>
      </c>
      <c r="E15" s="556">
        <f>SUM(E9:E14)</f>
        <v>0</v>
      </c>
      <c r="G15" s="557"/>
      <c r="I15" s="553">
        <f>SUM(I9:I14)</f>
        <v>0</v>
      </c>
    </row>
    <row r="16" spans="1:9">
      <c r="A16" s="543" t="s">
        <v>244</v>
      </c>
      <c r="B16" s="558"/>
      <c r="C16" s="558"/>
      <c r="D16" s="558"/>
    </row>
    <row r="17" spans="1:9" s="550" customFormat="1" ht="12" customHeight="1">
      <c r="A17" s="549" t="s">
        <v>267</v>
      </c>
      <c r="B17" s="544"/>
      <c r="C17" s="544" t="s">
        <v>268</v>
      </c>
      <c r="E17" s="551">
        <v>0</v>
      </c>
      <c r="G17" s="552">
        <v>0</v>
      </c>
      <c r="I17" s="553">
        <f>E17*G17</f>
        <v>0</v>
      </c>
    </row>
    <row r="18" spans="1:9" s="550" customFormat="1" ht="12" customHeight="1">
      <c r="A18" s="549" t="s">
        <v>267</v>
      </c>
      <c r="B18" s="544"/>
      <c r="C18" s="544" t="s">
        <v>269</v>
      </c>
      <c r="E18" s="554">
        <v>0</v>
      </c>
      <c r="G18" s="555">
        <v>0</v>
      </c>
      <c r="I18" s="553">
        <f>E18*G18</f>
        <v>0</v>
      </c>
    </row>
    <row r="19" spans="1:9" s="550" customFormat="1" ht="12" customHeight="1">
      <c r="A19" s="549" t="s">
        <v>267</v>
      </c>
      <c r="B19" s="544"/>
      <c r="C19" s="544" t="s">
        <v>270</v>
      </c>
      <c r="E19" s="554">
        <v>0</v>
      </c>
      <c r="G19" s="555">
        <v>0</v>
      </c>
      <c r="I19" s="553">
        <f t="shared" ref="I19:I22" si="1">E19*G19</f>
        <v>0</v>
      </c>
    </row>
    <row r="20" spans="1:9" s="550" customFormat="1" ht="12" customHeight="1">
      <c r="A20" s="549" t="s">
        <v>271</v>
      </c>
      <c r="B20" s="544"/>
      <c r="C20" s="544" t="s">
        <v>268</v>
      </c>
      <c r="E20" s="554">
        <v>0</v>
      </c>
      <c r="G20" s="555">
        <v>0</v>
      </c>
      <c r="I20" s="553">
        <f t="shared" si="1"/>
        <v>0</v>
      </c>
    </row>
    <row r="21" spans="1:9" s="550" customFormat="1" ht="12" customHeight="1">
      <c r="A21" s="549" t="s">
        <v>271</v>
      </c>
      <c r="B21" s="544"/>
      <c r="C21" s="544" t="s">
        <v>269</v>
      </c>
      <c r="E21" s="554">
        <v>0</v>
      </c>
      <c r="G21" s="555">
        <v>0</v>
      </c>
      <c r="I21" s="553">
        <f t="shared" si="1"/>
        <v>0</v>
      </c>
    </row>
    <row r="22" spans="1:9" s="550" customFormat="1" ht="12" customHeight="1">
      <c r="A22" s="549" t="s">
        <v>271</v>
      </c>
      <c r="B22" s="544"/>
      <c r="C22" s="544" t="s">
        <v>270</v>
      </c>
      <c r="E22" s="554">
        <v>0</v>
      </c>
      <c r="G22" s="555">
        <v>0</v>
      </c>
      <c r="I22" s="553">
        <f t="shared" si="1"/>
        <v>0</v>
      </c>
    </row>
    <row r="23" spans="1:9" s="550" customFormat="1" ht="12" customHeight="1">
      <c r="A23" s="549"/>
      <c r="B23" s="544"/>
      <c r="C23" s="542" t="s">
        <v>54</v>
      </c>
      <c r="E23" s="556">
        <f>SUM(E17:E22)</f>
        <v>0</v>
      </c>
      <c r="G23" s="557"/>
      <c r="I23" s="553">
        <f>SUM(I17:I22)</f>
        <v>0</v>
      </c>
    </row>
    <row r="24" spans="1:9">
      <c r="A24" s="543" t="s">
        <v>245</v>
      </c>
      <c r="B24" s="558"/>
      <c r="C24" s="558"/>
      <c r="D24" s="558"/>
    </row>
    <row r="25" spans="1:9" s="550" customFormat="1" ht="12" customHeight="1">
      <c r="A25" s="549" t="s">
        <v>267</v>
      </c>
      <c r="B25" s="544"/>
      <c r="C25" s="544" t="s">
        <v>268</v>
      </c>
      <c r="E25" s="551">
        <v>0</v>
      </c>
      <c r="G25" s="552">
        <v>0</v>
      </c>
      <c r="I25" s="553">
        <f>E25*G25</f>
        <v>0</v>
      </c>
    </row>
    <row r="26" spans="1:9" s="550" customFormat="1" ht="9.75" customHeight="1">
      <c r="A26" s="549" t="s">
        <v>267</v>
      </c>
      <c r="B26" s="544"/>
      <c r="C26" s="544" t="s">
        <v>269</v>
      </c>
      <c r="E26" s="554">
        <v>0</v>
      </c>
      <c r="G26" s="555">
        <v>0</v>
      </c>
      <c r="I26" s="553">
        <f>E26*G26</f>
        <v>0</v>
      </c>
    </row>
    <row r="27" spans="1:9" s="550" customFormat="1" ht="12" customHeight="1">
      <c r="A27" s="549" t="s">
        <v>267</v>
      </c>
      <c r="B27" s="544"/>
      <c r="C27" s="544" t="s">
        <v>270</v>
      </c>
      <c r="E27" s="554">
        <v>0</v>
      </c>
      <c r="G27" s="555">
        <v>0</v>
      </c>
      <c r="I27" s="553">
        <f t="shared" ref="I27:I30" si="2">E27*G27</f>
        <v>0</v>
      </c>
    </row>
    <row r="28" spans="1:9" s="550" customFormat="1" ht="12" customHeight="1">
      <c r="A28" s="549" t="s">
        <v>271</v>
      </c>
      <c r="B28" s="544"/>
      <c r="C28" s="544" t="s">
        <v>268</v>
      </c>
      <c r="E28" s="554">
        <v>0</v>
      </c>
      <c r="G28" s="555">
        <v>0</v>
      </c>
      <c r="I28" s="553">
        <f t="shared" si="2"/>
        <v>0</v>
      </c>
    </row>
    <row r="29" spans="1:9" s="550" customFormat="1" ht="12" customHeight="1">
      <c r="A29" s="549" t="s">
        <v>271</v>
      </c>
      <c r="B29" s="544"/>
      <c r="C29" s="544" t="s">
        <v>269</v>
      </c>
      <c r="E29" s="554">
        <v>0</v>
      </c>
      <c r="G29" s="555">
        <v>0</v>
      </c>
      <c r="I29" s="553">
        <f t="shared" si="2"/>
        <v>0</v>
      </c>
    </row>
    <row r="30" spans="1:9" s="550" customFormat="1" ht="12" customHeight="1">
      <c r="A30" s="549" t="s">
        <v>271</v>
      </c>
      <c r="B30" s="544"/>
      <c r="C30" s="544" t="s">
        <v>270</v>
      </c>
      <c r="E30" s="554">
        <v>0</v>
      </c>
      <c r="G30" s="555">
        <v>0</v>
      </c>
      <c r="I30" s="553">
        <f t="shared" si="2"/>
        <v>0</v>
      </c>
    </row>
    <row r="31" spans="1:9" s="550" customFormat="1" ht="12" customHeight="1">
      <c r="A31" s="549"/>
      <c r="B31" s="544"/>
      <c r="C31" s="542" t="s">
        <v>54</v>
      </c>
      <c r="E31" s="556">
        <f>SUM(E25:E30)</f>
        <v>0</v>
      </c>
      <c r="G31" s="557"/>
      <c r="I31" s="553">
        <f>SUM(I25:I30)</f>
        <v>0</v>
      </c>
    </row>
    <row r="32" spans="1:9" s="550" customFormat="1" ht="8.25" customHeight="1">
      <c r="A32" s="559"/>
      <c r="C32" s="560"/>
      <c r="E32" s="561"/>
      <c r="G32" s="562"/>
      <c r="I32" s="562"/>
    </row>
    <row r="33" spans="1:9" ht="12.75" customHeight="1">
      <c r="C33" s="563" t="s">
        <v>13</v>
      </c>
      <c r="E33" s="564">
        <f>E23+E31+E15</f>
        <v>0</v>
      </c>
      <c r="I33" s="565">
        <f>I15+I23+I31</f>
        <v>0</v>
      </c>
    </row>
    <row r="35" spans="1:9" ht="28.5" customHeight="1">
      <c r="A35" s="548" t="s">
        <v>272</v>
      </c>
      <c r="B35" s="558"/>
      <c r="C35" s="558"/>
      <c r="D35" s="558"/>
    </row>
    <row r="36" spans="1:9" s="550" customFormat="1" ht="12" customHeight="1">
      <c r="A36" s="549" t="s">
        <v>267</v>
      </c>
      <c r="B36" s="544"/>
      <c r="C36" s="544" t="s">
        <v>273</v>
      </c>
      <c r="E36" s="566">
        <v>0</v>
      </c>
      <c r="G36" s="567">
        <v>0</v>
      </c>
      <c r="I36" s="568">
        <f>E36*G36</f>
        <v>0</v>
      </c>
    </row>
    <row r="37" spans="1:9" s="550" customFormat="1" ht="12" customHeight="1">
      <c r="A37" s="549" t="s">
        <v>267</v>
      </c>
      <c r="B37" s="544"/>
      <c r="C37" s="544" t="s">
        <v>269</v>
      </c>
      <c r="E37" s="569">
        <v>0</v>
      </c>
      <c r="G37" s="570">
        <v>0</v>
      </c>
      <c r="I37" s="568">
        <f t="shared" ref="I37:I40" si="3">E37*G37</f>
        <v>0</v>
      </c>
    </row>
    <row r="38" spans="1:9" s="550" customFormat="1" ht="12" customHeight="1">
      <c r="A38" s="549" t="s">
        <v>267</v>
      </c>
      <c r="B38" s="544"/>
      <c r="C38" s="544" t="s">
        <v>270</v>
      </c>
      <c r="E38" s="569">
        <v>0</v>
      </c>
      <c r="G38" s="570">
        <v>0</v>
      </c>
      <c r="I38" s="568">
        <f t="shared" si="3"/>
        <v>0</v>
      </c>
    </row>
    <row r="39" spans="1:9" s="550" customFormat="1" ht="11.25" customHeight="1">
      <c r="A39" s="549" t="s">
        <v>271</v>
      </c>
      <c r="B39" s="544"/>
      <c r="C39" s="544" t="s">
        <v>268</v>
      </c>
      <c r="E39" s="569">
        <v>0</v>
      </c>
      <c r="G39" s="570">
        <v>0</v>
      </c>
      <c r="I39" s="568">
        <f t="shared" si="3"/>
        <v>0</v>
      </c>
    </row>
    <row r="40" spans="1:9" s="550" customFormat="1" ht="12" customHeight="1">
      <c r="A40" s="549" t="s">
        <v>271</v>
      </c>
      <c r="B40" s="544"/>
      <c r="C40" s="544" t="s">
        <v>269</v>
      </c>
      <c r="E40" s="569">
        <v>0</v>
      </c>
      <c r="G40" s="570">
        <v>0</v>
      </c>
      <c r="I40" s="568">
        <f t="shared" si="3"/>
        <v>0</v>
      </c>
    </row>
    <row r="41" spans="1:9" s="550" customFormat="1" ht="12" customHeight="1">
      <c r="A41" s="549" t="s">
        <v>271</v>
      </c>
      <c r="B41" s="544"/>
      <c r="C41" s="544" t="s">
        <v>270</v>
      </c>
      <c r="E41" s="569">
        <v>0</v>
      </c>
      <c r="G41" s="570">
        <v>0</v>
      </c>
      <c r="I41" s="568">
        <f>E41*G41</f>
        <v>0</v>
      </c>
    </row>
    <row r="42" spans="1:9" s="550" customFormat="1" ht="12" customHeight="1">
      <c r="A42" s="549"/>
      <c r="B42" s="544"/>
      <c r="C42" s="563" t="s">
        <v>13</v>
      </c>
      <c r="E42" s="571">
        <f>SUM(E36:E41)</f>
        <v>0</v>
      </c>
      <c r="G42" s="562"/>
      <c r="I42" s="568">
        <f>SUM(I36:I41)</f>
        <v>0</v>
      </c>
    </row>
    <row r="43" spans="1:9" s="550" customFormat="1" ht="12" customHeight="1">
      <c r="A43" s="549"/>
      <c r="B43" s="544"/>
      <c r="C43" s="563"/>
      <c r="E43" s="572"/>
      <c r="G43" s="562"/>
      <c r="I43" s="562"/>
    </row>
    <row r="44" spans="1:9" s="550" customFormat="1" ht="22.5" customHeight="1" thickBot="1">
      <c r="A44" s="549"/>
      <c r="B44" s="544"/>
      <c r="C44" s="542" t="s">
        <v>274</v>
      </c>
      <c r="E44" s="573">
        <f>E33+E42</f>
        <v>0</v>
      </c>
      <c r="G44" s="562"/>
      <c r="I44" s="574">
        <f>I33+I42</f>
        <v>0</v>
      </c>
    </row>
    <row r="45" spans="1:9" s="578" customFormat="1">
      <c r="A45" s="575" t="s">
        <v>275</v>
      </c>
      <c r="B45" s="34"/>
      <c r="C45" s="33"/>
      <c r="D45" s="576"/>
      <c r="E45" s="508"/>
      <c r="F45" s="577"/>
    </row>
    <row r="46" spans="1:9" s="220" customFormat="1" ht="4.5" customHeight="1">
      <c r="A46" s="579"/>
      <c r="B46" s="580"/>
      <c r="C46" s="581"/>
      <c r="D46" s="221"/>
      <c r="E46" s="25"/>
      <c r="F46" s="219"/>
      <c r="G46" s="582"/>
      <c r="H46" s="25"/>
      <c r="I46" s="25"/>
    </row>
    <row r="47" spans="1:9" s="220" customFormat="1" ht="12" customHeight="1">
      <c r="A47" s="583" t="s">
        <v>276</v>
      </c>
      <c r="B47" s="584"/>
      <c r="C47" s="581"/>
      <c r="E47" s="585"/>
      <c r="F47" s="586"/>
    </row>
    <row r="48" spans="1:9" s="220" customFormat="1" ht="12" customHeight="1">
      <c r="A48" s="583" t="s">
        <v>277</v>
      </c>
      <c r="B48" s="584"/>
      <c r="C48" s="581"/>
      <c r="E48" s="585"/>
      <c r="F48" s="219"/>
    </row>
    <row r="49" spans="1:9" s="220" customFormat="1" ht="12" customHeight="1">
      <c r="A49" s="583" t="s">
        <v>614</v>
      </c>
      <c r="B49" s="584"/>
      <c r="C49" s="581"/>
      <c r="E49" s="585"/>
      <c r="F49" s="219"/>
    </row>
    <row r="51" spans="1:9" ht="12.75">
      <c r="A51" s="587"/>
      <c r="B51"/>
      <c r="C51"/>
      <c r="D51"/>
      <c r="E51"/>
      <c r="F51"/>
      <c r="G51"/>
      <c r="H51"/>
      <c r="I51"/>
    </row>
    <row r="52" spans="1:9" ht="12.75">
      <c r="A52" s="575" t="s">
        <v>278</v>
      </c>
      <c r="B52"/>
      <c r="C52" s="343"/>
      <c r="D52" s="343"/>
      <c r="E52" s="343"/>
      <c r="F52"/>
      <c r="G52" s="1200" t="s">
        <v>615</v>
      </c>
      <c r="H52"/>
      <c r="I52" s="343"/>
    </row>
    <row r="57" spans="1:9" ht="15.75" customHeight="1"/>
    <row r="64" spans="1:9" ht="15" customHeight="1"/>
    <row r="65" ht="15.75" customHeight="1"/>
    <row r="67" ht="12.75" customHeight="1"/>
    <row r="68" ht="11.25" customHeight="1"/>
  </sheetData>
  <customSheetViews>
    <customSheetView guid="{E81D238A-7B02-4284-898B-8B059A14501E}" showPageBreaks="1" showGridLines="0" zeroValues="0" view="pageLayout">
      <pageMargins left="0.55000000000000004" right="0.51181102362204722" top="0.41" bottom="0.38" header="0" footer="0.28999999999999998"/>
      <pageSetup scale="95" firstPageNumber="24" orientation="portrait" r:id="rId1"/>
      <headerFooter alignWithMargins="0">
        <oddFooter>&amp;R&amp;8Soutien à la mission 2017-2018</oddFooter>
      </headerFooter>
    </customSheetView>
    <customSheetView guid="{880C3229-9790-4559-BAA0-FBDBBD6DDD03}" showPageBreaks="1" showGridLines="0" zeroValues="0" view="pageLayout">
      <pageMargins left="0.55000000000000004" right="0.51181102362204722" top="0.41" bottom="0.38" header="0" footer="0.28999999999999998"/>
      <pageSetup scale="95" firstPageNumber="24" orientation="portrait" r:id="rId2"/>
      <headerFooter alignWithMargins="0">
        <oddFooter>&amp;R&amp;8Soutien à la mission 2017-2018</oddFooter>
      </headerFooter>
    </customSheetView>
  </customSheetViews>
  <printOptions gridLinesSet="0"/>
  <pageMargins left="0.55118110236220474" right="0.51181102362204722" top="0.39370078740157483" bottom="0.39370078740157483" header="0" footer="0.27559055118110237"/>
  <pageSetup scale="95" firstPageNumber="24" orientation="portrait" r:id="rId3"/>
  <headerFooter alignWithMargins="0">
    <oddFooter>&amp;R&amp;8Rapport final d'activité</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N261"/>
  <sheetViews>
    <sheetView showGridLines="0" showZeros="0" zoomScaleNormal="100" zoomScaleSheetLayoutView="100" zoomScalePageLayoutView="90" workbookViewId="0"/>
  </sheetViews>
  <sheetFormatPr baseColWidth="10" defaultRowHeight="12.75"/>
  <cols>
    <col min="1" max="1" width="32.7109375" style="597" customWidth="1"/>
    <col min="2" max="2" width="43" style="598" customWidth="1"/>
    <col min="3" max="3" width="1.5703125" style="671" customWidth="1"/>
    <col min="4" max="4" width="11.28515625" style="633" customWidth="1"/>
    <col min="5" max="5" width="1.28515625" customWidth="1"/>
    <col min="6" max="6" width="6.140625" style="87" customWidth="1"/>
    <col min="7" max="7" width="1.28515625" customWidth="1"/>
    <col min="8" max="8" width="11.28515625" style="633" customWidth="1"/>
    <col min="9" max="9" width="1.28515625" customWidth="1"/>
    <col min="10" max="10" width="7.140625" style="79" customWidth="1"/>
  </cols>
  <sheetData>
    <row r="1" spans="1:13" s="242" customFormat="1" ht="26.25" customHeight="1">
      <c r="A1" s="588" t="s">
        <v>279</v>
      </c>
      <c r="B1" s="589"/>
      <c r="C1" s="590"/>
      <c r="D1" s="591"/>
      <c r="F1" s="1411"/>
      <c r="H1" s="808"/>
      <c r="J1" s="809" t="s">
        <v>214</v>
      </c>
    </row>
    <row r="2" spans="1:13" s="242" customFormat="1" ht="26.25" hidden="1" customHeight="1">
      <c r="A2" s="588"/>
      <c r="B2" s="589"/>
      <c r="C2" s="590"/>
      <c r="D2" s="591"/>
      <c r="F2" s="1411"/>
      <c r="H2" s="808"/>
      <c r="J2" s="809"/>
    </row>
    <row r="3" spans="1:13" s="242" customFormat="1" ht="26.25" hidden="1" customHeight="1">
      <c r="A3" s="588"/>
      <c r="B3" s="589"/>
      <c r="C3" s="590"/>
      <c r="D3" s="591"/>
      <c r="F3" s="1411"/>
      <c r="H3" s="808"/>
      <c r="J3" s="809"/>
    </row>
    <row r="4" spans="1:13" ht="12" customHeight="1">
      <c r="A4" s="592" t="s">
        <v>147</v>
      </c>
      <c r="B4" s="993">
        <f>'Page de garde'!$C$3</f>
        <v>0</v>
      </c>
      <c r="C4" s="993"/>
      <c r="D4" s="993"/>
      <c r="E4" s="993"/>
      <c r="F4" s="1412"/>
      <c r="G4" s="993"/>
      <c r="H4" s="993"/>
      <c r="I4" s="807"/>
      <c r="J4" s="807"/>
    </row>
    <row r="5" spans="1:13" ht="13.5" customHeight="1">
      <c r="A5" s="594" t="s">
        <v>616</v>
      </c>
      <c r="B5" s="595"/>
      <c r="C5"/>
      <c r="D5" s="593"/>
      <c r="F5" s="662"/>
      <c r="H5" s="593"/>
      <c r="J5" s="78"/>
    </row>
    <row r="6" spans="1:13" ht="15" customHeight="1">
      <c r="C6" s="596"/>
      <c r="D6" s="826" t="str">
        <f>CONCATENATE(LEFT('Page de garde'!C4,4),"-",RIGHT('Page de garde'!C4,4))</f>
        <v>2023-2024</v>
      </c>
      <c r="E6" s="824"/>
      <c r="F6" s="1413"/>
      <c r="G6" s="825"/>
      <c r="H6" s="826" t="str">
        <f>CONCATENATE(LEFT('Page de garde'!C4,4)+1,"-",RIGHT('Page de garde'!C4,4)+1)</f>
        <v>2024-2025</v>
      </c>
      <c r="I6" s="824"/>
      <c r="J6" s="101"/>
    </row>
    <row r="7" spans="1:13" ht="15" customHeight="1">
      <c r="A7" s="594"/>
      <c r="B7" s="595"/>
      <c r="C7" s="596"/>
      <c r="D7" s="827"/>
      <c r="E7" s="822"/>
      <c r="F7" s="1414"/>
      <c r="G7" s="821"/>
      <c r="H7" s="827"/>
      <c r="I7" s="821"/>
      <c r="J7" s="98"/>
    </row>
    <row r="8" spans="1:13" ht="9" customHeight="1">
      <c r="A8" s="594"/>
      <c r="B8" s="595"/>
      <c r="C8" s="596"/>
      <c r="D8" s="828"/>
      <c r="E8" s="821"/>
      <c r="F8" s="1414"/>
      <c r="G8" s="821"/>
      <c r="H8" s="827"/>
      <c r="I8" s="822"/>
      <c r="J8" s="95"/>
    </row>
    <row r="9" spans="1:13" s="505" customFormat="1" ht="12">
      <c r="A9" s="597"/>
      <c r="B9" s="598"/>
      <c r="C9" s="596"/>
      <c r="D9" s="830" t="s">
        <v>35</v>
      </c>
      <c r="E9" s="831"/>
      <c r="F9" s="1415" t="s">
        <v>36</v>
      </c>
      <c r="G9" s="829"/>
      <c r="H9" s="830" t="s">
        <v>35</v>
      </c>
      <c r="I9" s="831"/>
      <c r="J9" s="97" t="s">
        <v>36</v>
      </c>
      <c r="K9" s="822"/>
    </row>
    <row r="10" spans="1:13">
      <c r="A10" s="600" t="s">
        <v>37</v>
      </c>
      <c r="B10" s="601"/>
      <c r="C10" s="596"/>
      <c r="D10" s="829"/>
      <c r="E10" s="829"/>
      <c r="F10" s="829"/>
      <c r="G10" s="829"/>
      <c r="H10" s="81"/>
      <c r="I10" s="829"/>
      <c r="J10" s="829"/>
      <c r="K10" s="829"/>
      <c r="L10" s="81"/>
      <c r="M10" s="821"/>
    </row>
    <row r="11" spans="1:13" ht="15" customHeight="1">
      <c r="A11" s="603" t="s">
        <v>38</v>
      </c>
      <c r="B11" s="604"/>
      <c r="C11" s="596"/>
      <c r="D11" s="2"/>
      <c r="E11" s="2"/>
      <c r="F11" s="118"/>
      <c r="G11" s="599"/>
      <c r="H11" s="599"/>
      <c r="I11" s="599"/>
      <c r="J11" s="81"/>
    </row>
    <row r="12" spans="1:13">
      <c r="A12" s="605" t="s">
        <v>39</v>
      </c>
      <c r="B12" s="606"/>
      <c r="C12" s="596"/>
      <c r="D12" s="602"/>
      <c r="F12" s="1416"/>
      <c r="H12" s="602"/>
      <c r="J12" s="80"/>
    </row>
    <row r="13" spans="1:13" ht="12" customHeight="1">
      <c r="A13" s="607" t="s">
        <v>40</v>
      </c>
      <c r="B13" s="608"/>
      <c r="C13"/>
      <c r="D13" s="609"/>
      <c r="F13" s="290" t="str">
        <f>IF(D13=0,"",D13/D$61)</f>
        <v/>
      </c>
      <c r="H13" s="609"/>
      <c r="J13" s="82" t="str">
        <f>IF(H13=0,"",H13/H$61)</f>
        <v/>
      </c>
    </row>
    <row r="14" spans="1:13" ht="12" customHeight="1">
      <c r="A14" s="610" t="s">
        <v>280</v>
      </c>
      <c r="B14" s="608"/>
      <c r="C14"/>
      <c r="D14" s="609"/>
      <c r="F14" s="290" t="str">
        <f t="shared" ref="F14:F31" si="0">IF(D14=0,"",D14/D$61)</f>
        <v/>
      </c>
      <c r="H14" s="609"/>
      <c r="J14" s="82" t="str">
        <f t="shared" ref="J14:J31" si="1">IF(H14=0,"",H14/H$61)</f>
        <v/>
      </c>
    </row>
    <row r="15" spans="1:13" ht="12" customHeight="1">
      <c r="A15" s="607" t="s">
        <v>281</v>
      </c>
      <c r="B15" s="608"/>
      <c r="C15"/>
      <c r="D15" s="609"/>
      <c r="F15" s="290" t="str">
        <f t="shared" si="0"/>
        <v/>
      </c>
      <c r="H15" s="609"/>
      <c r="J15" s="82" t="str">
        <f t="shared" si="1"/>
        <v/>
      </c>
    </row>
    <row r="16" spans="1:13" ht="12" customHeight="1">
      <c r="A16" s="611" t="s">
        <v>282</v>
      </c>
      <c r="B16" s="612"/>
      <c r="C16"/>
      <c r="D16" s="609"/>
      <c r="F16" s="290" t="str">
        <f>IF(D16=0,"",D16/D$61)</f>
        <v/>
      </c>
      <c r="H16" s="609"/>
      <c r="J16" s="82" t="str">
        <f t="shared" si="1"/>
        <v/>
      </c>
    </row>
    <row r="17" spans="1:10" ht="12" customHeight="1">
      <c r="A17" s="607" t="s">
        <v>30</v>
      </c>
      <c r="B17" s="608"/>
      <c r="C17"/>
      <c r="D17" s="613"/>
      <c r="F17" s="662" t="str">
        <f t="shared" si="0"/>
        <v/>
      </c>
      <c r="H17" s="613"/>
      <c r="J17" s="78" t="str">
        <f t="shared" si="1"/>
        <v/>
      </c>
    </row>
    <row r="18" spans="1:10" ht="12" customHeight="1">
      <c r="A18" s="1995"/>
      <c r="B18" s="1995"/>
      <c r="C18"/>
      <c r="D18" s="609"/>
      <c r="F18" s="290" t="str">
        <f t="shared" si="0"/>
        <v/>
      </c>
      <c r="H18" s="609"/>
      <c r="J18" s="82" t="str">
        <f t="shared" si="1"/>
        <v/>
      </c>
    </row>
    <row r="19" spans="1:10" ht="12" customHeight="1">
      <c r="A19" s="2010"/>
      <c r="B19" s="2010"/>
      <c r="C19"/>
      <c r="D19" s="609"/>
      <c r="F19" s="290" t="str">
        <f t="shared" si="0"/>
        <v/>
      </c>
      <c r="H19" s="609"/>
      <c r="J19" s="82" t="str">
        <f t="shared" si="1"/>
        <v/>
      </c>
    </row>
    <row r="20" spans="1:10" s="505" customFormat="1" ht="12" customHeight="1">
      <c r="A20" s="611"/>
      <c r="B20" s="612" t="s">
        <v>54</v>
      </c>
      <c r="C20" s="614"/>
      <c r="D20" s="1708">
        <f>SUM(D13:D19)</f>
        <v>0</v>
      </c>
      <c r="F20" s="1709" t="str">
        <f>IF(D20=0,"",D20/D$61)</f>
        <v/>
      </c>
      <c r="H20" s="1708">
        <f>SUM(H13:H19)</f>
        <v>0</v>
      </c>
      <c r="J20" s="1709" t="str">
        <f>IF(H20=0,"",H20/H$61)</f>
        <v/>
      </c>
    </row>
    <row r="21" spans="1:10" s="505" customFormat="1" ht="15" customHeight="1">
      <c r="A21" s="616" t="s">
        <v>58</v>
      </c>
      <c r="B21" s="617"/>
      <c r="C21" s="618"/>
      <c r="D21" s="619"/>
      <c r="F21" s="87" t="str">
        <f t="shared" si="0"/>
        <v/>
      </c>
      <c r="H21" s="619"/>
      <c r="J21" s="79" t="str">
        <f t="shared" si="1"/>
        <v/>
      </c>
    </row>
    <row r="22" spans="1:10" s="505" customFormat="1" ht="12" customHeight="1">
      <c r="A22" s="2011" t="s">
        <v>59</v>
      </c>
      <c r="B22" s="2011"/>
      <c r="C22" s="618"/>
      <c r="D22" s="620"/>
      <c r="F22" s="676" t="str">
        <f t="shared" si="0"/>
        <v/>
      </c>
      <c r="H22" s="620"/>
      <c r="J22" s="84" t="str">
        <f t="shared" si="1"/>
        <v/>
      </c>
    </row>
    <row r="23" spans="1:10" s="505" customFormat="1" ht="12" customHeight="1">
      <c r="A23" s="621" t="s">
        <v>60</v>
      </c>
      <c r="B23" s="622"/>
      <c r="C23" s="618"/>
      <c r="D23" s="623"/>
      <c r="F23" s="687" t="str">
        <f t="shared" si="0"/>
        <v/>
      </c>
      <c r="H23" s="623"/>
      <c r="J23" s="85" t="str">
        <f t="shared" si="1"/>
        <v/>
      </c>
    </row>
    <row r="24" spans="1:10" s="505" customFormat="1" ht="12" customHeight="1">
      <c r="A24" s="2004" t="s">
        <v>61</v>
      </c>
      <c r="B24" s="2004"/>
      <c r="C24" s="618"/>
      <c r="D24" s="623">
        <v>0</v>
      </c>
      <c r="F24" s="687" t="str">
        <f t="shared" si="0"/>
        <v/>
      </c>
      <c r="H24" s="623"/>
      <c r="J24" s="85" t="str">
        <f t="shared" si="1"/>
        <v/>
      </c>
    </row>
    <row r="25" spans="1:10" s="505" customFormat="1" ht="12" customHeight="1">
      <c r="A25" s="2004" t="s">
        <v>62</v>
      </c>
      <c r="B25" s="2004"/>
      <c r="C25" s="624"/>
      <c r="D25" s="623"/>
      <c r="F25" s="687" t="str">
        <f t="shared" si="0"/>
        <v/>
      </c>
      <c r="H25" s="623"/>
      <c r="J25" s="85" t="str">
        <f t="shared" si="1"/>
        <v/>
      </c>
    </row>
    <row r="26" spans="1:10" s="505" customFormat="1" ht="12" customHeight="1">
      <c r="A26" s="2004" t="s">
        <v>63</v>
      </c>
      <c r="B26" s="2004"/>
      <c r="C26" s="625"/>
      <c r="D26" s="623"/>
      <c r="F26" s="687" t="str">
        <f t="shared" si="0"/>
        <v/>
      </c>
      <c r="H26" s="623"/>
      <c r="J26" s="85" t="str">
        <f t="shared" si="1"/>
        <v/>
      </c>
    </row>
    <row r="27" spans="1:10" s="505" customFormat="1" ht="12" customHeight="1">
      <c r="A27" s="597" t="s">
        <v>64</v>
      </c>
      <c r="B27" s="598"/>
      <c r="C27" s="625"/>
      <c r="D27" s="623"/>
      <c r="F27" s="687" t="str">
        <f t="shared" si="0"/>
        <v/>
      </c>
      <c r="H27" s="623"/>
      <c r="J27" s="85" t="str">
        <f t="shared" si="1"/>
        <v/>
      </c>
    </row>
    <row r="28" spans="1:10" s="222" customFormat="1" ht="12" customHeight="1">
      <c r="A28" s="611"/>
      <c r="B28" s="612" t="s">
        <v>54</v>
      </c>
      <c r="C28" s="626"/>
      <c r="D28" s="627">
        <f>SUM(D22:D27)</f>
        <v>0</v>
      </c>
      <c r="F28" s="1417" t="str">
        <f>IF(D28=0,"",D28/D$61)</f>
        <v/>
      </c>
      <c r="H28" s="627">
        <f>SUM(H22:H27)</f>
        <v>0</v>
      </c>
      <c r="J28" s="83" t="str">
        <f t="shared" si="1"/>
        <v/>
      </c>
    </row>
    <row r="29" spans="1:10" s="222" customFormat="1" ht="17.45" customHeight="1">
      <c r="A29" s="603"/>
      <c r="B29" s="628" t="s">
        <v>161</v>
      </c>
      <c r="C29" s="629"/>
      <c r="D29" s="1710">
        <f>D20+D28</f>
        <v>0</v>
      </c>
      <c r="F29" s="1709" t="str">
        <f t="shared" si="0"/>
        <v/>
      </c>
      <c r="H29" s="1710">
        <f>H20+H28</f>
        <v>0</v>
      </c>
      <c r="J29" s="1709" t="str">
        <f>IF(H29=0,"",H29/H$61)</f>
        <v/>
      </c>
    </row>
    <row r="30" spans="1:10" s="222" customFormat="1" ht="15" customHeight="1">
      <c r="A30" s="630" t="s">
        <v>65</v>
      </c>
      <c r="B30" s="631"/>
      <c r="C30" s="632"/>
      <c r="D30" s="633"/>
      <c r="F30" s="87" t="str">
        <f t="shared" si="0"/>
        <v/>
      </c>
      <c r="H30" s="633"/>
      <c r="J30" s="79" t="str">
        <f t="shared" si="1"/>
        <v/>
      </c>
    </row>
    <row r="31" spans="1:10" s="505" customFormat="1" ht="12.75" customHeight="1">
      <c r="A31" s="605" t="s">
        <v>66</v>
      </c>
      <c r="B31" s="606"/>
      <c r="C31" s="618"/>
      <c r="D31" s="619"/>
      <c r="F31" s="87" t="str">
        <f t="shared" si="0"/>
        <v/>
      </c>
      <c r="H31" s="619"/>
      <c r="J31" s="79" t="str">
        <f t="shared" si="1"/>
        <v/>
      </c>
    </row>
    <row r="32" spans="1:10" s="505" customFormat="1" ht="12" customHeight="1">
      <c r="A32" s="634" t="s">
        <v>67</v>
      </c>
      <c r="B32" s="635"/>
      <c r="C32" s="618"/>
      <c r="D32" s="619"/>
      <c r="F32" s="87"/>
      <c r="H32" s="619"/>
      <c r="J32" s="79"/>
    </row>
    <row r="33" spans="1:10" s="505" customFormat="1" ht="12" customHeight="1">
      <c r="A33" s="989" t="s">
        <v>511</v>
      </c>
      <c r="B33" s="640"/>
      <c r="C33" s="618"/>
      <c r="D33" s="620"/>
      <c r="F33" s="676" t="str">
        <f>IF(D33=0,"",D33/D$61)</f>
        <v/>
      </c>
      <c r="H33" s="620"/>
      <c r="J33" s="84" t="str">
        <f>IF(H33=0,"",H33/H$61)</f>
        <v/>
      </c>
    </row>
    <row r="34" spans="1:10" s="505" customFormat="1" ht="24.75" customHeight="1">
      <c r="A34" s="2005" t="s">
        <v>283</v>
      </c>
      <c r="B34" s="2006"/>
      <c r="C34" s="618"/>
      <c r="D34" s="623"/>
      <c r="F34" s="687" t="str">
        <f>IF(D34=0,"",D34/D$61)</f>
        <v/>
      </c>
      <c r="H34" s="623"/>
      <c r="J34" s="85" t="str">
        <f>IF(H34=0,"",H34/H$61)</f>
        <v/>
      </c>
    </row>
    <row r="35" spans="1:10" s="505" customFormat="1" ht="12" customHeight="1">
      <c r="A35" s="640" t="s">
        <v>68</v>
      </c>
      <c r="B35" s="640"/>
      <c r="C35" s="618"/>
      <c r="D35" s="636"/>
      <c r="F35" s="1418" t="str">
        <f>IF(D35=0,"",D35/D$61)</f>
        <v/>
      </c>
      <c r="H35" s="636"/>
      <c r="J35" s="637" t="str">
        <f>IF(H35=0,"",H35/H$61)</f>
        <v/>
      </c>
    </row>
    <row r="36" spans="1:10" s="505" customFormat="1" ht="12" customHeight="1">
      <c r="A36" s="2007"/>
      <c r="B36" s="2007"/>
      <c r="C36" s="618"/>
      <c r="D36" s="620"/>
      <c r="F36" s="676" t="str">
        <f>IF(D36=0,"",D36/D$61)</f>
        <v/>
      </c>
      <c r="H36" s="620"/>
      <c r="J36" s="84" t="str">
        <f>IF(H36=0,"",H36/H$61)</f>
        <v/>
      </c>
    </row>
    <row r="37" spans="1:10" s="505" customFormat="1" ht="12" customHeight="1">
      <c r="A37" s="2008" t="s">
        <v>69</v>
      </c>
      <c r="B37" s="2008"/>
      <c r="C37" s="618"/>
      <c r="D37" s="623"/>
      <c r="E37"/>
      <c r="F37"/>
      <c r="G37"/>
      <c r="H37"/>
      <c r="I37"/>
      <c r="J37"/>
    </row>
    <row r="38" spans="1:10" s="505" customFormat="1" ht="12" customHeight="1">
      <c r="A38" s="621" t="s">
        <v>70</v>
      </c>
      <c r="B38" s="622"/>
      <c r="C38" s="618"/>
      <c r="D38" s="620"/>
      <c r="F38" s="687" t="str">
        <f t="shared" ref="F38:F43" si="2">IF(D38=0,"",D38/D$61)</f>
        <v/>
      </c>
      <c r="H38" s="623"/>
      <c r="J38" s="623" t="str">
        <f t="shared" ref="J38:J43" si="3">IF(H38=0,"",H38/H$61)</f>
        <v/>
      </c>
    </row>
    <row r="39" spans="1:10" s="505" customFormat="1" ht="12" customHeight="1">
      <c r="A39" s="638" t="s">
        <v>71</v>
      </c>
      <c r="B39" s="622"/>
      <c r="C39" s="625"/>
      <c r="D39" s="623"/>
      <c r="F39" s="687" t="str">
        <f t="shared" si="2"/>
        <v/>
      </c>
      <c r="H39" s="623"/>
      <c r="J39" s="85" t="str">
        <f t="shared" si="3"/>
        <v/>
      </c>
    </row>
    <row r="40" spans="1:10" s="505" customFormat="1" ht="22.5" customHeight="1">
      <c r="A40" s="2004" t="s">
        <v>284</v>
      </c>
      <c r="B40" s="2009"/>
      <c r="C40" s="596"/>
      <c r="D40" s="636"/>
      <c r="F40" s="1418" t="str">
        <f t="shared" si="2"/>
        <v/>
      </c>
      <c r="H40" s="636"/>
      <c r="J40" s="637" t="str">
        <f t="shared" si="3"/>
        <v/>
      </c>
    </row>
    <row r="41" spans="1:10" s="505" customFormat="1" ht="12" customHeight="1">
      <c r="A41" s="1995"/>
      <c r="B41" s="1995"/>
      <c r="C41" s="618"/>
      <c r="D41" s="620"/>
      <c r="F41" s="676" t="str">
        <f t="shared" si="2"/>
        <v/>
      </c>
      <c r="H41" s="620"/>
      <c r="J41" s="84" t="str">
        <f t="shared" si="3"/>
        <v/>
      </c>
    </row>
    <row r="42" spans="1:10" s="505" customFormat="1" ht="11.25" customHeight="1">
      <c r="A42" s="611"/>
      <c r="B42" s="612" t="s">
        <v>54</v>
      </c>
      <c r="C42" s="639"/>
      <c r="D42" s="1708">
        <f>SUM(D32:D41)</f>
        <v>0</v>
      </c>
      <c r="F42" s="1709" t="str">
        <f t="shared" si="2"/>
        <v/>
      </c>
      <c r="H42" s="1708">
        <f>SUM(H32:H41)</f>
        <v>0</v>
      </c>
      <c r="J42" s="1709" t="str">
        <f t="shared" si="3"/>
        <v/>
      </c>
    </row>
    <row r="43" spans="1:10" s="505" customFormat="1" ht="12.75" customHeight="1">
      <c r="A43" s="605" t="s">
        <v>72</v>
      </c>
      <c r="B43" s="606"/>
      <c r="C43" s="618"/>
      <c r="D43" s="619"/>
      <c r="F43" s="87" t="str">
        <f t="shared" si="2"/>
        <v/>
      </c>
      <c r="H43" s="619"/>
      <c r="J43" s="79" t="str">
        <f t="shared" si="3"/>
        <v/>
      </c>
    </row>
    <row r="44" spans="1:10" s="505" customFormat="1" ht="12" customHeight="1">
      <c r="A44" s="1201" t="s">
        <v>621</v>
      </c>
      <c r="B44" s="635"/>
      <c r="C44" s="618"/>
      <c r="D44"/>
      <c r="E44"/>
      <c r="F44"/>
      <c r="G44"/>
      <c r="H44"/>
      <c r="I44"/>
      <c r="J44"/>
    </row>
    <row r="45" spans="1:10" s="505" customFormat="1" ht="12" customHeight="1">
      <c r="A45" s="640" t="s">
        <v>73</v>
      </c>
      <c r="B45" s="622"/>
      <c r="C45" s="624"/>
      <c r="D45" s="620"/>
      <c r="F45" s="676" t="str">
        <f t="shared" ref="F45:F53" si="4">IF(D45=0,"",D45/D$61)</f>
        <v/>
      </c>
      <c r="H45" s="620"/>
      <c r="J45" s="84" t="str">
        <f t="shared" ref="J45:J53" si="5">IF(H45=0,"",H45/H$61)</f>
        <v/>
      </c>
    </row>
    <row r="46" spans="1:10" s="505" customFormat="1" ht="12" customHeight="1">
      <c r="A46" s="640" t="s">
        <v>74</v>
      </c>
      <c r="B46" s="622"/>
      <c r="C46" s="617"/>
      <c r="D46" s="623"/>
      <c r="F46" s="687" t="str">
        <f t="shared" si="4"/>
        <v/>
      </c>
      <c r="H46" s="623"/>
      <c r="J46" s="85" t="str">
        <f t="shared" si="5"/>
        <v/>
      </c>
    </row>
    <row r="47" spans="1:10" s="505" customFormat="1" ht="12" customHeight="1">
      <c r="A47" s="597" t="s">
        <v>68</v>
      </c>
      <c r="B47" s="598"/>
      <c r="C47" s="618"/>
      <c r="D47" s="636"/>
      <c r="F47" s="1418" t="str">
        <f t="shared" si="4"/>
        <v/>
      </c>
      <c r="H47" s="636"/>
      <c r="J47" s="637" t="str">
        <f t="shared" si="5"/>
        <v/>
      </c>
    </row>
    <row r="48" spans="1:10" s="505" customFormat="1" ht="12" customHeight="1">
      <c r="A48" s="1995"/>
      <c r="B48" s="1995"/>
      <c r="C48" s="618"/>
      <c r="D48" s="619"/>
      <c r="F48" s="87" t="str">
        <f t="shared" si="4"/>
        <v/>
      </c>
      <c r="H48" s="619"/>
      <c r="J48" s="79" t="str">
        <f t="shared" si="5"/>
        <v/>
      </c>
    </row>
    <row r="49" spans="1:10" s="505" customFormat="1" ht="12" customHeight="1">
      <c r="A49" s="621" t="s">
        <v>75</v>
      </c>
      <c r="B49" s="622"/>
      <c r="C49" s="618"/>
      <c r="D49" s="623"/>
      <c r="F49" s="687" t="str">
        <f t="shared" si="4"/>
        <v/>
      </c>
      <c r="H49" s="623"/>
      <c r="J49" s="85" t="str">
        <f t="shared" si="5"/>
        <v/>
      </c>
    </row>
    <row r="50" spans="1:10" s="505" customFormat="1" ht="12" customHeight="1">
      <c r="A50" s="638" t="s">
        <v>47</v>
      </c>
      <c r="B50" s="622"/>
      <c r="C50" s="606"/>
      <c r="D50" s="623"/>
      <c r="F50" s="687" t="str">
        <f t="shared" si="4"/>
        <v/>
      </c>
      <c r="H50" s="623"/>
      <c r="J50" s="85" t="str">
        <f t="shared" si="5"/>
        <v/>
      </c>
    </row>
    <row r="51" spans="1:10" s="505" customFormat="1" ht="12" customHeight="1">
      <c r="A51" s="621" t="s">
        <v>285</v>
      </c>
      <c r="B51" s="622"/>
      <c r="C51" s="641"/>
      <c r="D51" s="623"/>
      <c r="F51" s="687" t="str">
        <f t="shared" si="4"/>
        <v/>
      </c>
      <c r="H51" s="623"/>
      <c r="J51" s="85" t="str">
        <f t="shared" si="5"/>
        <v/>
      </c>
    </row>
    <row r="52" spans="1:10" s="505" customFormat="1" ht="12" customHeight="1">
      <c r="A52" s="611"/>
      <c r="B52" s="612" t="s">
        <v>54</v>
      </c>
      <c r="C52" s="618"/>
      <c r="D52" s="1708">
        <f>SUM(D44:D51)</f>
        <v>0</v>
      </c>
      <c r="F52" s="1709" t="str">
        <f>IF(D52=0,"",D52/D$61)</f>
        <v/>
      </c>
      <c r="H52" s="1708">
        <f>SUM(H44:H51)</f>
        <v>0</v>
      </c>
      <c r="J52" s="1709" t="str">
        <f>IF(H52=0,"",H52/H$61)</f>
        <v/>
      </c>
    </row>
    <row r="53" spans="1:10" s="505" customFormat="1" ht="15" customHeight="1">
      <c r="A53" s="642" t="s">
        <v>48</v>
      </c>
      <c r="B53" s="625"/>
      <c r="C53" s="618"/>
      <c r="D53" s="619"/>
      <c r="F53" s="87" t="str">
        <f t="shared" si="4"/>
        <v/>
      </c>
      <c r="H53" s="619"/>
      <c r="J53" s="79" t="str">
        <f t="shared" si="5"/>
        <v/>
      </c>
    </row>
    <row r="54" spans="1:10" s="505" customFormat="1" ht="12.75" customHeight="1">
      <c r="A54" s="1999" t="s">
        <v>399</v>
      </c>
      <c r="B54" s="2000"/>
      <c r="C54" s="618"/>
      <c r="D54" s="619"/>
      <c r="F54" s="87"/>
      <c r="H54" s="619"/>
      <c r="J54" s="79"/>
    </row>
    <row r="55" spans="1:10" s="505" customFormat="1" ht="12" customHeight="1">
      <c r="A55" s="640" t="s">
        <v>73</v>
      </c>
      <c r="B55" s="622"/>
      <c r="C55" s="643"/>
      <c r="D55" s="620"/>
      <c r="F55" s="676" t="str">
        <f t="shared" ref="F55:F60" si="6">IF(D55=0,"",D55/D$61)</f>
        <v/>
      </c>
      <c r="H55" s="620"/>
      <c r="J55" s="84" t="str">
        <f t="shared" ref="J55:J60" si="7">IF(H55=0,"",H55/H$61)</f>
        <v/>
      </c>
    </row>
    <row r="56" spans="1:10" s="505" customFormat="1" ht="12" customHeight="1">
      <c r="A56" s="640" t="s">
        <v>74</v>
      </c>
      <c r="B56" s="622"/>
      <c r="C56" s="643"/>
      <c r="D56" s="623"/>
      <c r="F56" s="687" t="str">
        <f t="shared" si="6"/>
        <v/>
      </c>
      <c r="H56" s="623"/>
      <c r="J56" s="85" t="str">
        <f t="shared" si="7"/>
        <v/>
      </c>
    </row>
    <row r="57" spans="1:10" s="505" customFormat="1" ht="12" customHeight="1">
      <c r="A57" s="634" t="s">
        <v>49</v>
      </c>
      <c r="B57" s="635"/>
      <c r="C57" s="644"/>
      <c r="D57" s="623"/>
      <c r="F57" s="687" t="str">
        <f t="shared" si="6"/>
        <v/>
      </c>
      <c r="H57" s="623"/>
      <c r="J57" s="85" t="str">
        <f t="shared" si="7"/>
        <v/>
      </c>
    </row>
    <row r="58" spans="1:10" s="505" customFormat="1" ht="12" customHeight="1">
      <c r="A58" s="611"/>
      <c r="B58" s="612" t="s">
        <v>54</v>
      </c>
      <c r="C58" s="645"/>
      <c r="D58" s="615">
        <f>SUM(D54:D57)</f>
        <v>0</v>
      </c>
      <c r="F58" s="1417" t="str">
        <f t="shared" si="6"/>
        <v/>
      </c>
      <c r="H58" s="615">
        <f>SUM(H54:H57)</f>
        <v>0</v>
      </c>
      <c r="J58" s="83" t="str">
        <f t="shared" si="7"/>
        <v/>
      </c>
    </row>
    <row r="59" spans="1:10" s="505" customFormat="1" ht="27" customHeight="1">
      <c r="A59" s="2001" t="s">
        <v>50</v>
      </c>
      <c r="B59" s="2001"/>
      <c r="C59" s="596"/>
      <c r="D59" s="646"/>
      <c r="F59" s="1419" t="str">
        <f t="shared" si="6"/>
        <v/>
      </c>
      <c r="H59" s="646"/>
      <c r="J59" s="86" t="str">
        <f>IF(H59=0,"",H59/H$61)</f>
        <v/>
      </c>
    </row>
    <row r="60" spans="1:10" s="222" customFormat="1" ht="15.75" customHeight="1">
      <c r="A60" s="647" t="s">
        <v>162</v>
      </c>
      <c r="B60" s="628"/>
      <c r="C60" s="648"/>
      <c r="D60" s="649">
        <f>D42+D52+D58+D59</f>
        <v>0</v>
      </c>
      <c r="F60" s="1419" t="str">
        <f t="shared" si="6"/>
        <v/>
      </c>
      <c r="H60" s="649">
        <f>H42+H52+H58+H59</f>
        <v>0</v>
      </c>
      <c r="J60" s="86" t="str">
        <f t="shared" si="7"/>
        <v/>
      </c>
    </row>
    <row r="61" spans="1:10" s="222" customFormat="1" ht="21.75" customHeight="1">
      <c r="A61" s="603" t="s">
        <v>51</v>
      </c>
      <c r="B61" s="604"/>
      <c r="C61" s="650"/>
      <c r="D61" s="1711">
        <f>D29+D60</f>
        <v>0</v>
      </c>
      <c r="F61" s="1712" t="str">
        <f>IF(D61=0,"",D61/D$61)</f>
        <v/>
      </c>
      <c r="H61" s="1711">
        <f>H29+H60</f>
        <v>0</v>
      </c>
      <c r="J61" s="1712" t="str">
        <f>IF(H61=0,"",H61/H$61)</f>
        <v/>
      </c>
    </row>
    <row r="62" spans="1:10" s="652" customFormat="1" ht="16.5" customHeight="1">
      <c r="A62" s="19" t="s">
        <v>52</v>
      </c>
      <c r="B62" s="651"/>
      <c r="D62" s="653"/>
      <c r="F62" s="1420" t="str">
        <f>IF(D62=0,"",D62/D$61)</f>
        <v/>
      </c>
      <c r="H62" s="653"/>
      <c r="J62" s="1260" t="str">
        <f>IF(H62=0,"",H62/H$61)</f>
        <v/>
      </c>
    </row>
    <row r="63" spans="1:10" s="652" customFormat="1" ht="5.25" customHeight="1">
      <c r="A63" s="35"/>
      <c r="B63" s="651"/>
      <c r="D63" s="654"/>
      <c r="F63" s="87"/>
      <c r="H63" s="654"/>
      <c r="J63" s="87"/>
    </row>
    <row r="64" spans="1:10" s="222" customFormat="1" ht="12.75" customHeight="1">
      <c r="A64" s="655" t="s">
        <v>53</v>
      </c>
      <c r="B64" s="656"/>
      <c r="C64" s="650"/>
      <c r="D64" s="633"/>
      <c r="F64" s="87"/>
      <c r="H64" s="633"/>
      <c r="J64" s="79"/>
    </row>
    <row r="65" spans="1:10" s="222" customFormat="1" ht="6" customHeight="1">
      <c r="A65" s="657"/>
      <c r="B65" s="658"/>
      <c r="C65" s="650"/>
      <c r="D65" s="633"/>
      <c r="F65" s="87"/>
      <c r="H65" s="633"/>
      <c r="J65" s="79"/>
    </row>
    <row r="66" spans="1:10" s="222" customFormat="1" ht="6" customHeight="1">
      <c r="A66" s="657"/>
      <c r="B66" s="658"/>
      <c r="C66" s="650"/>
      <c r="D66" s="633"/>
      <c r="F66" s="87"/>
      <c r="H66" s="633"/>
      <c r="J66" s="79"/>
    </row>
    <row r="67" spans="1:10" ht="15" customHeight="1">
      <c r="A67" s="2002" t="s">
        <v>670</v>
      </c>
      <c r="B67" s="2003"/>
      <c r="C67"/>
      <c r="D67" s="613"/>
      <c r="F67" s="662"/>
      <c r="H67" s="613"/>
      <c r="J67" s="78"/>
    </row>
    <row r="68" spans="1:10" ht="15.75" customHeight="1">
      <c r="A68" s="659"/>
      <c r="B68" s="660"/>
      <c r="C68"/>
      <c r="D68" s="661"/>
      <c r="F68" s="662"/>
      <c r="H68" s="661"/>
      <c r="J68" s="662"/>
    </row>
    <row r="69" spans="1:10" ht="46.5" customHeight="1">
      <c r="A69" s="1998" t="s">
        <v>644</v>
      </c>
      <c r="B69" s="1997"/>
      <c r="C69"/>
      <c r="D69" s="661"/>
      <c r="F69" s="662"/>
      <c r="H69" s="661"/>
      <c r="J69" s="662"/>
    </row>
    <row r="70" spans="1:10" ht="12.75" customHeight="1">
      <c r="A70" s="663" t="s">
        <v>286</v>
      </c>
      <c r="B70" s="664"/>
      <c r="C70"/>
      <c r="D70" s="613"/>
      <c r="F70" s="662"/>
      <c r="H70" s="613"/>
      <c r="J70" s="78"/>
    </row>
    <row r="71" spans="1:10" ht="11.25" customHeight="1">
      <c r="A71" s="665" t="s">
        <v>287</v>
      </c>
      <c r="B71" s="608"/>
      <c r="C71"/>
      <c r="D71" s="620"/>
      <c r="E71" s="505"/>
      <c r="F71" s="676" t="str">
        <f>IF(D71=0,"",D71/D$61)</f>
        <v/>
      </c>
      <c r="G71" s="505"/>
      <c r="H71" s="620"/>
      <c r="I71" s="505"/>
      <c r="J71" s="84" t="str">
        <f>IF(H71=0,"",H71/H$61)</f>
        <v/>
      </c>
    </row>
    <row r="72" spans="1:10" ht="12" customHeight="1">
      <c r="A72" s="666" t="s">
        <v>288</v>
      </c>
      <c r="B72" s="608"/>
      <c r="C72"/>
      <c r="D72" s="609"/>
      <c r="F72" s="290" t="str">
        <f t="shared" ref="F72:F94" si="8">IF(D72=0,"",D72/D$61)</f>
        <v/>
      </c>
      <c r="H72" s="609"/>
      <c r="J72" s="82" t="str">
        <f t="shared" ref="J72:J94" si="9">IF(H72=0,"",H72/H$61)</f>
        <v/>
      </c>
    </row>
    <row r="73" spans="1:10" ht="12" customHeight="1">
      <c r="A73" s="665" t="s">
        <v>289</v>
      </c>
      <c r="B73" s="608"/>
      <c r="C73"/>
      <c r="D73" s="609"/>
      <c r="F73" s="290" t="str">
        <f t="shared" si="8"/>
        <v/>
      </c>
      <c r="H73" s="609"/>
      <c r="J73" s="82" t="str">
        <f t="shared" si="9"/>
        <v/>
      </c>
    </row>
    <row r="74" spans="1:10" ht="12" customHeight="1">
      <c r="A74" s="665" t="s">
        <v>290</v>
      </c>
      <c r="B74" s="608"/>
      <c r="C74"/>
      <c r="D74" s="609"/>
      <c r="F74" s="290" t="str">
        <f t="shared" si="8"/>
        <v/>
      </c>
      <c r="H74" s="609"/>
      <c r="J74" s="82" t="str">
        <f t="shared" si="9"/>
        <v/>
      </c>
    </row>
    <row r="75" spans="1:10" ht="12" customHeight="1">
      <c r="A75" s="666" t="s">
        <v>291</v>
      </c>
      <c r="B75" s="608"/>
      <c r="C75"/>
      <c r="D75" s="1259"/>
      <c r="F75" s="290" t="str">
        <f t="shared" si="8"/>
        <v/>
      </c>
      <c r="H75" s="609"/>
      <c r="J75" s="82" t="str">
        <f t="shared" si="9"/>
        <v/>
      </c>
    </row>
    <row r="76" spans="1:10" ht="12" customHeight="1">
      <c r="A76" s="667" t="s">
        <v>116</v>
      </c>
      <c r="C76"/>
      <c r="D76" s="668"/>
      <c r="F76" s="678" t="str">
        <f t="shared" si="8"/>
        <v/>
      </c>
      <c r="H76" s="668"/>
      <c r="J76" s="88" t="str">
        <f>IF(H76=0,"",H76/H$61)</f>
        <v/>
      </c>
    </row>
    <row r="77" spans="1:10" ht="12" customHeight="1">
      <c r="A77" s="1995"/>
      <c r="B77" s="1995"/>
      <c r="C77"/>
      <c r="D77" s="609"/>
      <c r="F77" s="290" t="str">
        <f t="shared" si="8"/>
        <v/>
      </c>
      <c r="H77" s="609"/>
      <c r="J77" s="82" t="str">
        <f>IF(H77=0,"",H77/H$61)</f>
        <v/>
      </c>
    </row>
    <row r="78" spans="1:10" ht="12" customHeight="1">
      <c r="A78" s="1995"/>
      <c r="B78" s="1995"/>
      <c r="C78"/>
      <c r="D78" s="609"/>
      <c r="F78" s="290" t="str">
        <f t="shared" si="8"/>
        <v/>
      </c>
      <c r="H78" s="609"/>
      <c r="J78" s="82" t="str">
        <f>IF(H78=0,"",H78/H$61)</f>
        <v/>
      </c>
    </row>
    <row r="79" spans="1:10" ht="12" customHeight="1">
      <c r="A79" s="611"/>
      <c r="B79" s="612" t="s">
        <v>54</v>
      </c>
      <c r="C79"/>
      <c r="D79" s="1713">
        <f>SUM(D71:D78)</f>
        <v>0</v>
      </c>
      <c r="F79" s="1714" t="str">
        <f>IF(D79=0,"",D79/D$61)</f>
        <v/>
      </c>
      <c r="H79" s="1713">
        <f>SUM(H71:H78)</f>
        <v>0</v>
      </c>
      <c r="J79" s="1714" t="str">
        <f>IF(H79=0,"",H79/H$61)</f>
        <v/>
      </c>
    </row>
    <row r="80" spans="1:10" ht="11.25" customHeight="1">
      <c r="A80" s="669" t="s">
        <v>292</v>
      </c>
      <c r="B80" s="670"/>
      <c r="C80"/>
      <c r="D80" s="613"/>
      <c r="F80" s="662" t="str">
        <f t="shared" si="8"/>
        <v/>
      </c>
      <c r="H80" s="613"/>
      <c r="J80" s="78" t="str">
        <f t="shared" si="9"/>
        <v/>
      </c>
    </row>
    <row r="81" spans="1:10" ht="12" customHeight="1">
      <c r="A81" s="665" t="s">
        <v>293</v>
      </c>
      <c r="B81" s="608"/>
      <c r="C81"/>
      <c r="D81" s="609"/>
      <c r="F81" s="290" t="str">
        <f>IF(D81=0,"",D81/D$61)</f>
        <v/>
      </c>
      <c r="H81" s="609"/>
      <c r="J81" s="82" t="str">
        <f t="shared" si="9"/>
        <v/>
      </c>
    </row>
    <row r="82" spans="1:10" ht="12" customHeight="1">
      <c r="A82" s="665" t="s">
        <v>294</v>
      </c>
      <c r="B82" s="608"/>
      <c r="C82"/>
      <c r="D82" s="609"/>
      <c r="F82" s="290" t="str">
        <f t="shared" si="8"/>
        <v/>
      </c>
      <c r="H82" s="609"/>
      <c r="J82" s="82" t="str">
        <f t="shared" si="9"/>
        <v/>
      </c>
    </row>
    <row r="83" spans="1:10" ht="12" customHeight="1">
      <c r="A83" s="665" t="s">
        <v>295</v>
      </c>
      <c r="B83" s="608"/>
      <c r="C83"/>
      <c r="D83" s="609"/>
      <c r="F83" s="290" t="str">
        <f t="shared" si="8"/>
        <v/>
      </c>
      <c r="H83" s="609"/>
      <c r="J83" s="82" t="str">
        <f t="shared" si="9"/>
        <v/>
      </c>
    </row>
    <row r="84" spans="1:10" ht="12" customHeight="1">
      <c r="A84" s="665" t="s">
        <v>296</v>
      </c>
      <c r="B84" s="608"/>
      <c r="C84"/>
      <c r="D84" s="609"/>
      <c r="F84" s="290" t="str">
        <f t="shared" si="8"/>
        <v/>
      </c>
      <c r="H84" s="609"/>
      <c r="J84" s="82" t="str">
        <f t="shared" si="9"/>
        <v/>
      </c>
    </row>
    <row r="85" spans="1:10" ht="12" customHeight="1">
      <c r="A85" s="665" t="s">
        <v>297</v>
      </c>
      <c r="B85" s="608"/>
      <c r="C85"/>
      <c r="D85" s="609"/>
      <c r="F85" s="290" t="str">
        <f t="shared" si="8"/>
        <v/>
      </c>
      <c r="H85" s="609"/>
      <c r="J85" s="82" t="str">
        <f t="shared" si="9"/>
        <v/>
      </c>
    </row>
    <row r="86" spans="1:10" ht="12" customHeight="1">
      <c r="A86" s="667" t="s">
        <v>116</v>
      </c>
      <c r="C86"/>
      <c r="D86" s="609"/>
      <c r="F86" s="290" t="str">
        <f>IF(D86=0,"",D86/D$61)</f>
        <v/>
      </c>
      <c r="H86" s="609"/>
      <c r="J86" s="82" t="str">
        <f t="shared" ref="J86" si="10">IF(H86=0,"",H86/H$61)</f>
        <v/>
      </c>
    </row>
    <row r="87" spans="1:10" ht="12" customHeight="1">
      <c r="A87" s="1995"/>
      <c r="B87" s="1995"/>
      <c r="C87"/>
      <c r="D87" s="609"/>
      <c r="F87" s="290" t="str">
        <f>IF(D87=0,"",D87/D$61)</f>
        <v/>
      </c>
      <c r="H87" s="609"/>
      <c r="J87" s="82" t="str">
        <f t="shared" si="9"/>
        <v/>
      </c>
    </row>
    <row r="88" spans="1:10" ht="12" customHeight="1">
      <c r="A88" s="1995"/>
      <c r="B88" s="1995"/>
      <c r="C88"/>
      <c r="D88" s="609"/>
      <c r="F88" s="290" t="str">
        <f t="shared" si="8"/>
        <v/>
      </c>
      <c r="H88" s="609"/>
      <c r="J88" s="82" t="str">
        <f t="shared" si="9"/>
        <v/>
      </c>
    </row>
    <row r="89" spans="1:10" ht="12" customHeight="1">
      <c r="A89" s="611"/>
      <c r="B89" s="612" t="s">
        <v>54</v>
      </c>
      <c r="C89"/>
      <c r="D89" s="1713">
        <f>SUM(D81:D88)</f>
        <v>0</v>
      </c>
      <c r="F89" s="1714" t="str">
        <f>IF(D89=0,"",D89/D$61)</f>
        <v/>
      </c>
      <c r="H89" s="1713">
        <f>SUM(H81:H88)</f>
        <v>0</v>
      </c>
      <c r="J89" s="1714" t="str">
        <f t="shared" si="9"/>
        <v/>
      </c>
    </row>
    <row r="90" spans="1:10" ht="10.5" customHeight="1">
      <c r="A90" s="669" t="s">
        <v>298</v>
      </c>
      <c r="B90" s="670"/>
      <c r="C90"/>
      <c r="D90" s="613"/>
      <c r="F90" s="662" t="str">
        <f t="shared" si="8"/>
        <v/>
      </c>
      <c r="H90" s="613"/>
      <c r="J90" s="78" t="str">
        <f t="shared" si="9"/>
        <v/>
      </c>
    </row>
    <row r="91" spans="1:10" ht="12" customHeight="1">
      <c r="A91" s="666" t="s">
        <v>299</v>
      </c>
      <c r="B91" s="608"/>
      <c r="C91"/>
      <c r="D91" s="609"/>
      <c r="F91" s="290" t="str">
        <f>IF(D91=0,"",D91/D$61)</f>
        <v/>
      </c>
      <c r="H91" s="609"/>
      <c r="J91" s="82" t="str">
        <f t="shared" si="9"/>
        <v/>
      </c>
    </row>
    <row r="92" spans="1:10" ht="12" customHeight="1">
      <c r="A92" s="665" t="s">
        <v>300</v>
      </c>
      <c r="B92" s="608"/>
      <c r="C92"/>
      <c r="D92" s="609"/>
      <c r="F92" s="290" t="str">
        <f t="shared" ref="F92" si="11">IF(D92=0,"",D92/D$61)</f>
        <v/>
      </c>
      <c r="H92" s="609"/>
      <c r="J92" s="82" t="str">
        <f t="shared" ref="J92" si="12">IF(H92=0,"",H92/H$61)</f>
        <v/>
      </c>
    </row>
    <row r="93" spans="1:10" ht="12" customHeight="1">
      <c r="A93" s="666" t="s">
        <v>301</v>
      </c>
      <c r="B93" s="608"/>
      <c r="C93"/>
      <c r="D93" s="609"/>
      <c r="F93" s="290" t="str">
        <f t="shared" si="8"/>
        <v/>
      </c>
      <c r="H93" s="609"/>
      <c r="J93" s="82" t="str">
        <f t="shared" si="9"/>
        <v/>
      </c>
    </row>
    <row r="94" spans="1:10" ht="12" customHeight="1">
      <c r="A94" s="665" t="s">
        <v>15</v>
      </c>
      <c r="B94" s="608"/>
      <c r="C94"/>
      <c r="D94" s="672"/>
      <c r="F94" s="290" t="str">
        <f t="shared" si="8"/>
        <v/>
      </c>
      <c r="H94" s="672"/>
      <c r="J94" s="82" t="str">
        <f t="shared" si="9"/>
        <v/>
      </c>
    </row>
    <row r="95" spans="1:10" ht="12" customHeight="1">
      <c r="A95" s="667" t="s">
        <v>116</v>
      </c>
      <c r="C95"/>
      <c r="D95" s="672"/>
      <c r="F95" s="290" t="str">
        <f t="shared" ref="F95" si="13">IF(D95=0,"",D95/D$61)</f>
        <v/>
      </c>
      <c r="H95" s="672"/>
      <c r="J95" s="82" t="str">
        <f t="shared" ref="J95" si="14">IF(H95=0,"",H95/H$61)</f>
        <v/>
      </c>
    </row>
    <row r="96" spans="1:10" ht="12" customHeight="1">
      <c r="A96" s="1995"/>
      <c r="B96" s="1995"/>
      <c r="C96"/>
      <c r="D96" s="609"/>
      <c r="F96" s="290" t="str">
        <f t="shared" ref="F96:F106" si="15">IF(D96=0,"",D96/D$61)</f>
        <v/>
      </c>
      <c r="H96" s="609"/>
      <c r="J96" s="82" t="str">
        <f t="shared" ref="J96:J107" si="16">IF(H96=0,"",H96/H$61)</f>
        <v/>
      </c>
    </row>
    <row r="97" spans="1:10" ht="12" customHeight="1">
      <c r="A97" s="1995"/>
      <c r="B97" s="1995"/>
      <c r="C97"/>
      <c r="D97" s="609"/>
      <c r="F97" s="290" t="str">
        <f t="shared" si="15"/>
        <v/>
      </c>
      <c r="H97" s="609"/>
      <c r="J97" s="82" t="str">
        <f t="shared" si="16"/>
        <v/>
      </c>
    </row>
    <row r="98" spans="1:10" ht="12.75" customHeight="1">
      <c r="A98" s="611"/>
      <c r="B98" s="612" t="s">
        <v>54</v>
      </c>
      <c r="C98"/>
      <c r="D98" s="1713">
        <f>SUM(D91:D97)</f>
        <v>0</v>
      </c>
      <c r="F98" s="1714" t="str">
        <f>IF(D98=0,"",D98/D$61)</f>
        <v/>
      </c>
      <c r="H98" s="1713">
        <f>SUM(H91:H97)</f>
        <v>0</v>
      </c>
      <c r="J98" s="1714" t="str">
        <f>IF(H98=0,"",H98/H$61)</f>
        <v/>
      </c>
    </row>
    <row r="99" spans="1:10" ht="11.25" customHeight="1">
      <c r="A99" s="669" t="s">
        <v>302</v>
      </c>
      <c r="B99" s="670"/>
      <c r="C99"/>
      <c r="D99" s="613"/>
      <c r="F99" s="662" t="str">
        <f t="shared" si="15"/>
        <v/>
      </c>
      <c r="H99" s="613"/>
      <c r="J99" s="78" t="str">
        <f t="shared" si="16"/>
        <v/>
      </c>
    </row>
    <row r="100" spans="1:10" ht="12" customHeight="1">
      <c r="A100" s="665" t="s">
        <v>303</v>
      </c>
      <c r="B100" s="608"/>
      <c r="C100"/>
      <c r="D100" s="609"/>
      <c r="E100" s="508"/>
      <c r="F100" s="290" t="str">
        <f>IF(D100=0,"",D100/D$61)</f>
        <v/>
      </c>
      <c r="G100" s="508"/>
      <c r="H100" s="609"/>
      <c r="I100" s="508"/>
      <c r="J100" s="82" t="str">
        <f>IF(H100=0,"",H100/H$61)</f>
        <v/>
      </c>
    </row>
    <row r="101" spans="1:10" ht="12" customHeight="1">
      <c r="A101" s="665" t="s">
        <v>304</v>
      </c>
      <c r="B101" s="608"/>
      <c r="C101"/>
      <c r="D101" s="609"/>
      <c r="E101" s="508"/>
      <c r="F101" s="290" t="str">
        <f>IF(D101=0,"",D101/D$61)</f>
        <v/>
      </c>
      <c r="G101" s="508"/>
      <c r="H101" s="609"/>
      <c r="I101" s="508"/>
      <c r="J101" s="82" t="str">
        <f>IF(H101=0,"",H101/H$61)</f>
        <v/>
      </c>
    </row>
    <row r="102" spans="1:10" ht="12" customHeight="1">
      <c r="A102" s="665" t="s">
        <v>305</v>
      </c>
      <c r="B102" s="608"/>
      <c r="C102"/>
      <c r="D102" s="609"/>
      <c r="E102" s="508"/>
      <c r="F102" s="290" t="str">
        <f t="shared" si="15"/>
        <v/>
      </c>
      <c r="G102" s="508"/>
      <c r="H102" s="609"/>
      <c r="I102" s="508"/>
      <c r="J102" s="82" t="str">
        <f t="shared" si="16"/>
        <v/>
      </c>
    </row>
    <row r="103" spans="1:10" ht="12" customHeight="1">
      <c r="A103" s="896" t="s">
        <v>306</v>
      </c>
      <c r="B103" s="608"/>
      <c r="C103"/>
      <c r="D103" s="609"/>
      <c r="E103" s="508"/>
      <c r="F103" s="290" t="str">
        <f t="shared" si="15"/>
        <v/>
      </c>
      <c r="G103" s="508"/>
      <c r="H103" s="609"/>
      <c r="I103" s="508"/>
      <c r="J103" s="82" t="str">
        <f t="shared" si="16"/>
        <v/>
      </c>
    </row>
    <row r="104" spans="1:10" ht="12" customHeight="1">
      <c r="A104" s="666" t="s">
        <v>307</v>
      </c>
      <c r="B104" s="608"/>
      <c r="C104"/>
      <c r="D104" s="609"/>
      <c r="E104" s="508"/>
      <c r="F104" s="290" t="str">
        <f>IF(D104=0,"",D104/D$61)</f>
        <v/>
      </c>
      <c r="G104" s="508"/>
      <c r="H104" s="609"/>
      <c r="I104" s="508"/>
      <c r="J104" s="82" t="str">
        <f>IF(H104=0,"",H104/H$61)</f>
        <v/>
      </c>
    </row>
    <row r="105" spans="1:10" ht="12" customHeight="1">
      <c r="A105" s="1993"/>
      <c r="B105" s="1993"/>
      <c r="C105"/>
      <c r="D105" s="609"/>
      <c r="E105" s="508"/>
      <c r="F105" s="290" t="str">
        <f t="shared" si="15"/>
        <v/>
      </c>
      <c r="G105" s="508"/>
      <c r="H105" s="609"/>
      <c r="I105" s="508"/>
      <c r="J105" s="82" t="str">
        <f t="shared" si="16"/>
        <v/>
      </c>
    </row>
    <row r="106" spans="1:10" ht="12" customHeight="1">
      <c r="A106" s="1996"/>
      <c r="B106" s="1996"/>
      <c r="C106"/>
      <c r="D106" s="609"/>
      <c r="E106" s="508"/>
      <c r="F106" s="290" t="str">
        <f t="shared" si="15"/>
        <v/>
      </c>
      <c r="G106" s="508"/>
      <c r="H106" s="609"/>
      <c r="I106" s="508"/>
      <c r="J106" s="82" t="str">
        <f t="shared" si="16"/>
        <v/>
      </c>
    </row>
    <row r="107" spans="1:10" s="2" customFormat="1" ht="12.75" customHeight="1">
      <c r="A107" s="611"/>
      <c r="B107" s="612" t="s">
        <v>54</v>
      </c>
      <c r="D107" s="1713">
        <f>SUM(D100:D106)</f>
        <v>0</v>
      </c>
      <c r="E107" s="508"/>
      <c r="F107" s="1714" t="str">
        <f>IF(D107=0,"",D107/D$61)</f>
        <v/>
      </c>
      <c r="G107" s="508"/>
      <c r="H107" s="1713">
        <f>SUM(H100:H106)</f>
        <v>0</v>
      </c>
      <c r="I107" s="508"/>
      <c r="J107" s="1714" t="str">
        <f t="shared" si="16"/>
        <v/>
      </c>
    </row>
    <row r="108" spans="1:10" s="222" customFormat="1" ht="8.25" customHeight="1">
      <c r="A108" s="657"/>
      <c r="B108" s="658"/>
      <c r="C108" s="650"/>
      <c r="D108" s="633"/>
      <c r="F108" s="87"/>
      <c r="H108" s="633"/>
      <c r="J108" s="79"/>
    </row>
    <row r="109" spans="1:10" s="222" customFormat="1" ht="8.25" customHeight="1">
      <c r="A109" s="673"/>
      <c r="B109" s="612"/>
      <c r="C109" s="650"/>
      <c r="D109" s="633"/>
      <c r="F109" s="87"/>
      <c r="H109" s="633"/>
      <c r="J109" s="79"/>
    </row>
    <row r="110" spans="1:10" ht="45" customHeight="1">
      <c r="A110" s="1997" t="s">
        <v>333</v>
      </c>
      <c r="B110" s="1997"/>
      <c r="C110"/>
      <c r="D110" s="661"/>
      <c r="F110" s="662"/>
      <c r="H110" s="661"/>
      <c r="J110" s="662"/>
    </row>
    <row r="111" spans="1:10" ht="6.75" customHeight="1">
      <c r="A111" s="674"/>
      <c r="B111" s="675"/>
      <c r="C111"/>
      <c r="D111" s="661"/>
      <c r="F111" s="662"/>
      <c r="H111" s="661"/>
      <c r="J111" s="662"/>
    </row>
    <row r="112" spans="1:10" ht="12" customHeight="1">
      <c r="A112" s="663" t="s">
        <v>286</v>
      </c>
      <c r="B112" s="663"/>
      <c r="C112"/>
      <c r="D112" s="661"/>
      <c r="F112" s="662"/>
      <c r="H112" s="661"/>
      <c r="J112" s="662"/>
    </row>
    <row r="113" spans="1:10" ht="12" customHeight="1">
      <c r="A113" s="665" t="s">
        <v>287</v>
      </c>
      <c r="B113" s="665"/>
      <c r="C113"/>
      <c r="D113" s="620"/>
      <c r="E113" s="505"/>
      <c r="F113" s="676" t="str">
        <f t="shared" ref="F113:F119" si="17">IF(D113=0,"",D113/D$61)</f>
        <v/>
      </c>
      <c r="G113" s="505"/>
      <c r="H113" s="620"/>
      <c r="I113" s="505"/>
      <c r="J113" s="676" t="str">
        <f t="shared" ref="J113:J119" si="18">IF(H113=0,"",H113/H$61)</f>
        <v/>
      </c>
    </row>
    <row r="114" spans="1:10" ht="12" customHeight="1">
      <c r="A114" s="666" t="s">
        <v>288</v>
      </c>
      <c r="B114" s="665"/>
      <c r="C114"/>
      <c r="D114" s="672"/>
      <c r="F114" s="290" t="str">
        <f t="shared" si="17"/>
        <v/>
      </c>
      <c r="H114" s="672"/>
      <c r="J114" s="290" t="str">
        <f t="shared" si="18"/>
        <v/>
      </c>
    </row>
    <row r="115" spans="1:10" ht="12" customHeight="1">
      <c r="A115" s="665" t="s">
        <v>289</v>
      </c>
      <c r="B115" s="665"/>
      <c r="C115"/>
      <c r="D115" s="672"/>
      <c r="F115" s="290" t="str">
        <f t="shared" si="17"/>
        <v/>
      </c>
      <c r="H115" s="672"/>
      <c r="J115" s="290" t="str">
        <f t="shared" si="18"/>
        <v/>
      </c>
    </row>
    <row r="116" spans="1:10" ht="12" customHeight="1">
      <c r="A116" s="665" t="s">
        <v>290</v>
      </c>
      <c r="B116" s="665"/>
      <c r="C116"/>
      <c r="D116" s="672"/>
      <c r="F116" s="290" t="str">
        <f t="shared" si="17"/>
        <v/>
      </c>
      <c r="H116" s="672"/>
      <c r="J116" s="290" t="str">
        <f t="shared" si="18"/>
        <v/>
      </c>
    </row>
    <row r="117" spans="1:10" ht="12" customHeight="1">
      <c r="A117" s="665" t="s">
        <v>291</v>
      </c>
      <c r="B117" s="665"/>
      <c r="C117"/>
      <c r="D117" s="672"/>
      <c r="F117" s="290" t="str">
        <f t="shared" si="17"/>
        <v/>
      </c>
      <c r="H117" s="672"/>
      <c r="J117" s="290" t="str">
        <f t="shared" si="18"/>
        <v/>
      </c>
    </row>
    <row r="118" spans="1:10" ht="12" customHeight="1">
      <c r="A118" s="665" t="s">
        <v>294</v>
      </c>
      <c r="B118" s="665"/>
      <c r="C118"/>
      <c r="D118" s="672"/>
      <c r="F118" s="290" t="str">
        <f t="shared" si="17"/>
        <v/>
      </c>
      <c r="H118" s="672"/>
      <c r="J118" s="290" t="str">
        <f t="shared" si="18"/>
        <v/>
      </c>
    </row>
    <row r="119" spans="1:10" ht="10.5" customHeight="1">
      <c r="A119" s="667" t="s">
        <v>116</v>
      </c>
      <c r="B119" s="667"/>
      <c r="C119"/>
      <c r="D119" s="672"/>
      <c r="F119" s="290" t="str">
        <f t="shared" si="17"/>
        <v/>
      </c>
      <c r="H119" s="672"/>
      <c r="J119" s="290" t="str">
        <f t="shared" si="18"/>
        <v/>
      </c>
    </row>
    <row r="120" spans="1:10" ht="11.25" customHeight="1">
      <c r="A120" s="1993"/>
      <c r="B120" s="1993"/>
      <c r="C120"/>
      <c r="D120" s="672"/>
      <c r="F120" s="290" t="str">
        <f t="shared" ref="F120:F141" si="19">IF(D120=0,"",D120/D$61)</f>
        <v/>
      </c>
      <c r="H120" s="672"/>
      <c r="J120" s="290" t="str">
        <f t="shared" ref="J120:J141" si="20">IF(H120=0,"",H120/H$61)</f>
        <v/>
      </c>
    </row>
    <row r="121" spans="1:10" ht="12" customHeight="1">
      <c r="A121" s="1993"/>
      <c r="B121" s="1993"/>
      <c r="C121"/>
      <c r="D121" s="672"/>
      <c r="F121" s="290" t="str">
        <f t="shared" si="19"/>
        <v/>
      </c>
      <c r="H121" s="672"/>
      <c r="J121" s="290" t="str">
        <f t="shared" si="20"/>
        <v/>
      </c>
    </row>
    <row r="122" spans="1:10" ht="12" customHeight="1">
      <c r="A122" s="679"/>
      <c r="B122" s="679" t="s">
        <v>54</v>
      </c>
      <c r="C122"/>
      <c r="D122" s="680">
        <f>SUM(D113:D121)</f>
        <v>0</v>
      </c>
      <c r="F122" s="681" t="str">
        <f t="shared" si="19"/>
        <v/>
      </c>
      <c r="H122" s="680">
        <f>SUM(H113:H121)</f>
        <v>0</v>
      </c>
      <c r="J122" s="681" t="str">
        <f t="shared" si="20"/>
        <v/>
      </c>
    </row>
    <row r="123" spans="1:10" ht="19.5" customHeight="1">
      <c r="A123" s="669" t="s">
        <v>292</v>
      </c>
      <c r="B123" s="669"/>
      <c r="C123"/>
      <c r="D123" s="661"/>
      <c r="F123" s="662" t="str">
        <f t="shared" si="19"/>
        <v/>
      </c>
      <c r="H123" s="661"/>
      <c r="J123" s="662" t="str">
        <f t="shared" si="20"/>
        <v/>
      </c>
    </row>
    <row r="124" spans="1:10" ht="12" customHeight="1">
      <c r="A124" s="665" t="s">
        <v>293</v>
      </c>
      <c r="B124" s="665"/>
      <c r="C124"/>
      <c r="D124" s="672"/>
      <c r="F124" s="290" t="str">
        <f t="shared" si="19"/>
        <v/>
      </c>
      <c r="H124" s="672"/>
      <c r="J124" s="290" t="str">
        <f t="shared" si="20"/>
        <v/>
      </c>
    </row>
    <row r="125" spans="1:10" ht="12" customHeight="1">
      <c r="A125" s="665" t="s">
        <v>308</v>
      </c>
      <c r="B125" s="665"/>
      <c r="C125"/>
      <c r="D125" s="672"/>
      <c r="F125" s="290" t="str">
        <f t="shared" si="19"/>
        <v/>
      </c>
      <c r="H125" s="672"/>
      <c r="J125" s="290" t="str">
        <f t="shared" si="20"/>
        <v/>
      </c>
    </row>
    <row r="126" spans="1:10" ht="12" customHeight="1">
      <c r="A126" s="665" t="s">
        <v>295</v>
      </c>
      <c r="B126" s="665"/>
      <c r="C126"/>
      <c r="D126" s="672"/>
      <c r="F126" s="290" t="str">
        <f t="shared" si="19"/>
        <v/>
      </c>
      <c r="H126" s="672"/>
      <c r="J126" s="290" t="str">
        <f t="shared" si="20"/>
        <v/>
      </c>
    </row>
    <row r="127" spans="1:10" ht="12" customHeight="1">
      <c r="A127" s="665" t="s">
        <v>309</v>
      </c>
      <c r="B127" s="665"/>
      <c r="C127"/>
      <c r="D127" s="672"/>
      <c r="F127" s="290" t="str">
        <f t="shared" si="19"/>
        <v/>
      </c>
      <c r="H127" s="672"/>
      <c r="J127" s="290" t="str">
        <f t="shared" si="20"/>
        <v/>
      </c>
    </row>
    <row r="128" spans="1:10" ht="12" customHeight="1">
      <c r="A128" s="665" t="s">
        <v>310</v>
      </c>
      <c r="B128" s="665"/>
      <c r="C128"/>
      <c r="D128" s="672"/>
      <c r="F128" s="290" t="str">
        <f t="shared" si="19"/>
        <v/>
      </c>
      <c r="H128" s="672"/>
      <c r="J128" s="290" t="str">
        <f t="shared" si="20"/>
        <v/>
      </c>
    </row>
    <row r="129" spans="1:10" ht="12" customHeight="1">
      <c r="A129" s="667" t="s">
        <v>116</v>
      </c>
      <c r="B129" s="667"/>
      <c r="C129"/>
      <c r="D129" s="672"/>
      <c r="F129" s="290" t="str">
        <f>IF(D129=0,"",D129/D$61)</f>
        <v/>
      </c>
      <c r="H129" s="672"/>
      <c r="J129" s="290" t="str">
        <f t="shared" ref="J129" si="21">IF(H129=0,"",H129/H$61)</f>
        <v/>
      </c>
    </row>
    <row r="130" spans="1:10" ht="12" customHeight="1">
      <c r="A130" s="1993"/>
      <c r="B130" s="1993"/>
      <c r="C130"/>
      <c r="D130" s="672"/>
      <c r="F130" s="290" t="str">
        <f t="shared" si="19"/>
        <v/>
      </c>
      <c r="H130" s="672"/>
      <c r="J130" s="290" t="str">
        <f t="shared" si="20"/>
        <v/>
      </c>
    </row>
    <row r="131" spans="1:10" ht="12" customHeight="1">
      <c r="A131" s="1993"/>
      <c r="B131" s="1993"/>
      <c r="C131"/>
      <c r="D131" s="672"/>
      <c r="F131" s="290" t="str">
        <f t="shared" si="19"/>
        <v/>
      </c>
      <c r="H131" s="672"/>
      <c r="J131" s="290" t="str">
        <f t="shared" si="20"/>
        <v/>
      </c>
    </row>
    <row r="132" spans="1:10">
      <c r="A132" s="679"/>
      <c r="B132" s="679" t="s">
        <v>54</v>
      </c>
      <c r="C132"/>
      <c r="D132" s="680">
        <f>SUM(D124:D131)</f>
        <v>0</v>
      </c>
      <c r="F132" s="681" t="str">
        <f>IF(D132=0,"",D132/D$61)</f>
        <v/>
      </c>
      <c r="H132" s="680">
        <f>SUM(H124:H131)</f>
        <v>0</v>
      </c>
      <c r="J132" s="681" t="str">
        <f t="shared" si="20"/>
        <v/>
      </c>
    </row>
    <row r="133" spans="1:10" s="222" customFormat="1" ht="13.5" customHeight="1">
      <c r="A133" s="669" t="s">
        <v>298</v>
      </c>
      <c r="B133" s="669"/>
      <c r="C133"/>
      <c r="D133" s="661"/>
      <c r="E133"/>
      <c r="F133" s="662" t="str">
        <f t="shared" si="19"/>
        <v/>
      </c>
      <c r="G133"/>
      <c r="H133" s="661"/>
      <c r="I133"/>
      <c r="J133" s="662" t="str">
        <f t="shared" si="20"/>
        <v/>
      </c>
    </row>
    <row r="134" spans="1:10" s="222" customFormat="1" ht="12" customHeight="1">
      <c r="A134" s="1994" t="s">
        <v>311</v>
      </c>
      <c r="B134" s="1994"/>
      <c r="C134"/>
      <c r="D134" s="672"/>
      <c r="E134"/>
      <c r="F134" s="290" t="str">
        <f t="shared" si="19"/>
        <v/>
      </c>
      <c r="G134"/>
      <c r="H134" s="672"/>
      <c r="I134"/>
      <c r="J134" s="290" t="str">
        <f t="shared" si="20"/>
        <v/>
      </c>
    </row>
    <row r="135" spans="1:10" s="222" customFormat="1" ht="12" customHeight="1">
      <c r="A135" s="665" t="s">
        <v>300</v>
      </c>
      <c r="B135" s="665"/>
      <c r="C135"/>
      <c r="D135" s="672"/>
      <c r="E135"/>
      <c r="F135" s="290" t="str">
        <f t="shared" si="19"/>
        <v/>
      </c>
      <c r="G135"/>
      <c r="H135" s="672"/>
      <c r="I135"/>
      <c r="J135" s="290" t="str">
        <f t="shared" si="20"/>
        <v/>
      </c>
    </row>
    <row r="136" spans="1:10" s="222" customFormat="1" ht="12" customHeight="1">
      <c r="A136" s="665" t="s">
        <v>312</v>
      </c>
      <c r="B136" s="665"/>
      <c r="C136"/>
      <c r="D136" s="672"/>
      <c r="E136"/>
      <c r="F136" s="290" t="str">
        <f t="shared" si="19"/>
        <v/>
      </c>
      <c r="G136"/>
      <c r="H136" s="672"/>
      <c r="I136"/>
      <c r="J136" s="290" t="str">
        <f t="shared" si="20"/>
        <v/>
      </c>
    </row>
    <row r="137" spans="1:10" ht="12" customHeight="1">
      <c r="A137" s="667" t="s">
        <v>116</v>
      </c>
      <c r="B137" s="667"/>
      <c r="C137"/>
      <c r="D137" s="672"/>
      <c r="F137" s="290" t="str">
        <f>IF(D137=0,"",D137/D$61)</f>
        <v/>
      </c>
      <c r="H137" s="672"/>
      <c r="J137" s="290" t="str">
        <f t="shared" ref="J137" si="22">IF(H137=0,"",H137/H$61)</f>
        <v/>
      </c>
    </row>
    <row r="138" spans="1:10" ht="12" customHeight="1">
      <c r="A138" s="1988"/>
      <c r="B138" s="1988"/>
      <c r="C138"/>
      <c r="D138" s="672"/>
      <c r="F138" s="290" t="str">
        <f>IF(D138=0,"",D138/D$61)</f>
        <v/>
      </c>
      <c r="H138" s="672"/>
      <c r="J138" s="290" t="str">
        <f t="shared" si="20"/>
        <v/>
      </c>
    </row>
    <row r="139" spans="1:10" ht="12" customHeight="1">
      <c r="A139" s="1989"/>
      <c r="B139" s="1989"/>
      <c r="C139"/>
      <c r="D139" s="672"/>
      <c r="F139" s="290" t="str">
        <f t="shared" si="19"/>
        <v/>
      </c>
      <c r="H139" s="672"/>
      <c r="J139" s="290" t="str">
        <f>IF(H139=0,"",H139/H$61)</f>
        <v/>
      </c>
    </row>
    <row r="140" spans="1:10" s="222" customFormat="1" ht="12" customHeight="1">
      <c r="A140" s="679"/>
      <c r="B140" s="679" t="s">
        <v>54</v>
      </c>
      <c r="C140"/>
      <c r="D140" s="680">
        <f>SUM(D134:D139)</f>
        <v>0</v>
      </c>
      <c r="E140"/>
      <c r="F140" s="681" t="str">
        <f>IF(D140=0,"",D140/D$61)</f>
        <v/>
      </c>
      <c r="G140"/>
      <c r="H140" s="680">
        <f>SUM(H134:H139)</f>
        <v>0</v>
      </c>
      <c r="I140"/>
      <c r="J140" s="681" t="str">
        <f>IF(H140=0,"",H140/H$61)</f>
        <v/>
      </c>
    </row>
    <row r="141" spans="1:10" s="222" customFormat="1">
      <c r="A141" s="669" t="s">
        <v>302</v>
      </c>
      <c r="B141" s="669"/>
      <c r="C141"/>
      <c r="D141" s="661"/>
      <c r="E141"/>
      <c r="F141" s="662" t="str">
        <f t="shared" si="19"/>
        <v/>
      </c>
      <c r="G141"/>
      <c r="H141" s="661"/>
      <c r="I141"/>
      <c r="J141" s="662" t="str">
        <f t="shared" si="20"/>
        <v/>
      </c>
    </row>
    <row r="142" spans="1:10" s="222" customFormat="1" ht="12" customHeight="1">
      <c r="A142" s="666" t="s">
        <v>313</v>
      </c>
      <c r="B142" s="665"/>
      <c r="C142"/>
      <c r="D142" s="672"/>
      <c r="E142"/>
      <c r="F142" s="290" t="str">
        <f>IF(D142=0,"",D142/D$61)</f>
        <v/>
      </c>
      <c r="G142"/>
      <c r="H142" s="672"/>
      <c r="I142"/>
      <c r="J142" s="290" t="str">
        <f>IF(H142=0,"",H142/H$61)</f>
        <v/>
      </c>
    </row>
    <row r="143" spans="1:10" ht="12" customHeight="1">
      <c r="A143" s="667" t="s">
        <v>116</v>
      </c>
      <c r="B143" s="667"/>
      <c r="C143"/>
      <c r="D143" s="672"/>
      <c r="F143" s="290" t="str">
        <f>IF(D143=0,"",D143/D$61)</f>
        <v/>
      </c>
      <c r="H143" s="672"/>
      <c r="J143" s="290" t="str">
        <f>IF(H143=0,"",H143/H$61)</f>
        <v/>
      </c>
    </row>
    <row r="144" spans="1:10" ht="12" customHeight="1">
      <c r="A144" s="682"/>
      <c r="B144" s="682"/>
      <c r="C144"/>
      <c r="D144" s="672"/>
      <c r="F144" s="290" t="str">
        <f>IF(D144=0,"",D144/D$61)</f>
        <v/>
      </c>
      <c r="H144" s="672"/>
      <c r="J144" s="290" t="str">
        <f>IF(H144=0,"",H144/H$61)</f>
        <v/>
      </c>
    </row>
    <row r="145" spans="1:10" ht="12" customHeight="1">
      <c r="A145" s="683"/>
      <c r="B145" s="683"/>
      <c r="C145"/>
      <c r="D145" s="672"/>
      <c r="F145" s="290" t="str">
        <f>IF(D145=0,"",D145/D$61)</f>
        <v/>
      </c>
      <c r="H145" s="672"/>
      <c r="J145" s="290" t="str">
        <f>IF(H145=0,"",H145/H$61)</f>
        <v/>
      </c>
    </row>
    <row r="146" spans="1:10" s="222" customFormat="1" ht="12" customHeight="1">
      <c r="A146" s="679"/>
      <c r="B146" s="679" t="s">
        <v>54</v>
      </c>
      <c r="C146"/>
      <c r="D146" s="680">
        <f>SUM(D142:D145)</f>
        <v>0</v>
      </c>
      <c r="E146"/>
      <c r="F146" s="681" t="str">
        <f>IF(D146=0,"",D146/D$61)</f>
        <v/>
      </c>
      <c r="G146"/>
      <c r="H146" s="680">
        <f>SUM(H142:H145)</f>
        <v>0</v>
      </c>
      <c r="I146"/>
      <c r="J146" s="681" t="str">
        <f>IF(H146=0,"",H146/H$61)</f>
        <v/>
      </c>
    </row>
    <row r="147" spans="1:10" s="222" customFormat="1">
      <c r="A147" s="679"/>
      <c r="B147" s="679"/>
      <c r="C147"/>
      <c r="D147" s="677"/>
      <c r="E147"/>
      <c r="F147" s="678"/>
      <c r="G147"/>
      <c r="H147" s="677"/>
      <c r="I147"/>
      <c r="J147" s="678"/>
    </row>
    <row r="148" spans="1:10" s="222" customFormat="1" ht="15">
      <c r="A148" s="684" t="s">
        <v>86</v>
      </c>
      <c r="B148" s="685"/>
      <c r="C148" s="596"/>
      <c r="D148" s="619"/>
      <c r="E148" s="505"/>
      <c r="F148" s="87" t="str">
        <f t="shared" ref="F148:F160" si="23">IF(D148=0,"",D148/D$61)</f>
        <v/>
      </c>
      <c r="G148" s="505"/>
      <c r="H148" s="619"/>
      <c r="I148" s="505"/>
      <c r="J148" s="87" t="str">
        <f t="shared" ref="J148:J161" si="24">IF(H148=0,"",H148/H$61)</f>
        <v/>
      </c>
    </row>
    <row r="149" spans="1:10" s="222" customFormat="1" ht="12" customHeight="1">
      <c r="A149" s="638" t="s">
        <v>87</v>
      </c>
      <c r="B149" s="686"/>
      <c r="C149" s="618"/>
      <c r="D149" s="620"/>
      <c r="E149" s="505"/>
      <c r="F149" s="676" t="str">
        <f t="shared" si="23"/>
        <v/>
      </c>
      <c r="G149" s="505"/>
      <c r="H149" s="620"/>
      <c r="I149" s="505"/>
      <c r="J149" s="676" t="str">
        <f t="shared" si="24"/>
        <v/>
      </c>
    </row>
    <row r="150" spans="1:10" s="222" customFormat="1" ht="12" customHeight="1">
      <c r="A150" s="638" t="s">
        <v>88</v>
      </c>
      <c r="B150" s="686"/>
      <c r="C150" s="618"/>
      <c r="D150" s="620"/>
      <c r="E150" s="505"/>
      <c r="F150" s="676" t="str">
        <f t="shared" si="23"/>
        <v/>
      </c>
      <c r="G150" s="505"/>
      <c r="H150" s="620"/>
      <c r="I150" s="505"/>
      <c r="J150" s="676" t="str">
        <f t="shared" si="24"/>
        <v/>
      </c>
    </row>
    <row r="151" spans="1:10" s="222" customFormat="1" ht="12" customHeight="1">
      <c r="A151" s="638" t="s">
        <v>89</v>
      </c>
      <c r="B151" s="686"/>
      <c r="C151" s="618"/>
      <c r="D151" s="623"/>
      <c r="E151" s="505"/>
      <c r="F151" s="687" t="str">
        <f t="shared" si="23"/>
        <v/>
      </c>
      <c r="G151" s="505"/>
      <c r="H151" s="623"/>
      <c r="I151" s="505"/>
      <c r="J151" s="687" t="str">
        <f t="shared" si="24"/>
        <v/>
      </c>
    </row>
    <row r="152" spans="1:10" s="222" customFormat="1" ht="12" customHeight="1">
      <c r="A152" s="638" t="s">
        <v>90</v>
      </c>
      <c r="B152" s="686"/>
      <c r="C152" s="618"/>
      <c r="D152" s="623"/>
      <c r="E152" s="505"/>
      <c r="F152" s="687" t="str">
        <f t="shared" si="23"/>
        <v/>
      </c>
      <c r="G152" s="505"/>
      <c r="H152" s="623"/>
      <c r="I152" s="505"/>
      <c r="J152" s="687" t="str">
        <f t="shared" si="24"/>
        <v/>
      </c>
    </row>
    <row r="153" spans="1:10" s="688" customFormat="1" ht="12" customHeight="1">
      <c r="A153" s="638" t="s">
        <v>314</v>
      </c>
      <c r="B153" s="686"/>
      <c r="C153" s="618"/>
      <c r="D153" s="623"/>
      <c r="E153" s="505"/>
      <c r="F153" s="687" t="str">
        <f t="shared" si="23"/>
        <v/>
      </c>
      <c r="G153" s="505"/>
      <c r="H153" s="623"/>
      <c r="I153" s="505"/>
      <c r="J153" s="687" t="str">
        <f t="shared" si="24"/>
        <v/>
      </c>
    </row>
    <row r="154" spans="1:10" s="688" customFormat="1" ht="12" customHeight="1">
      <c r="A154" s="638" t="s">
        <v>315</v>
      </c>
      <c r="B154" s="686"/>
      <c r="C154" s="618"/>
      <c r="D154" s="623"/>
      <c r="E154" s="505"/>
      <c r="F154" s="687" t="str">
        <f t="shared" si="23"/>
        <v/>
      </c>
      <c r="G154" s="505"/>
      <c r="H154" s="623"/>
      <c r="I154" s="505"/>
      <c r="J154" s="687" t="str">
        <f t="shared" si="24"/>
        <v/>
      </c>
    </row>
    <row r="155" spans="1:10" ht="12" customHeight="1">
      <c r="A155" s="897" t="s">
        <v>393</v>
      </c>
      <c r="B155" s="686"/>
      <c r="C155" s="618"/>
      <c r="D155" s="623"/>
      <c r="E155" s="505"/>
      <c r="F155" s="687" t="str">
        <f t="shared" si="23"/>
        <v/>
      </c>
      <c r="G155" s="505"/>
      <c r="H155" s="623"/>
      <c r="I155" s="505"/>
      <c r="J155" s="687" t="str">
        <f t="shared" si="24"/>
        <v/>
      </c>
    </row>
    <row r="156" spans="1:10" ht="12" customHeight="1">
      <c r="A156" s="638" t="s">
        <v>316</v>
      </c>
      <c r="B156" s="686"/>
      <c r="C156" s="618"/>
      <c r="D156" s="623"/>
      <c r="E156" s="505"/>
      <c r="F156" s="687" t="str">
        <f t="shared" ref="F156:F157" si="25">IF(D156=0,"",D156/D$61)</f>
        <v/>
      </c>
      <c r="G156" s="505"/>
      <c r="H156" s="623"/>
      <c r="I156" s="505"/>
      <c r="J156" s="687" t="str">
        <f t="shared" ref="J156:J157" si="26">IF(H156=0,"",H156/H$61)</f>
        <v/>
      </c>
    </row>
    <row r="157" spans="1:10" ht="12" customHeight="1">
      <c r="A157" s="689" t="s">
        <v>116</v>
      </c>
      <c r="B157" s="667"/>
      <c r="C157"/>
      <c r="D157" s="623"/>
      <c r="E157" s="505"/>
      <c r="F157" s="687" t="str">
        <f t="shared" si="25"/>
        <v/>
      </c>
      <c r="G157" s="505"/>
      <c r="H157" s="623"/>
      <c r="I157" s="505"/>
      <c r="J157" s="687" t="str">
        <f t="shared" si="26"/>
        <v/>
      </c>
    </row>
    <row r="158" spans="1:10" ht="12" customHeight="1">
      <c r="A158" s="1990"/>
      <c r="B158" s="1990"/>
      <c r="C158"/>
      <c r="D158" s="609"/>
      <c r="F158" s="290" t="str">
        <f>IF(D158=0,"",D158/D$61)</f>
        <v/>
      </c>
      <c r="H158" s="609"/>
      <c r="J158" s="82" t="str">
        <f>IF(H158=0,"",H158/H$61)</f>
        <v/>
      </c>
    </row>
    <row r="159" spans="1:10" ht="12" customHeight="1">
      <c r="A159" s="1990"/>
      <c r="B159" s="1990"/>
      <c r="C159"/>
      <c r="D159" s="609"/>
      <c r="F159" s="290" t="str">
        <f t="shared" si="23"/>
        <v/>
      </c>
      <c r="H159" s="609"/>
      <c r="J159" s="82" t="str">
        <f t="shared" si="24"/>
        <v/>
      </c>
    </row>
    <row r="160" spans="1:10" ht="12" customHeight="1">
      <c r="A160" s="679"/>
      <c r="B160" s="679" t="s">
        <v>54</v>
      </c>
      <c r="C160" s="690"/>
      <c r="D160" s="680">
        <f>SUM(D149:D159)</f>
        <v>0</v>
      </c>
      <c r="E160" s="505"/>
      <c r="F160" s="681" t="str">
        <f t="shared" si="23"/>
        <v/>
      </c>
      <c r="G160" s="505"/>
      <c r="H160" s="680">
        <f>SUM(H149:H159)</f>
        <v>0</v>
      </c>
      <c r="I160" s="505"/>
      <c r="J160" s="681" t="str">
        <f>IF(H160=0,"",H160/H$61)</f>
        <v/>
      </c>
    </row>
    <row r="161" spans="1:10" ht="27" customHeight="1">
      <c r="A161" s="691"/>
      <c r="B161" s="628" t="s">
        <v>92</v>
      </c>
      <c r="C161" s="692"/>
      <c r="D161" s="1715">
        <f>D79+D89+D98+D107+D122+D132+D140+D146+D160</f>
        <v>0</v>
      </c>
      <c r="E161" s="222"/>
      <c r="F161" s="1716" t="str">
        <f>IF(D161=0,"",D161/D$61)</f>
        <v/>
      </c>
      <c r="G161" s="222"/>
      <c r="H161" s="1715">
        <f>H79+H89+H98+H107+H122+H132+H140+H146+H160</f>
        <v>0</v>
      </c>
      <c r="I161" s="222"/>
      <c r="J161" s="1716" t="str">
        <f t="shared" si="24"/>
        <v/>
      </c>
    </row>
    <row r="162" spans="1:10">
      <c r="A162" s="693"/>
      <c r="B162" s="694"/>
      <c r="C162"/>
      <c r="D162" s="661"/>
      <c r="F162" s="662"/>
      <c r="H162" s="661"/>
      <c r="J162" s="662"/>
    </row>
    <row r="163" spans="1:10">
      <c r="A163" s="655" t="s">
        <v>53</v>
      </c>
      <c r="B163" s="656"/>
      <c r="C163"/>
      <c r="D163" s="661"/>
      <c r="F163" s="662"/>
      <c r="H163" s="661"/>
      <c r="J163" s="662"/>
    </row>
    <row r="164" spans="1:10">
      <c r="A164" s="695" t="s">
        <v>93</v>
      </c>
      <c r="B164" s="696"/>
      <c r="C164"/>
      <c r="D164" s="661"/>
      <c r="F164" s="662"/>
      <c r="H164" s="661"/>
      <c r="J164" s="662"/>
    </row>
    <row r="165" spans="1:10">
      <c r="A165" s="673"/>
      <c r="B165" s="697"/>
      <c r="C165" s="650"/>
      <c r="E165" s="222"/>
      <c r="G165" s="222"/>
      <c r="I165" s="222"/>
    </row>
    <row r="166" spans="1:10" ht="24.75" customHeight="1">
      <c r="A166" s="1991" t="s">
        <v>317</v>
      </c>
      <c r="B166" s="1991"/>
      <c r="C166"/>
      <c r="D166" s="613"/>
      <c r="F166" s="662"/>
      <c r="H166" s="613"/>
      <c r="J166" s="78"/>
    </row>
    <row r="167" spans="1:10">
      <c r="A167" s="638" t="s">
        <v>51</v>
      </c>
      <c r="B167" s="698"/>
      <c r="C167"/>
      <c r="D167" s="609">
        <f>D61</f>
        <v>0</v>
      </c>
      <c r="F167" s="290" t="str">
        <f>IF(D167=0,"",D167/D$61)</f>
        <v/>
      </c>
      <c r="H167" s="609">
        <f>H61</f>
        <v>0</v>
      </c>
      <c r="J167" s="82" t="str">
        <f t="shared" ref="J167:J181" si="27">IF(H167=0,"",H167/H$61)</f>
        <v/>
      </c>
    </row>
    <row r="168" spans="1:10">
      <c r="A168" s="638" t="s">
        <v>92</v>
      </c>
      <c r="B168" s="698"/>
      <c r="C168"/>
      <c r="D168" s="609">
        <f>D161</f>
        <v>0</v>
      </c>
      <c r="F168" s="290" t="str">
        <f>IF(D168=0,"",D168/D$61)</f>
        <v/>
      </c>
      <c r="H168" s="609">
        <f>H161</f>
        <v>0</v>
      </c>
      <c r="J168" s="82" t="str">
        <f t="shared" si="27"/>
        <v/>
      </c>
    </row>
    <row r="169" spans="1:10">
      <c r="A169" s="699" t="s">
        <v>95</v>
      </c>
      <c r="B169" s="700"/>
      <c r="C169" s="701"/>
      <c r="D169" s="45">
        <f>D167-D168</f>
        <v>0</v>
      </c>
      <c r="F169" s="1417" t="str">
        <f>IF(D169=0,"",D169/D$61)</f>
        <v/>
      </c>
      <c r="H169" s="45">
        <f>H167-H168</f>
        <v>0</v>
      </c>
      <c r="J169" s="83" t="str">
        <f>IF(H169=0,"",H169/H$61)</f>
        <v/>
      </c>
    </row>
    <row r="170" spans="1:10">
      <c r="A170" s="702" t="s">
        <v>96</v>
      </c>
      <c r="B170" s="703"/>
      <c r="C170" s="701"/>
      <c r="D170" s="623"/>
      <c r="F170" s="687" t="str">
        <f t="shared" ref="F170:F181" si="28">IF(D170=0,"",D170/D$61)</f>
        <v/>
      </c>
      <c r="H170" s="623"/>
      <c r="J170" s="85" t="str">
        <f t="shared" si="27"/>
        <v/>
      </c>
    </row>
    <row r="171" spans="1:10">
      <c r="A171" s="704" t="s">
        <v>97</v>
      </c>
      <c r="B171" s="705"/>
      <c r="C171" s="701"/>
      <c r="D171" s="623"/>
      <c r="F171" s="687" t="str">
        <f t="shared" si="28"/>
        <v/>
      </c>
      <c r="H171" s="623"/>
      <c r="J171" s="85" t="str">
        <f t="shared" si="27"/>
        <v/>
      </c>
    </row>
    <row r="172" spans="1:10">
      <c r="A172" s="704" t="s">
        <v>98</v>
      </c>
      <c r="B172" s="705"/>
      <c r="C172" s="701"/>
      <c r="D172" s="623"/>
      <c r="F172" s="687" t="str">
        <f t="shared" si="28"/>
        <v/>
      </c>
      <c r="H172" s="623"/>
      <c r="J172" s="85" t="str">
        <f t="shared" si="27"/>
        <v/>
      </c>
    </row>
    <row r="173" spans="1:10">
      <c r="A173" s="704" t="s">
        <v>30</v>
      </c>
      <c r="B173" s="705"/>
      <c r="C173" s="701"/>
      <c r="D173" s="623"/>
      <c r="F173" s="687" t="str">
        <f t="shared" ref="F173" si="29">IF(D173=0,"",D173/D$61)</f>
        <v/>
      </c>
      <c r="H173" s="623"/>
      <c r="J173" s="85" t="str">
        <f t="shared" ref="J173" si="30">IF(H173=0,"",H173/H$61)</f>
        <v/>
      </c>
    </row>
    <row r="174" spans="1:10">
      <c r="A174" s="706"/>
      <c r="B174" s="707"/>
      <c r="C174" s="701"/>
      <c r="D174" s="623"/>
      <c r="F174" s="687" t="str">
        <f t="shared" ref="F174" si="31">IF(D174=0,"",D174/D$61)</f>
        <v/>
      </c>
      <c r="H174" s="623"/>
      <c r="J174" s="85" t="str">
        <f t="shared" ref="J174" si="32">IF(H174=0,"",H174/H$61)</f>
        <v/>
      </c>
    </row>
    <row r="175" spans="1:10" ht="17.25" customHeight="1">
      <c r="A175" s="708" t="s">
        <v>99</v>
      </c>
      <c r="B175" s="709"/>
      <c r="C175" s="710"/>
      <c r="D175" s="60">
        <f>SUM(D169:D174)</f>
        <v>0</v>
      </c>
      <c r="F175" s="1421" t="str">
        <f t="shared" si="28"/>
        <v/>
      </c>
      <c r="H175" s="60">
        <f>SUM(H169:H174)</f>
        <v>0</v>
      </c>
      <c r="J175" s="89" t="str">
        <f t="shared" si="27"/>
        <v/>
      </c>
    </row>
    <row r="176" spans="1:10">
      <c r="A176" s="704" t="s">
        <v>100</v>
      </c>
      <c r="B176" s="705"/>
      <c r="C176" s="624"/>
      <c r="D176" s="620"/>
      <c r="F176" s="676" t="str">
        <f t="shared" si="28"/>
        <v/>
      </c>
      <c r="H176" s="620">
        <f>D182</f>
        <v>0</v>
      </c>
      <c r="J176" s="84" t="str">
        <f t="shared" si="27"/>
        <v/>
      </c>
    </row>
    <row r="177" spans="1:11">
      <c r="A177" s="702" t="s">
        <v>99</v>
      </c>
      <c r="B177" s="703"/>
      <c r="C177" s="711"/>
      <c r="D177" s="623">
        <f>D175</f>
        <v>0</v>
      </c>
      <c r="F177" s="687" t="str">
        <f t="shared" si="28"/>
        <v/>
      </c>
      <c r="H177" s="623">
        <f>H175</f>
        <v>0</v>
      </c>
      <c r="J177" s="85" t="str">
        <f t="shared" si="27"/>
        <v/>
      </c>
    </row>
    <row r="178" spans="1:11">
      <c r="A178" s="704" t="s">
        <v>101</v>
      </c>
      <c r="B178" s="705"/>
      <c r="C178" s="712"/>
      <c r="D178" s="623"/>
      <c r="F178" s="687" t="str">
        <f t="shared" si="28"/>
        <v/>
      </c>
      <c r="H178" s="623"/>
      <c r="J178" s="85" t="str">
        <f t="shared" si="27"/>
        <v/>
      </c>
    </row>
    <row r="179" spans="1:11" ht="15.75" customHeight="1">
      <c r="A179" s="704" t="s">
        <v>102</v>
      </c>
      <c r="B179" s="705"/>
      <c r="C179" s="713"/>
      <c r="D179" s="623"/>
      <c r="F179" s="687" t="str">
        <f t="shared" si="28"/>
        <v/>
      </c>
      <c r="H179" s="623"/>
      <c r="J179" s="85" t="str">
        <f t="shared" si="27"/>
        <v/>
      </c>
    </row>
    <row r="180" spans="1:11">
      <c r="A180" s="704" t="s">
        <v>30</v>
      </c>
      <c r="B180" s="705"/>
      <c r="C180" s="710"/>
      <c r="D180" s="623"/>
      <c r="F180" s="687" t="str">
        <f t="shared" ref="F180" si="33">IF(D180=0,"",D180/D$61)</f>
        <v/>
      </c>
      <c r="H180" s="623"/>
      <c r="J180" s="85" t="str">
        <f t="shared" ref="J180" si="34">IF(H180=0,"",H180/H$61)</f>
        <v/>
      </c>
    </row>
    <row r="181" spans="1:11" ht="15" customHeight="1">
      <c r="A181" s="706"/>
      <c r="B181" s="707"/>
      <c r="C181" s="714"/>
      <c r="D181" s="620"/>
      <c r="F181" s="676" t="str">
        <f t="shared" si="28"/>
        <v/>
      </c>
      <c r="H181" s="620"/>
      <c r="J181" s="84" t="str">
        <f t="shared" si="27"/>
        <v/>
      </c>
    </row>
    <row r="182" spans="1:11" ht="27" customHeight="1">
      <c r="A182" s="1992" t="s">
        <v>318</v>
      </c>
      <c r="B182" s="1992"/>
      <c r="C182" s="710"/>
      <c r="D182" s="45">
        <f>SUM(D176:D181)</f>
        <v>0</v>
      </c>
      <c r="F182" s="1417" t="str">
        <f>IF(D182=0,"",D182/D$61)</f>
        <v/>
      </c>
      <c r="H182" s="45">
        <f>SUM(H176:H181)</f>
        <v>0</v>
      </c>
      <c r="J182" s="83" t="str">
        <f>IF(H182=0,"",H182/H$61)</f>
        <v/>
      </c>
    </row>
    <row r="183" spans="1:11" ht="21" customHeight="1">
      <c r="A183" s="1549" t="s">
        <v>765</v>
      </c>
      <c r="B183" s="1547"/>
      <c r="C183" s="710"/>
      <c r="D183" s="45"/>
      <c r="H183" s="1548"/>
    </row>
    <row r="184" spans="1:11">
      <c r="A184" s="715"/>
      <c r="B184" s="709"/>
      <c r="E184" s="222"/>
      <c r="G184" s="633"/>
      <c r="I184" s="222"/>
    </row>
    <row r="185" spans="1:11" s="508" customFormat="1" ht="11.25" customHeight="1">
      <c r="A185" s="716" t="s">
        <v>2</v>
      </c>
      <c r="B185" s="717"/>
      <c r="E185" s="619"/>
      <c r="F185" s="505"/>
      <c r="G185" s="90"/>
      <c r="I185" s="619"/>
      <c r="J185" s="505"/>
      <c r="K185" s="90"/>
    </row>
    <row r="186" spans="1:11" s="508" customFormat="1" ht="12">
      <c r="A186" s="718" t="s">
        <v>4</v>
      </c>
      <c r="B186" s="719"/>
      <c r="C186" s="720"/>
      <c r="D186" s="721"/>
      <c r="E186" s="722"/>
      <c r="F186" s="1422" t="str">
        <f>IF(D188=0,"",D186/D188)</f>
        <v/>
      </c>
      <c r="G186" s="720"/>
      <c r="H186" s="721"/>
      <c r="I186" s="722"/>
      <c r="J186" s="282" t="str">
        <f>IF(H188=0,"",H186/H188)</f>
        <v/>
      </c>
    </row>
    <row r="187" spans="1:11" s="508" customFormat="1" ht="12">
      <c r="A187" s="723" t="s">
        <v>3</v>
      </c>
      <c r="B187" s="717"/>
      <c r="D187" s="623"/>
      <c r="E187" s="505"/>
      <c r="F187" s="102" t="str">
        <f>IF(D189=0,"",D187/D188)</f>
        <v/>
      </c>
      <c r="H187" s="623"/>
      <c r="I187" s="505"/>
      <c r="J187" s="278" t="str">
        <f>IF(H189=0,"",H187/H188)</f>
        <v/>
      </c>
    </row>
    <row r="188" spans="1:11" s="508" customFormat="1" ht="12">
      <c r="A188" s="875" t="s">
        <v>395</v>
      </c>
      <c r="B188" s="898"/>
      <c r="C188" s="2"/>
      <c r="D188" s="60">
        <f>SUM(D186:D187)</f>
        <v>0</v>
      </c>
      <c r="E188" s="56"/>
      <c r="F188" s="1423" t="str">
        <f>IF(D188=0,"",F186+F187)</f>
        <v/>
      </c>
      <c r="G188" s="2"/>
      <c r="H188" s="60">
        <f>SUM(H186:H187)</f>
        <v>0</v>
      </c>
      <c r="I188" s="56"/>
      <c r="J188" s="91" t="str">
        <f>IF(H188=0,"",J186+J187)</f>
        <v/>
      </c>
    </row>
    <row r="189" spans="1:11" s="508" customFormat="1" ht="6" customHeight="1">
      <c r="A189" s="724"/>
      <c r="B189" s="725"/>
      <c r="C189" s="726"/>
      <c r="D189" s="727"/>
      <c r="E189" s="728"/>
      <c r="F189" s="1424"/>
      <c r="G189" s="726"/>
      <c r="H189" s="727"/>
      <c r="I189" s="728"/>
      <c r="J189" s="92"/>
    </row>
    <row r="190" spans="1:11" ht="9.75" customHeight="1">
      <c r="A190" s="715"/>
      <c r="B190" s="709"/>
      <c r="E190" s="222"/>
      <c r="G190" s="633"/>
      <c r="I190" s="222"/>
    </row>
    <row r="191" spans="1:11">
      <c r="A191" s="729" t="s">
        <v>103</v>
      </c>
      <c r="B191" s="730"/>
      <c r="E191" s="222"/>
      <c r="F191" s="87" t="s">
        <v>117</v>
      </c>
      <c r="G191" s="633"/>
      <c r="I191" s="222"/>
    </row>
    <row r="192" spans="1:11" ht="8.25" customHeight="1">
      <c r="A192" s="715"/>
      <c r="B192" s="709"/>
      <c r="E192" s="222"/>
      <c r="G192" s="633"/>
      <c r="I192" s="222"/>
    </row>
    <row r="193" spans="1:10">
      <c r="A193" s="731" t="s">
        <v>104</v>
      </c>
      <c r="B193" s="732"/>
      <c r="C193" s="733"/>
      <c r="D193" s="734"/>
      <c r="E193" s="735"/>
      <c r="F193" s="1425" t="str">
        <f>IF(D193=0,"",D193/D$61)</f>
        <v/>
      </c>
      <c r="G193" s="735"/>
      <c r="H193" s="734"/>
      <c r="I193" s="735"/>
      <c r="J193" s="736" t="str">
        <f>IF(H193=0,"",H193/H$61)</f>
        <v/>
      </c>
    </row>
    <row r="194" spans="1:10">
      <c r="A194" s="737" t="s">
        <v>105</v>
      </c>
      <c r="B194" s="703"/>
      <c r="D194" s="623"/>
      <c r="E194" s="505"/>
      <c r="F194" s="687" t="str">
        <f>IF(D194=0,"",D194/D$61)</f>
        <v/>
      </c>
      <c r="G194" s="505"/>
      <c r="H194" s="623"/>
      <c r="I194" s="505"/>
      <c r="J194" s="738" t="str">
        <f>IF(H194=0,"",H194/H$61)</f>
        <v/>
      </c>
    </row>
    <row r="195" spans="1:10">
      <c r="A195" s="737" t="s">
        <v>106</v>
      </c>
      <c r="B195" s="703"/>
      <c r="D195" s="623"/>
      <c r="E195" s="505"/>
      <c r="F195" s="687" t="str">
        <f>IF(D195=0,"",D195/D$61)</f>
        <v/>
      </c>
      <c r="G195" s="505"/>
      <c r="H195" s="623"/>
      <c r="I195" s="505"/>
      <c r="J195" s="738" t="str">
        <f>IF(H195=0,"",H195/H$61)</f>
        <v/>
      </c>
    </row>
    <row r="196" spans="1:10">
      <c r="A196" s="739" t="s">
        <v>107</v>
      </c>
      <c r="B196" s="740"/>
      <c r="D196" s="45">
        <f>SUM(D193:D195)</f>
        <v>0</v>
      </c>
      <c r="E196" s="56"/>
      <c r="F196" s="1417" t="str">
        <f>IF(D196=0,"",D196/D$61)</f>
        <v/>
      </c>
      <c r="G196" s="56"/>
      <c r="H196" s="45">
        <f>SUM(H193:H195)</f>
        <v>0</v>
      </c>
      <c r="I196" s="56"/>
      <c r="J196" s="741" t="str">
        <f>IF(H196=0,"",H196/H$61)</f>
        <v/>
      </c>
    </row>
    <row r="197" spans="1:10" ht="5.25" customHeight="1">
      <c r="A197" s="742"/>
      <c r="B197" s="743"/>
      <c r="C197" s="744"/>
      <c r="D197" s="745"/>
      <c r="E197" s="746"/>
      <c r="F197" s="1421"/>
      <c r="G197" s="746"/>
      <c r="H197" s="745"/>
      <c r="I197" s="746"/>
      <c r="J197" s="747"/>
    </row>
    <row r="198" spans="1:10" ht="8.25" customHeight="1">
      <c r="A198" s="710"/>
      <c r="B198" s="740"/>
      <c r="E198" s="222"/>
      <c r="G198" s="222"/>
      <c r="I198" s="222"/>
    </row>
    <row r="199" spans="1:10">
      <c r="A199" s="748" t="s">
        <v>108</v>
      </c>
      <c r="B199" s="749"/>
      <c r="E199" s="222"/>
      <c r="G199" s="222"/>
      <c r="I199" s="222"/>
    </row>
    <row r="200" spans="1:10" ht="9.75" customHeight="1">
      <c r="A200" s="748"/>
      <c r="B200" s="749"/>
      <c r="E200" s="222"/>
      <c r="G200" s="222"/>
      <c r="I200" s="222"/>
    </row>
    <row r="201" spans="1:10">
      <c r="A201" s="731" t="s">
        <v>109</v>
      </c>
      <c r="B201" s="732"/>
      <c r="C201" s="733"/>
      <c r="D201" s="734"/>
      <c r="E201" s="735"/>
      <c r="F201" s="1425" t="str">
        <f>IF(D201=0,"",D201/D$61)</f>
        <v/>
      </c>
      <c r="G201" s="735"/>
      <c r="H201" s="734"/>
      <c r="I201" s="735"/>
      <c r="J201" s="736" t="str">
        <f>IF(H201=0,"",H201/H$61)</f>
        <v/>
      </c>
    </row>
    <row r="202" spans="1:10">
      <c r="A202" s="750" t="s">
        <v>55</v>
      </c>
      <c r="B202" s="751"/>
      <c r="D202" s="623"/>
      <c r="E202" s="505"/>
      <c r="F202" s="687" t="str">
        <f>IF(D202=0,"",D202/D$61)</f>
        <v/>
      </c>
      <c r="G202" s="505"/>
      <c r="H202" s="623"/>
      <c r="I202" s="505"/>
      <c r="J202" s="738" t="str">
        <f>IF(H202=0,"",H202/H$61)</f>
        <v/>
      </c>
    </row>
    <row r="203" spans="1:10">
      <c r="A203" s="737" t="s">
        <v>56</v>
      </c>
      <c r="B203" s="703"/>
      <c r="D203" s="623"/>
      <c r="E203" s="505"/>
      <c r="F203" s="687" t="str">
        <f>IF(D203=0,"",D203/D$61)</f>
        <v/>
      </c>
      <c r="G203" s="505"/>
      <c r="H203" s="623"/>
      <c r="I203" s="505"/>
      <c r="J203" s="738" t="str">
        <f>IF(H203=0,"",H203/H$61)</f>
        <v/>
      </c>
    </row>
    <row r="204" spans="1:10">
      <c r="A204" s="752" t="s">
        <v>30</v>
      </c>
      <c r="B204" s="705"/>
      <c r="D204" s="623"/>
      <c r="E204" s="505"/>
      <c r="F204" s="687" t="str">
        <f>IF(D204=0,"",D204/D$61)</f>
        <v/>
      </c>
      <c r="G204" s="505"/>
      <c r="H204" s="623"/>
      <c r="I204" s="505"/>
      <c r="J204" s="738" t="str">
        <f>IF(H204=0,"",H204/H$61)</f>
        <v/>
      </c>
    </row>
    <row r="205" spans="1:10">
      <c r="A205" s="739" t="s">
        <v>790</v>
      </c>
      <c r="B205" s="753"/>
      <c r="D205" s="45">
        <f>SUM(D201:D204)</f>
        <v>0</v>
      </c>
      <c r="E205" s="56"/>
      <c r="F205" s="1417" t="str">
        <f>IF(D205=0,"",D205/D$61)</f>
        <v/>
      </c>
      <c r="G205" s="56"/>
      <c r="H205" s="45">
        <f>SUM(H201:H204)</f>
        <v>0</v>
      </c>
      <c r="I205" s="56"/>
      <c r="J205" s="741" t="str">
        <f>IF(H205=0,"",H205/H$61)</f>
        <v/>
      </c>
    </row>
    <row r="206" spans="1:10" ht="5.25" customHeight="1">
      <c r="A206" s="742"/>
      <c r="B206" s="743"/>
      <c r="C206" s="744"/>
      <c r="D206" s="745"/>
      <c r="E206" s="746"/>
      <c r="F206" s="1421"/>
      <c r="G206" s="746"/>
      <c r="H206" s="745"/>
      <c r="I206" s="746"/>
      <c r="J206" s="747"/>
    </row>
    <row r="207" spans="1:10" ht="9.75" customHeight="1">
      <c r="A207" s="754"/>
      <c r="B207" s="751"/>
      <c r="C207" s="688"/>
      <c r="D207" s="755"/>
      <c r="E207" s="688"/>
      <c r="F207" s="1426"/>
      <c r="G207" s="688"/>
      <c r="H207" s="755"/>
      <c r="I207" s="688"/>
      <c r="J207" s="756"/>
    </row>
    <row r="208" spans="1:10" ht="13.5" customHeight="1">
      <c r="A208" s="655" t="s">
        <v>53</v>
      </c>
      <c r="B208" s="656"/>
      <c r="C208" s="688"/>
      <c r="D208" s="755"/>
      <c r="E208" s="688"/>
      <c r="F208" s="1426"/>
      <c r="G208" s="688"/>
      <c r="H208" s="755"/>
      <c r="I208" s="688"/>
      <c r="J208" s="756"/>
    </row>
    <row r="209" spans="1:14" ht="33" customHeight="1">
      <c r="A209" s="1986" t="s">
        <v>677</v>
      </c>
      <c r="B209" s="1987"/>
      <c r="C209" s="1987"/>
      <c r="D209" s="1987"/>
      <c r="E209" s="1987"/>
      <c r="F209" s="1987"/>
      <c r="G209" s="1987"/>
      <c r="H209" s="1987"/>
      <c r="I209" s="1987"/>
      <c r="J209" s="1987"/>
      <c r="K209" s="1393"/>
    </row>
    <row r="210" spans="1:14">
      <c r="A210" s="19" t="s">
        <v>622</v>
      </c>
      <c r="B210" s="757"/>
      <c r="C210"/>
      <c r="D210" s="593"/>
      <c r="F210" s="662"/>
      <c r="H210" s="593"/>
      <c r="J210" s="78"/>
    </row>
    <row r="211" spans="1:14" ht="24" customHeight="1">
      <c r="A211" s="19"/>
      <c r="B211" s="757"/>
      <c r="C211"/>
      <c r="D211" s="593"/>
      <c r="F211" s="662"/>
      <c r="H211" s="593"/>
      <c r="J211" s="78"/>
      <c r="N211" s="223"/>
    </row>
    <row r="212" spans="1:14">
      <c r="C212" s="104"/>
      <c r="D212" s="106"/>
      <c r="E212" s="107"/>
      <c r="F212" s="688"/>
      <c r="G212" s="688"/>
      <c r="H212" s="755"/>
      <c r="I212" s="104"/>
      <c r="J212" s="105"/>
      <c r="N212" s="223"/>
    </row>
    <row r="213" spans="1:14">
      <c r="A213" s="76" t="str">
        <f>"Situation financière " &amp;D6&amp; " affichant un déficit accumulé supérieur à 10 %"</f>
        <v>Situation financière 2023-2024 affichant un déficit accumulé supérieur à 10 %</v>
      </c>
      <c r="B213" s="227"/>
      <c r="C213" s="821"/>
      <c r="D213" s="821"/>
      <c r="E213" s="821"/>
      <c r="F213" s="821"/>
      <c r="G213" s="90"/>
      <c r="H213" s="821"/>
      <c r="I213" s="821"/>
      <c r="J213" s="821"/>
      <c r="K213" s="90"/>
      <c r="L213" s="821"/>
      <c r="N213" s="223"/>
    </row>
    <row r="214" spans="1:14" ht="27.75" customHeight="1">
      <c r="A214" s="1985" t="s">
        <v>624</v>
      </c>
      <c r="B214" s="1985"/>
      <c r="C214" s="1985"/>
      <c r="D214" s="1985"/>
      <c r="E214" s="1985"/>
      <c r="F214" s="1985"/>
      <c r="G214" s="1985"/>
      <c r="H214" s="1985"/>
      <c r="I214" s="1985"/>
      <c r="J214" s="1985"/>
      <c r="K214" s="937"/>
      <c r="L214" s="821"/>
      <c r="N214" s="223"/>
    </row>
    <row r="215" spans="1:14">
      <c r="A215" s="256"/>
      <c r="B215" s="227"/>
      <c r="C215" s="821"/>
      <c r="D215" s="821"/>
      <c r="E215" s="821"/>
      <c r="F215" s="821"/>
      <c r="G215" s="90"/>
      <c r="H215" s="821"/>
      <c r="I215" s="821"/>
      <c r="J215" s="821"/>
      <c r="K215" s="90"/>
      <c r="L215" s="821"/>
      <c r="N215" s="223"/>
    </row>
    <row r="216" spans="1:14">
      <c r="A216" s="256"/>
      <c r="B216" s="227"/>
      <c r="C216" s="821"/>
      <c r="D216" s="821"/>
      <c r="E216" s="821"/>
      <c r="F216" s="821"/>
      <c r="G216" s="90"/>
      <c r="H216" s="821"/>
      <c r="I216" s="821"/>
      <c r="J216" s="821"/>
      <c r="K216" s="90"/>
      <c r="L216" s="821"/>
    </row>
    <row r="217" spans="1:14">
      <c r="A217" s="256"/>
      <c r="B217" s="227"/>
      <c r="C217" s="821"/>
      <c r="D217" s="821"/>
      <c r="E217" s="821"/>
      <c r="F217" s="821"/>
      <c r="G217" s="90"/>
      <c r="H217" s="821"/>
      <c r="I217" s="821"/>
      <c r="J217" s="821"/>
      <c r="K217" s="90"/>
      <c r="L217" s="821"/>
    </row>
    <row r="218" spans="1:14">
      <c r="A218" s="256"/>
      <c r="B218" s="227"/>
      <c r="C218" s="821"/>
      <c r="D218" s="821"/>
      <c r="E218" s="821"/>
      <c r="F218" s="821"/>
      <c r="G218" s="90"/>
      <c r="H218" s="821"/>
      <c r="I218" s="821"/>
      <c r="J218" s="821"/>
      <c r="K218" s="90"/>
      <c r="L218" s="821"/>
    </row>
    <row r="219" spans="1:14">
      <c r="A219" s="256"/>
      <c r="B219" s="227"/>
      <c r="C219" s="821"/>
      <c r="D219" s="821"/>
      <c r="E219" s="821"/>
      <c r="F219" s="821"/>
      <c r="G219" s="90"/>
      <c r="H219" s="821"/>
      <c r="I219" s="821"/>
      <c r="J219" s="821"/>
      <c r="K219" s="90"/>
      <c r="L219" s="821"/>
    </row>
    <row r="220" spans="1:14">
      <c r="A220" s="256"/>
      <c r="B220" s="227"/>
      <c r="C220" s="821"/>
      <c r="D220" s="821"/>
      <c r="E220" s="821"/>
      <c r="F220" s="821"/>
      <c r="G220" s="90"/>
      <c r="H220" s="821"/>
      <c r="I220" s="821"/>
      <c r="J220" s="821"/>
      <c r="K220" s="90"/>
      <c r="L220" s="821"/>
    </row>
    <row r="221" spans="1:14">
      <c r="A221" s="256"/>
      <c r="B221" s="227"/>
      <c r="C221" s="821"/>
      <c r="D221" s="821"/>
      <c r="E221" s="821"/>
      <c r="F221" s="821"/>
      <c r="G221" s="90"/>
      <c r="H221" s="821"/>
      <c r="I221" s="821"/>
      <c r="J221" s="821"/>
      <c r="K221" s="90"/>
      <c r="L221" s="821"/>
    </row>
    <row r="222" spans="1:14">
      <c r="A222" s="256"/>
      <c r="B222" s="227"/>
      <c r="C222" s="821"/>
      <c r="D222" s="821"/>
      <c r="E222" s="821"/>
      <c r="F222" s="821"/>
      <c r="G222" s="90"/>
      <c r="H222" s="821"/>
      <c r="I222" s="821"/>
      <c r="J222" s="821"/>
      <c r="K222" s="90"/>
      <c r="L222" s="821"/>
    </row>
    <row r="223" spans="1:14">
      <c r="A223" s="256"/>
      <c r="B223" s="227"/>
      <c r="C223" s="821"/>
      <c r="D223" s="821"/>
      <c r="E223" s="821"/>
      <c r="F223" s="821"/>
      <c r="G223" s="90"/>
      <c r="H223" s="821"/>
      <c r="I223" s="821"/>
      <c r="J223" s="821"/>
      <c r="K223" s="90"/>
      <c r="L223" s="821"/>
    </row>
    <row r="224" spans="1:14">
      <c r="A224" s="256"/>
      <c r="B224" s="227"/>
      <c r="C224" s="821"/>
      <c r="D224" s="821"/>
      <c r="E224" s="821"/>
      <c r="F224" s="821"/>
      <c r="G224" s="90"/>
      <c r="H224" s="821"/>
      <c r="I224" s="821"/>
      <c r="J224" s="821"/>
      <c r="K224" s="90"/>
      <c r="L224" s="821"/>
    </row>
    <row r="225" spans="1:12">
      <c r="A225" s="256"/>
      <c r="B225" s="227"/>
      <c r="C225" s="821"/>
      <c r="D225" s="821"/>
      <c r="E225" s="821"/>
      <c r="F225" s="821"/>
      <c r="G225" s="90"/>
      <c r="H225" s="821"/>
      <c r="I225" s="821"/>
      <c r="J225" s="821"/>
      <c r="K225" s="90"/>
      <c r="L225" s="821"/>
    </row>
    <row r="226" spans="1:12">
      <c r="A226" s="256"/>
      <c r="B226" s="227"/>
      <c r="C226" s="821"/>
      <c r="D226" s="821"/>
      <c r="E226" s="821"/>
      <c r="F226" s="821"/>
      <c r="G226" s="90"/>
      <c r="H226" s="821"/>
      <c r="I226" s="821"/>
      <c r="J226" s="821"/>
      <c r="K226" s="90"/>
      <c r="L226" s="821"/>
    </row>
    <row r="227" spans="1:12">
      <c r="A227" s="256"/>
      <c r="B227" s="227"/>
      <c r="C227" s="821"/>
      <c r="D227" s="821"/>
      <c r="E227" s="821"/>
      <c r="F227" s="821"/>
      <c r="G227" s="90"/>
      <c r="H227" s="821"/>
      <c r="I227" s="821"/>
      <c r="J227" s="821"/>
      <c r="K227" s="90"/>
      <c r="L227" s="821"/>
    </row>
    <row r="228" spans="1:12">
      <c r="A228" s="256"/>
      <c r="B228" s="227"/>
      <c r="C228" s="821"/>
      <c r="D228" s="821"/>
      <c r="E228" s="821"/>
      <c r="F228" s="821"/>
      <c r="G228" s="90"/>
      <c r="H228" s="821"/>
      <c r="I228" s="821"/>
      <c r="J228" s="821"/>
      <c r="K228" s="90"/>
      <c r="L228" s="821"/>
    </row>
    <row r="229" spans="1:12">
      <c r="A229" s="256"/>
      <c r="B229" s="227"/>
      <c r="C229" s="821"/>
      <c r="D229" s="821"/>
      <c r="E229" s="821"/>
      <c r="F229" s="821"/>
      <c r="G229" s="90"/>
      <c r="H229" s="821"/>
      <c r="I229" s="821"/>
      <c r="J229" s="821"/>
      <c r="K229" s="90"/>
      <c r="L229" s="821"/>
    </row>
    <row r="230" spans="1:12">
      <c r="A230" s="256"/>
      <c r="B230" s="227"/>
      <c r="C230" s="821"/>
      <c r="D230" s="821"/>
      <c r="E230" s="821"/>
      <c r="F230" s="821"/>
      <c r="G230" s="90"/>
      <c r="H230" s="821"/>
      <c r="I230" s="821"/>
      <c r="J230" s="821"/>
      <c r="K230" s="90"/>
      <c r="L230" s="821"/>
    </row>
    <row r="231" spans="1:12">
      <c r="A231" s="256"/>
      <c r="B231" s="227"/>
      <c r="C231" s="821"/>
      <c r="D231" s="821"/>
      <c r="E231" s="821"/>
      <c r="F231" s="821"/>
      <c r="G231" s="90"/>
      <c r="H231" s="821"/>
      <c r="I231" s="821"/>
      <c r="J231" s="821"/>
      <c r="K231" s="90"/>
      <c r="L231" s="821"/>
    </row>
    <row r="232" spans="1:12">
      <c r="A232" s="76" t="str">
        <f>"Situation financière " &amp;D6&amp; " affichant un surplus accumulé supérieur à 35 %"</f>
        <v>Situation financière 2023-2024 affichant un surplus accumulé supérieur à 35 %</v>
      </c>
      <c r="B232" s="227"/>
      <c r="C232" s="821"/>
      <c r="D232" s="821"/>
      <c r="E232" s="821"/>
      <c r="F232" s="821"/>
      <c r="G232" s="90"/>
      <c r="H232" s="821"/>
      <c r="I232" s="821"/>
      <c r="J232" s="821"/>
      <c r="K232" s="90"/>
      <c r="L232" s="821"/>
    </row>
    <row r="233" spans="1:12" ht="32.25" customHeight="1">
      <c r="A233" s="1985" t="s">
        <v>627</v>
      </c>
      <c r="B233" s="1985"/>
      <c r="C233" s="1985"/>
      <c r="D233" s="1985"/>
      <c r="E233" s="1985"/>
      <c r="F233" s="1985"/>
      <c r="G233" s="1985"/>
      <c r="H233" s="1985"/>
      <c r="I233" s="1985"/>
      <c r="J233" s="1985"/>
      <c r="K233" s="937"/>
      <c r="L233" s="821"/>
    </row>
    <row r="234" spans="1:12">
      <c r="A234" s="256"/>
      <c r="B234" s="227"/>
      <c r="C234" s="821"/>
      <c r="D234" s="821"/>
      <c r="E234" s="821"/>
      <c r="F234" s="821"/>
      <c r="G234" s="90"/>
      <c r="H234" s="821"/>
      <c r="I234" s="821"/>
      <c r="J234" s="821"/>
      <c r="K234" s="90"/>
      <c r="L234" s="821"/>
    </row>
    <row r="235" spans="1:12">
      <c r="A235" s="256"/>
      <c r="B235" s="227"/>
      <c r="C235" s="821"/>
      <c r="D235" s="821"/>
      <c r="E235" s="821"/>
      <c r="F235" s="821"/>
      <c r="G235" s="90"/>
      <c r="H235" s="821"/>
      <c r="I235" s="821"/>
      <c r="J235" s="821"/>
      <c r="K235" s="90"/>
      <c r="L235" s="821"/>
    </row>
    <row r="236" spans="1:12">
      <c r="A236" s="256"/>
      <c r="B236" s="227"/>
      <c r="C236" s="821"/>
      <c r="D236" s="821"/>
      <c r="E236" s="821"/>
      <c r="F236" s="821"/>
      <c r="G236" s="90"/>
      <c r="H236" s="821"/>
      <c r="I236" s="821"/>
      <c r="J236" s="821"/>
      <c r="K236" s="90"/>
      <c r="L236" s="821"/>
    </row>
    <row r="237" spans="1:12">
      <c r="A237" s="256"/>
      <c r="B237" s="227"/>
      <c r="C237" s="821"/>
      <c r="D237" s="821"/>
      <c r="E237" s="821"/>
      <c r="F237" s="821"/>
      <c r="G237" s="90"/>
      <c r="H237" s="821"/>
      <c r="I237" s="821"/>
      <c r="J237" s="821"/>
      <c r="K237" s="90"/>
      <c r="L237" s="821"/>
    </row>
    <row r="238" spans="1:12">
      <c r="A238" s="256"/>
      <c r="B238" s="227"/>
      <c r="C238" s="821"/>
      <c r="D238" s="821"/>
      <c r="E238" s="821"/>
      <c r="F238" s="821"/>
      <c r="G238" s="90"/>
      <c r="H238" s="821"/>
      <c r="I238" s="821"/>
      <c r="J238" s="821"/>
      <c r="K238" s="90"/>
      <c r="L238" s="821"/>
    </row>
    <row r="239" spans="1:12">
      <c r="A239" s="256"/>
      <c r="B239" s="227"/>
      <c r="C239" s="821"/>
      <c r="D239" s="821"/>
      <c r="E239" s="821"/>
      <c r="F239" s="821"/>
      <c r="G239" s="90"/>
      <c r="H239" s="821"/>
      <c r="I239" s="821"/>
      <c r="J239" s="821"/>
      <c r="K239" s="90"/>
      <c r="L239" s="821"/>
    </row>
    <row r="240" spans="1:12">
      <c r="A240" s="256"/>
      <c r="B240" s="227"/>
      <c r="C240" s="821"/>
      <c r="D240" s="821"/>
      <c r="E240" s="821"/>
      <c r="F240" s="821"/>
      <c r="G240" s="90"/>
      <c r="H240" s="821"/>
      <c r="I240" s="821"/>
      <c r="J240" s="821"/>
      <c r="K240" s="90"/>
      <c r="L240" s="821"/>
    </row>
    <row r="241" spans="1:12">
      <c r="A241" s="256"/>
      <c r="B241" s="227"/>
      <c r="C241" s="821"/>
      <c r="D241" s="821"/>
      <c r="E241" s="821"/>
      <c r="F241" s="821"/>
      <c r="G241" s="90"/>
      <c r="H241" s="821"/>
      <c r="I241" s="821"/>
      <c r="J241" s="821"/>
      <c r="K241" s="90"/>
      <c r="L241" s="821"/>
    </row>
    <row r="242" spans="1:12">
      <c r="A242" s="256"/>
      <c r="B242" s="227"/>
      <c r="C242" s="821"/>
      <c r="D242" s="821"/>
      <c r="E242" s="821"/>
      <c r="F242" s="821"/>
      <c r="G242" s="90"/>
      <c r="H242" s="821"/>
      <c r="I242" s="821"/>
      <c r="J242" s="821"/>
      <c r="K242" s="90"/>
      <c r="L242" s="821"/>
    </row>
    <row r="243" spans="1:12">
      <c r="A243" s="256"/>
      <c r="B243" s="227"/>
      <c r="C243" s="821"/>
      <c r="D243" s="821"/>
      <c r="E243" s="821"/>
      <c r="F243" s="821"/>
      <c r="G243" s="90"/>
      <c r="H243" s="821"/>
      <c r="I243" s="821"/>
      <c r="J243" s="821"/>
      <c r="K243" s="90"/>
      <c r="L243" s="821"/>
    </row>
    <row r="244" spans="1:12">
      <c r="A244" s="256"/>
      <c r="B244" s="227"/>
      <c r="C244" s="821"/>
      <c r="D244" s="821"/>
      <c r="E244" s="821"/>
      <c r="F244" s="821"/>
      <c r="G244" s="90"/>
      <c r="H244" s="821"/>
      <c r="I244" s="821"/>
      <c r="J244" s="821"/>
      <c r="K244" s="90"/>
      <c r="L244" s="821"/>
    </row>
    <row r="245" spans="1:12">
      <c r="A245" s="256"/>
      <c r="B245" s="227"/>
      <c r="C245" s="821"/>
      <c r="D245" s="821"/>
      <c r="E245" s="821"/>
      <c r="F245" s="821"/>
      <c r="G245" s="90"/>
      <c r="H245" s="821"/>
      <c r="I245" s="821"/>
      <c r="J245" s="821"/>
      <c r="K245" s="90"/>
      <c r="L245" s="821"/>
    </row>
    <row r="246" spans="1:12">
      <c r="A246" s="256"/>
      <c r="B246" s="227"/>
      <c r="C246" s="821"/>
      <c r="D246" s="821"/>
      <c r="E246" s="821"/>
      <c r="F246" s="821"/>
      <c r="G246" s="90"/>
      <c r="H246" s="821"/>
      <c r="I246" s="821"/>
      <c r="J246" s="821"/>
      <c r="K246" s="90"/>
      <c r="L246" s="821"/>
    </row>
    <row r="247" spans="1:12">
      <c r="A247" s="256"/>
      <c r="B247" s="227"/>
      <c r="C247" s="821"/>
      <c r="D247" s="821"/>
      <c r="E247" s="821"/>
      <c r="F247" s="821"/>
      <c r="G247" s="90"/>
      <c r="H247" s="821"/>
      <c r="I247" s="821"/>
      <c r="J247" s="821"/>
      <c r="K247" s="90"/>
      <c r="L247" s="821"/>
    </row>
    <row r="248" spans="1:12">
      <c r="A248" s="256"/>
      <c r="B248" s="227"/>
      <c r="C248" s="821"/>
      <c r="D248" s="821"/>
      <c r="E248" s="821"/>
      <c r="F248" s="821"/>
      <c r="G248" s="90"/>
      <c r="H248" s="821"/>
      <c r="I248" s="821"/>
      <c r="J248" s="821"/>
      <c r="K248" s="90"/>
      <c r="L248" s="821"/>
    </row>
    <row r="249" spans="1:12">
      <c r="A249" s="256"/>
      <c r="B249" s="227"/>
      <c r="C249" s="821"/>
      <c r="D249" s="821"/>
      <c r="E249" s="821"/>
      <c r="F249" s="821"/>
      <c r="G249" s="90"/>
      <c r="H249" s="821"/>
      <c r="I249" s="821"/>
      <c r="J249" s="821"/>
      <c r="K249" s="90"/>
      <c r="L249" s="821"/>
    </row>
    <row r="250" spans="1:12">
      <c r="A250" s="256"/>
      <c r="B250" s="227"/>
      <c r="C250" s="821"/>
      <c r="D250" s="821"/>
      <c r="E250" s="821"/>
      <c r="F250" s="821"/>
      <c r="G250" s="90"/>
      <c r="H250" s="821"/>
      <c r="I250" s="821"/>
      <c r="J250" s="821"/>
      <c r="K250" s="90"/>
      <c r="L250" s="821"/>
    </row>
    <row r="251" spans="1:12">
      <c r="A251" s="256"/>
      <c r="B251" s="227"/>
      <c r="C251" s="821"/>
      <c r="D251" s="821"/>
      <c r="E251" s="821"/>
      <c r="F251" s="821"/>
      <c r="G251" s="90"/>
      <c r="H251" s="821"/>
      <c r="I251" s="821"/>
      <c r="J251" s="821"/>
      <c r="K251" s="90"/>
      <c r="L251" s="821"/>
    </row>
    <row r="252" spans="1:12">
      <c r="A252" s="256"/>
      <c r="B252" s="227"/>
      <c r="C252" s="821"/>
      <c r="D252" s="821"/>
      <c r="E252" s="821"/>
      <c r="F252" s="821"/>
      <c r="G252" s="90"/>
      <c r="H252" s="821"/>
      <c r="I252" s="821"/>
      <c r="J252" s="821"/>
      <c r="K252" s="90"/>
      <c r="L252" s="821"/>
    </row>
    <row r="253" spans="1:12">
      <c r="A253" s="256"/>
      <c r="B253" s="227"/>
      <c r="C253" s="821"/>
      <c r="D253" s="821"/>
      <c r="E253" s="821"/>
      <c r="F253" s="821"/>
      <c r="G253" s="90"/>
      <c r="H253" s="821"/>
      <c r="I253" s="821"/>
      <c r="J253" s="821"/>
      <c r="K253" s="90"/>
      <c r="L253" s="821"/>
    </row>
    <row r="254" spans="1:12">
      <c r="A254" s="256"/>
      <c r="B254" s="227"/>
      <c r="C254" s="821"/>
      <c r="D254" s="821"/>
      <c r="E254" s="821"/>
      <c r="F254" s="821"/>
      <c r="G254" s="90"/>
      <c r="H254" s="821"/>
      <c r="I254" s="821"/>
      <c r="J254" s="821"/>
      <c r="K254" s="90"/>
      <c r="L254" s="821"/>
    </row>
    <row r="255" spans="1:12">
      <c r="A255" s="256"/>
      <c r="B255" s="227"/>
      <c r="C255" s="821"/>
      <c r="D255" s="821"/>
      <c r="E255" s="821"/>
      <c r="F255" s="821"/>
      <c r="G255" s="90"/>
      <c r="H255" s="821"/>
      <c r="I255" s="821"/>
      <c r="J255" s="821"/>
      <c r="K255" s="90"/>
      <c r="L255" s="821"/>
    </row>
    <row r="256" spans="1:12">
      <c r="A256" s="256"/>
      <c r="B256" s="227"/>
      <c r="C256" s="821"/>
      <c r="D256" s="821"/>
      <c r="E256" s="821"/>
      <c r="F256" s="821"/>
      <c r="G256" s="90"/>
      <c r="H256" s="821"/>
      <c r="I256" s="821"/>
      <c r="J256" s="821"/>
      <c r="K256" s="90"/>
      <c r="L256" s="821"/>
    </row>
    <row r="257" spans="1:12">
      <c r="A257" s="256"/>
      <c r="B257" s="227"/>
      <c r="C257" s="821"/>
      <c r="D257" s="821"/>
      <c r="E257" s="821"/>
      <c r="F257" s="821"/>
      <c r="G257" s="90"/>
      <c r="H257" s="821"/>
      <c r="I257" s="821"/>
      <c r="J257" s="821"/>
      <c r="K257" s="90"/>
      <c r="L257" s="821"/>
    </row>
    <row r="258" spans="1:12">
      <c r="A258" s="256"/>
      <c r="B258" s="227"/>
      <c r="C258" s="821"/>
      <c r="D258" s="821"/>
      <c r="E258" s="821"/>
      <c r="F258" s="821"/>
      <c r="G258" s="90"/>
      <c r="H258" s="821"/>
      <c r="I258" s="821"/>
      <c r="J258" s="821"/>
      <c r="K258" s="90"/>
      <c r="L258" s="821"/>
    </row>
    <row r="259" spans="1:12">
      <c r="A259" s="256"/>
      <c r="B259" s="227"/>
      <c r="C259" s="821"/>
      <c r="D259" s="821"/>
      <c r="E259" s="821"/>
      <c r="F259" s="821"/>
      <c r="G259" s="90"/>
      <c r="H259" s="821"/>
      <c r="I259" s="821"/>
      <c r="J259" s="821"/>
      <c r="K259" s="90"/>
      <c r="L259" s="821"/>
    </row>
    <row r="260" spans="1:12">
      <c r="A260" s="256"/>
      <c r="B260" s="227"/>
      <c r="C260" s="821"/>
      <c r="D260" s="821"/>
      <c r="E260" s="821"/>
      <c r="F260" s="821"/>
      <c r="G260" s="90"/>
      <c r="H260" s="821"/>
      <c r="I260" s="821"/>
      <c r="J260" s="821"/>
      <c r="K260" s="90"/>
      <c r="L260" s="821"/>
    </row>
    <row r="261" spans="1:12">
      <c r="A261" s="256"/>
      <c r="B261" s="227"/>
      <c r="C261" s="821"/>
      <c r="D261" s="821"/>
      <c r="E261" s="821"/>
      <c r="F261" s="821"/>
      <c r="G261" s="90"/>
      <c r="H261" s="821"/>
      <c r="I261" s="821"/>
      <c r="J261" s="821"/>
      <c r="K261" s="90"/>
      <c r="L261" s="821"/>
    </row>
  </sheetData>
  <customSheetViews>
    <customSheetView guid="{E81D238A-7B02-4284-898B-8B059A14501E}" showPageBreaks="1" showGridLines="0" zeroValues="0" fitToPage="1" hiddenRows="1">
      <selection activeCell="R37" sqref="R37"/>
      <rowBreaks count="4" manualBreakCount="4">
        <brk id="65" max="16383" man="1"/>
        <brk id="109" max="16383" man="1"/>
        <brk id="165" max="16383" man="1"/>
        <brk id="209" max="16383" man="1"/>
      </rowBreaks>
      <pageMargins left="0.55118110236220474" right="0.51181102362204722" top="0.39370078740157483" bottom="0.39370078740157483" header="0" footer="0.27559055118110237"/>
      <pageSetup scale="80" firstPageNumber="25" fitToHeight="0" orientation="portrait" r:id="rId1"/>
      <headerFooter alignWithMargins="0">
        <oddFooter>&amp;R&amp;8Soutien à la mission 2017-2018</oddFooter>
      </headerFooter>
    </customSheetView>
    <customSheetView guid="{880C3229-9790-4559-BAA0-FBDBBD6DDD03}" showGridLines="0" zeroValues="0" fitToPage="1" hiddenRows="1">
      <selection activeCell="R37" sqref="R37"/>
      <rowBreaks count="4" manualBreakCount="4">
        <brk id="65" max="16383" man="1"/>
        <brk id="109" max="16383" man="1"/>
        <brk id="165" max="16383" man="1"/>
        <brk id="209" max="16383" man="1"/>
      </rowBreaks>
      <pageMargins left="0.55118110236220474" right="0.51181102362204722" top="0.39370078740157483" bottom="0.39370078740157483" header="0" footer="0.27559055118110237"/>
      <pageSetup scale="80" firstPageNumber="25" fitToHeight="0" orientation="portrait" r:id="rId2"/>
      <headerFooter alignWithMargins="0">
        <oddFooter>&amp;R&amp;8Soutien à la mission 2017-2018</oddFooter>
      </headerFooter>
    </customSheetView>
  </customSheetViews>
  <mergeCells count="39">
    <mergeCell ref="A18:B18"/>
    <mergeCell ref="A19:B19"/>
    <mergeCell ref="A22:B22"/>
    <mergeCell ref="A24:B24"/>
    <mergeCell ref="A25:B25"/>
    <mergeCell ref="A26:B26"/>
    <mergeCell ref="A34:B34"/>
    <mergeCell ref="A36:B36"/>
    <mergeCell ref="A37:B37"/>
    <mergeCell ref="A40:B40"/>
    <mergeCell ref="A41:B41"/>
    <mergeCell ref="A48:B48"/>
    <mergeCell ref="A54:B54"/>
    <mergeCell ref="A59:B59"/>
    <mergeCell ref="A67:B67"/>
    <mergeCell ref="A69:B69"/>
    <mergeCell ref="A77:B77"/>
    <mergeCell ref="A78:B78"/>
    <mergeCell ref="A87:B87"/>
    <mergeCell ref="A88:B88"/>
    <mergeCell ref="A96:B96"/>
    <mergeCell ref="A97:B97"/>
    <mergeCell ref="A105:B105"/>
    <mergeCell ref="A106:B106"/>
    <mergeCell ref="A110:B110"/>
    <mergeCell ref="A120:B120"/>
    <mergeCell ref="A121:B121"/>
    <mergeCell ref="A130:B130"/>
    <mergeCell ref="A131:B131"/>
    <mergeCell ref="A134:B134"/>
    <mergeCell ref="A233:J233"/>
    <mergeCell ref="A214:J214"/>
    <mergeCell ref="A209:J209"/>
    <mergeCell ref="A138:B138"/>
    <mergeCell ref="A139:B139"/>
    <mergeCell ref="A158:B158"/>
    <mergeCell ref="A159:B159"/>
    <mergeCell ref="A166:B166"/>
    <mergeCell ref="A182:B182"/>
  </mergeCells>
  <pageMargins left="0.55118110236220474" right="0.51181102362204722" top="0.39370078740157483" bottom="0.39370078740157483" header="0" footer="0.27559055118110237"/>
  <pageSetup scale="82" firstPageNumber="25" fitToHeight="0" orientation="portrait" r:id="rId3"/>
  <headerFooter alignWithMargins="0">
    <oddFooter>&amp;R&amp;8Rapport final d'activité</oddFooter>
  </headerFooter>
  <rowBreaks count="4" manualBreakCount="4">
    <brk id="65" max="16383" man="1"/>
    <brk id="109" max="16383" man="1"/>
    <brk id="165" max="16383" man="1"/>
    <brk id="210"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63499" r:id="rId6" name="Check Box 11">
              <controlPr defaultSize="0" autoFill="0" autoLine="0" autoPict="0">
                <anchor moveWithCells="1">
                  <from>
                    <xdr:col>7</xdr:col>
                    <xdr:colOff>161925</xdr:colOff>
                    <xdr:row>5</xdr:row>
                    <xdr:rowOff>152400</xdr:rowOff>
                  </from>
                  <to>
                    <xdr:col>9</xdr:col>
                    <xdr:colOff>219075</xdr:colOff>
                    <xdr:row>6</xdr:row>
                    <xdr:rowOff>142875</xdr:rowOff>
                  </to>
                </anchor>
              </controlPr>
            </control>
          </mc:Choice>
        </mc:AlternateContent>
        <mc:AlternateContent xmlns:mc="http://schemas.openxmlformats.org/markup-compatibility/2006">
          <mc:Choice Requires="x14">
            <control shapeId="63500" r:id="rId7" name="Check Box 12">
              <controlPr defaultSize="0" autoFill="0" autoLine="0" autoPict="0">
                <anchor moveWithCells="1">
                  <from>
                    <xdr:col>7</xdr:col>
                    <xdr:colOff>161925</xdr:colOff>
                    <xdr:row>6</xdr:row>
                    <xdr:rowOff>104775</xdr:rowOff>
                  </from>
                  <to>
                    <xdr:col>9</xdr:col>
                    <xdr:colOff>57150</xdr:colOff>
                    <xdr:row>7</xdr:row>
                    <xdr:rowOff>95250</xdr:rowOff>
                  </to>
                </anchor>
              </controlPr>
            </control>
          </mc:Choice>
        </mc:AlternateContent>
        <mc:AlternateContent xmlns:mc="http://schemas.openxmlformats.org/markup-compatibility/2006">
          <mc:Choice Requires="x14">
            <control shapeId="63502" r:id="rId8" name="Check Box 14">
              <controlPr defaultSize="0" autoFill="0" autoLine="0" autoPict="0">
                <anchor moveWithCells="1">
                  <from>
                    <xdr:col>3</xdr:col>
                    <xdr:colOff>104775</xdr:colOff>
                    <xdr:row>5</xdr:row>
                    <xdr:rowOff>171450</xdr:rowOff>
                  </from>
                  <to>
                    <xdr:col>3</xdr:col>
                    <xdr:colOff>666750</xdr:colOff>
                    <xdr:row>6</xdr:row>
                    <xdr:rowOff>161925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41"/>
  <sheetViews>
    <sheetView showGridLines="0" zoomScaleNormal="100" workbookViewId="0"/>
  </sheetViews>
  <sheetFormatPr baseColWidth="10" defaultRowHeight="12.75"/>
  <cols>
    <col min="1" max="1" width="6.140625" style="792" customWidth="1"/>
    <col min="2" max="2" width="17.28515625" style="393" customWidth="1"/>
    <col min="3" max="3" width="20" style="393" customWidth="1"/>
    <col min="4" max="4" width="13.7109375" style="32" customWidth="1"/>
    <col min="5" max="5" width="22" style="791" customWidth="1"/>
    <col min="6" max="6" width="2" style="32" customWidth="1"/>
    <col min="7" max="7" width="17.140625" style="268" customWidth="1"/>
  </cols>
  <sheetData>
    <row r="1" spans="1:11" ht="18">
      <c r="A1" s="788" t="str">
        <f>"Section 13 : Barèmes des cachets et droits versés aux artistes en  "&amp;'Page de garde'!C4</f>
        <v>Section 13 : Barèmes des cachets et droits versés aux artistes en  2023-2024</v>
      </c>
      <c r="B1" s="789"/>
      <c r="C1" s="789"/>
      <c r="D1" s="789"/>
      <c r="E1" s="789"/>
      <c r="F1" s="789"/>
      <c r="G1" s="223"/>
    </row>
    <row r="2" spans="1:11" ht="4.5" customHeight="1">
      <c r="A2" s="788"/>
      <c r="B2" s="789"/>
      <c r="C2" s="789"/>
      <c r="D2" s="789"/>
      <c r="E2" s="789"/>
      <c r="F2" s="789"/>
      <c r="G2" s="223"/>
    </row>
    <row r="3" spans="1:11">
      <c r="E3" s="789"/>
      <c r="F3" s="789"/>
      <c r="G3" s="238" t="s">
        <v>623</v>
      </c>
    </row>
    <row r="4" spans="1:11" ht="12.75" customHeight="1">
      <c r="A4" s="103"/>
      <c r="B4" s="789"/>
      <c r="C4" s="789"/>
      <c r="D4" s="789"/>
      <c r="E4" s="789"/>
      <c r="F4" s="789"/>
      <c r="G4" s="238" t="s">
        <v>337</v>
      </c>
    </row>
    <row r="5" spans="1:11" ht="7.5" customHeight="1">
      <c r="A5" s="790"/>
      <c r="B5" s="789"/>
      <c r="C5" s="789"/>
      <c r="D5" s="789"/>
    </row>
    <row r="6" spans="1:11">
      <c r="A6" s="103" t="s">
        <v>9</v>
      </c>
      <c r="B6" s="789"/>
      <c r="C6" s="993">
        <f>'Page de garde'!$C$3</f>
        <v>0</v>
      </c>
      <c r="D6" s="994"/>
      <c r="E6" s="994"/>
      <c r="F6" s="994"/>
      <c r="G6" s="994"/>
    </row>
    <row r="7" spans="1:11">
      <c r="A7" s="790"/>
      <c r="B7" s="789"/>
      <c r="C7" s="789"/>
      <c r="D7" s="789"/>
      <c r="E7" s="789"/>
      <c r="F7" s="789"/>
      <c r="G7" s="238"/>
    </row>
    <row r="8" spans="1:11" ht="18">
      <c r="A8" s="36"/>
      <c r="B8" s="452"/>
      <c r="C8" s="495"/>
      <c r="D8" s="945"/>
      <c r="E8" s="945"/>
      <c r="F8" s="945"/>
      <c r="G8" s="945"/>
      <c r="H8" s="945"/>
      <c r="I8" s="945"/>
      <c r="J8" s="945"/>
      <c r="K8" s="945"/>
    </row>
    <row r="9" spans="1:11">
      <c r="A9" s="575"/>
      <c r="B9" s="34"/>
      <c r="C9" s="34"/>
      <c r="D9" s="33"/>
    </row>
    <row r="10" spans="1:11">
      <c r="A10" s="575" t="s">
        <v>341</v>
      </c>
      <c r="B10" s="34"/>
      <c r="C10" s="34"/>
      <c r="D10" s="33"/>
    </row>
    <row r="12" spans="1:11">
      <c r="A12" s="792" t="s">
        <v>342</v>
      </c>
      <c r="D12" s="25"/>
      <c r="E12" s="795"/>
      <c r="F12" s="25"/>
      <c r="G12" s="219"/>
    </row>
    <row r="13" spans="1:11">
      <c r="A13" s="792" t="s">
        <v>343</v>
      </c>
      <c r="D13" s="25"/>
      <c r="E13" s="793"/>
      <c r="F13" s="25"/>
      <c r="G13" s="219"/>
    </row>
    <row r="14" spans="1:11">
      <c r="D14" s="25"/>
      <c r="E14" s="221"/>
      <c r="F14" s="25"/>
      <c r="G14" s="219"/>
    </row>
    <row r="15" spans="1:11">
      <c r="A15" s="792" t="s">
        <v>344</v>
      </c>
      <c r="D15" s="25"/>
      <c r="E15" s="220"/>
      <c r="F15" s="221"/>
      <c r="G15" s="219" t="s">
        <v>345</v>
      </c>
    </row>
    <row r="16" spans="1:11">
      <c r="A16" s="792" t="s">
        <v>346</v>
      </c>
      <c r="D16" s="25"/>
      <c r="E16" s="793"/>
      <c r="F16" s="25"/>
      <c r="G16" s="219" t="s">
        <v>347</v>
      </c>
    </row>
    <row r="17" spans="1:7">
      <c r="A17" s="792" t="s">
        <v>348</v>
      </c>
      <c r="D17" s="25"/>
      <c r="E17" s="221"/>
      <c r="F17" s="25"/>
      <c r="G17" s="219"/>
    </row>
    <row r="18" spans="1:7">
      <c r="A18" s="794"/>
      <c r="B18" s="268" t="s">
        <v>349</v>
      </c>
      <c r="C18" s="268"/>
      <c r="D18" s="219"/>
      <c r="E18" s="795"/>
      <c r="F18" s="219"/>
      <c r="G18" s="219"/>
    </row>
    <row r="19" spans="1:7">
      <c r="A19" s="794"/>
      <c r="B19" s="268" t="s">
        <v>350</v>
      </c>
      <c r="C19" s="268"/>
      <c r="D19" s="219"/>
      <c r="E19" s="795"/>
      <c r="F19" s="219"/>
      <c r="G19" s="219"/>
    </row>
    <row r="20" spans="1:7">
      <c r="A20" s="792" t="s">
        <v>351</v>
      </c>
      <c r="D20" s="25"/>
      <c r="E20" s="221"/>
      <c r="F20" s="25"/>
      <c r="G20" s="219"/>
    </row>
    <row r="21" spans="1:7" ht="15">
      <c r="A21" s="794"/>
      <c r="B21" s="796"/>
      <c r="C21" s="796"/>
      <c r="D21" s="25"/>
      <c r="E21" s="795"/>
      <c r="F21" s="25"/>
      <c r="G21" s="219"/>
    </row>
    <row r="22" spans="1:7">
      <c r="A22" s="794"/>
      <c r="B22" s="797"/>
      <c r="C22" s="797"/>
      <c r="D22" s="25"/>
      <c r="E22" s="795"/>
      <c r="F22" s="25"/>
      <c r="G22" s="219"/>
    </row>
    <row r="23" spans="1:7">
      <c r="A23" s="794"/>
      <c r="B23" s="797"/>
      <c r="C23" s="797"/>
      <c r="D23" s="25"/>
      <c r="E23" s="795"/>
      <c r="F23" s="25"/>
      <c r="G23" s="219"/>
    </row>
    <row r="24" spans="1:7">
      <c r="A24" s="794"/>
      <c r="D24" s="25"/>
      <c r="E24" s="221"/>
      <c r="F24" s="25"/>
      <c r="G24" s="219"/>
    </row>
    <row r="25" spans="1:7">
      <c r="A25" s="794"/>
      <c r="D25" s="25"/>
      <c r="E25" s="221"/>
      <c r="F25" s="25"/>
      <c r="G25" s="219"/>
    </row>
    <row r="26" spans="1:7">
      <c r="A26" s="792" t="s">
        <v>352</v>
      </c>
      <c r="D26" s="25"/>
      <c r="E26" s="221"/>
      <c r="F26" s="25"/>
      <c r="G26" s="219"/>
    </row>
    <row r="27" spans="1:7">
      <c r="B27" s="268" t="s">
        <v>353</v>
      </c>
      <c r="C27" s="268"/>
      <c r="D27" s="25"/>
      <c r="E27" s="795"/>
      <c r="F27" s="25"/>
      <c r="G27" s="219"/>
    </row>
    <row r="28" spans="1:7">
      <c r="B28" s="268" t="s">
        <v>354</v>
      </c>
      <c r="C28" s="268"/>
      <c r="D28" s="25"/>
      <c r="E28" s="795"/>
      <c r="F28" s="25"/>
      <c r="G28" s="219"/>
    </row>
    <row r="29" spans="1:7">
      <c r="B29" s="268" t="s">
        <v>355</v>
      </c>
      <c r="C29" s="268"/>
      <c r="D29" s="25"/>
      <c r="E29" s="795"/>
      <c r="F29" s="25"/>
      <c r="G29" s="219"/>
    </row>
    <row r="30" spans="1:7">
      <c r="A30" s="792" t="s">
        <v>356</v>
      </c>
      <c r="D30" s="25"/>
      <c r="E30" s="795"/>
      <c r="F30" s="25"/>
      <c r="G30" s="219"/>
    </row>
    <row r="31" spans="1:7">
      <c r="A31" s="792" t="s">
        <v>357</v>
      </c>
      <c r="D31" s="25"/>
      <c r="E31" s="221"/>
      <c r="F31" s="25"/>
      <c r="G31" s="219"/>
    </row>
    <row r="32" spans="1:7">
      <c r="A32" s="794"/>
      <c r="B32" s="268" t="s">
        <v>349</v>
      </c>
      <c r="C32" s="268"/>
      <c r="D32" s="219"/>
      <c r="E32" s="795"/>
      <c r="F32" s="219"/>
      <c r="G32" s="219"/>
    </row>
    <row r="33" spans="1:7">
      <c r="A33" s="794"/>
      <c r="B33" s="268" t="s">
        <v>358</v>
      </c>
      <c r="C33" s="268"/>
      <c r="D33" s="219"/>
      <c r="E33" s="795"/>
      <c r="F33" s="219"/>
      <c r="G33" s="219"/>
    </row>
    <row r="34" spans="1:7">
      <c r="A34" s="794"/>
      <c r="B34" s="268" t="s">
        <v>359</v>
      </c>
      <c r="C34" s="268"/>
      <c r="D34" s="219"/>
      <c r="E34" s="795"/>
      <c r="F34" s="219"/>
      <c r="G34" s="219"/>
    </row>
    <row r="35" spans="1:7">
      <c r="A35" s="794"/>
      <c r="B35" s="268" t="s">
        <v>360</v>
      </c>
      <c r="C35" s="268"/>
      <c r="D35" s="219"/>
      <c r="E35" s="795"/>
      <c r="F35" s="219"/>
      <c r="G35" s="219"/>
    </row>
    <row r="36" spans="1:7">
      <c r="A36" s="792" t="s">
        <v>361</v>
      </c>
      <c r="D36" s="25"/>
      <c r="E36" s="221"/>
      <c r="F36" s="25"/>
      <c r="G36" s="219"/>
    </row>
    <row r="37" spans="1:7">
      <c r="A37" s="794"/>
      <c r="B37" s="798"/>
      <c r="C37" s="798"/>
      <c r="D37" s="25"/>
      <c r="E37" s="795"/>
      <c r="F37" s="25"/>
      <c r="G37" s="219"/>
    </row>
    <row r="38" spans="1:7">
      <c r="A38" s="794"/>
      <c r="B38" s="797"/>
      <c r="C38" s="797"/>
      <c r="D38" s="25"/>
      <c r="E38" s="795"/>
      <c r="F38" s="25"/>
      <c r="G38" s="219"/>
    </row>
    <row r="39" spans="1:7">
      <c r="A39" s="794"/>
      <c r="B39" s="797"/>
      <c r="C39" s="797"/>
      <c r="D39" s="25"/>
      <c r="E39" s="795"/>
      <c r="F39" s="25"/>
      <c r="G39" s="219"/>
    </row>
    <row r="40" spans="1:7">
      <c r="A40" s="799"/>
      <c r="B40" s="800"/>
      <c r="C40" s="800"/>
      <c r="D40" s="25"/>
      <c r="E40" s="221"/>
      <c r="F40" s="25"/>
      <c r="G40" s="219"/>
    </row>
    <row r="41" spans="1:7">
      <c r="A41" s="451" t="s">
        <v>362</v>
      </c>
      <c r="B41" s="116"/>
      <c r="C41" s="116"/>
      <c r="D41" s="2"/>
    </row>
  </sheetData>
  <customSheetViews>
    <customSheetView guid="{E81D238A-7B02-4284-898B-8B059A14501E}" showPageBreaks="1" showGridLines="0" view="pageLayout" topLeftCell="A10">
      <selection activeCell="H58" sqref="H58"/>
      <pageMargins left="0.25" right="0.25" top="0.75" bottom="0.75" header="0.3" footer="0.3"/>
      <pageSetup orientation="portrait" r:id="rId1"/>
      <headerFooter>
        <oddFooter>&amp;R&amp;8Soutien à la mission 2017-2018</oddFooter>
      </headerFooter>
    </customSheetView>
    <customSheetView guid="{880C3229-9790-4559-BAA0-FBDBBD6DDD03}" showPageBreaks="1" showGridLines="0" view="pageLayout" topLeftCell="A10">
      <selection activeCell="H58" sqref="H58"/>
      <pageMargins left="0.25" right="0.25" top="0.75" bottom="0.75" header="0.3" footer="0.3"/>
      <pageSetup orientation="portrait" r:id="rId2"/>
      <headerFooter>
        <oddFooter>&amp;R&amp;8Soutien à la mission 2017-2018</oddFooter>
      </headerFooter>
    </customSheetView>
  </customSheetViews>
  <pageMargins left="0.23622047244094491" right="0.23622047244094491" top="0.74803149606299213" bottom="0.74803149606299213" header="0.31496062992125984" footer="0.31496062992125984"/>
  <pageSetup scale="90" orientation="portrait" r:id="rId3"/>
  <headerFooter>
    <oddFooter>&amp;R&amp;8Rapport final d'activité</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229"/>
  <sheetViews>
    <sheetView showGridLines="0" showZeros="0" showWhiteSpace="0" zoomScaleNormal="100" zoomScaleSheetLayoutView="100" workbookViewId="0">
      <selection activeCell="D171" sqref="D171"/>
    </sheetView>
  </sheetViews>
  <sheetFormatPr baseColWidth="10" defaultColWidth="11.42578125" defaultRowHeight="12.75"/>
  <cols>
    <col min="1" max="1" width="23" style="256" customWidth="1"/>
    <col min="2" max="2" width="47.28515625" style="227" customWidth="1"/>
    <col min="3" max="3" width="1.140625" style="821" customWidth="1"/>
    <col min="4" max="4" width="10.85546875" style="821" customWidth="1"/>
    <col min="5" max="5" width="1.28515625" style="821" customWidth="1"/>
    <col min="6" max="6" width="4.28515625" style="1485" customWidth="1"/>
    <col min="7" max="7" width="1.28515625" style="821" customWidth="1"/>
    <col min="8" max="8" width="10.85546875" style="821" customWidth="1"/>
    <col min="9" max="9" width="1.28515625" style="821" customWidth="1"/>
    <col min="10" max="10" width="4.28515625" style="1485" customWidth="1"/>
    <col min="11" max="16384" width="11.42578125" style="821"/>
  </cols>
  <sheetData>
    <row r="1" spans="1:16" s="819" customFormat="1" ht="26.25" customHeight="1">
      <c r="A1" s="241" t="s">
        <v>137</v>
      </c>
      <c r="B1" s="241"/>
      <c r="F1" s="1483"/>
      <c r="J1" s="820" t="s">
        <v>177</v>
      </c>
    </row>
    <row r="2" spans="1:16" s="819" customFormat="1" ht="11.25" customHeight="1">
      <c r="A2" s="241"/>
      <c r="B2" s="1447"/>
      <c r="C2" s="1448"/>
      <c r="D2" s="1448"/>
      <c r="E2" s="1448"/>
      <c r="F2" s="1484"/>
      <c r="G2" s="1448"/>
      <c r="H2" s="1448"/>
      <c r="I2" s="1448"/>
      <c r="J2" s="1449" t="s">
        <v>706</v>
      </c>
      <c r="P2" s="238"/>
    </row>
    <row r="3" spans="1:16" ht="11.25" customHeight="1">
      <c r="A3" s="31"/>
      <c r="B3" s="1447"/>
      <c r="C3" s="1448"/>
      <c r="D3" s="1448"/>
      <c r="E3" s="1448"/>
      <c r="F3" s="1484"/>
      <c r="G3" s="1448"/>
      <c r="H3" s="1448"/>
      <c r="I3" s="1448"/>
      <c r="J3" s="1449" t="s">
        <v>707</v>
      </c>
      <c r="P3" s="499"/>
    </row>
    <row r="4" spans="1:16" ht="2.25" customHeight="1">
      <c r="A4" s="31"/>
      <c r="B4" s="31"/>
      <c r="J4" s="821"/>
    </row>
    <row r="5" spans="1:16" ht="15" customHeight="1">
      <c r="A5" s="103" t="s">
        <v>9</v>
      </c>
      <c r="B5" s="1074">
        <f>'Page de garde'!$C$3</f>
        <v>0</v>
      </c>
      <c r="C5" s="1073"/>
      <c r="D5" s="1073"/>
      <c r="E5" s="1073"/>
      <c r="F5" s="1073"/>
      <c r="G5" s="1073"/>
      <c r="H5" s="1073"/>
      <c r="J5" s="1505"/>
    </row>
    <row r="6" spans="1:16" ht="4.5" customHeight="1">
      <c r="B6" s="248"/>
    </row>
    <row r="7" spans="1:16" s="822" customFormat="1" ht="11.25" customHeight="1">
      <c r="A7" s="110" t="s">
        <v>617</v>
      </c>
      <c r="B7" s="110"/>
      <c r="D7" s="826" t="str">
        <f>CONCATENATE(LEFT('Page de garde'!C4,4),"-",RIGHT('Page de garde'!C4,4))</f>
        <v>2023-2024</v>
      </c>
      <c r="E7" s="824"/>
      <c r="F7" s="1486"/>
      <c r="G7" s="825"/>
      <c r="H7" s="823" t="str">
        <f>CONCATENATE(LEFT('Page de garde'!C4,4)+1,"-",RIGHT('Page de garde'!C4,4)+1)</f>
        <v>2024-2025</v>
      </c>
      <c r="I7" s="824"/>
      <c r="J7" s="1506"/>
    </row>
    <row r="8" spans="1:16" ht="11.25" customHeight="1">
      <c r="D8" s="827"/>
      <c r="E8" s="822"/>
      <c r="F8" s="1487"/>
      <c r="H8" s="827"/>
      <c r="J8" s="1507"/>
    </row>
    <row r="9" spans="1:16" ht="11.25" customHeight="1">
      <c r="D9" s="828"/>
      <c r="F9" s="1487"/>
      <c r="H9" s="827"/>
      <c r="I9" s="822"/>
      <c r="J9" s="1487"/>
    </row>
    <row r="10" spans="1:16" ht="11.25" customHeight="1">
      <c r="C10" s="829"/>
      <c r="D10" s="830" t="s">
        <v>35</v>
      </c>
      <c r="E10" s="831"/>
      <c r="F10" s="1488" t="s">
        <v>36</v>
      </c>
      <c r="G10" s="829"/>
      <c r="H10" s="830" t="s">
        <v>35</v>
      </c>
      <c r="I10" s="831"/>
      <c r="J10" s="1488" t="s">
        <v>36</v>
      </c>
    </row>
    <row r="11" spans="1:16" s="816" customFormat="1" ht="11.25" customHeight="1">
      <c r="A11" s="76" t="s">
        <v>37</v>
      </c>
      <c r="B11" s="76"/>
      <c r="F11" s="1489"/>
      <c r="J11" s="1489"/>
    </row>
    <row r="12" spans="1:16" s="816" customFormat="1" ht="11.25" customHeight="1">
      <c r="A12" s="9" t="s">
        <v>38</v>
      </c>
      <c r="B12" s="9"/>
    </row>
    <row r="13" spans="1:16" s="816" customFormat="1" ht="11.25" customHeight="1">
      <c r="A13" s="9" t="s">
        <v>173</v>
      </c>
      <c r="B13" s="9"/>
      <c r="F13" s="1489"/>
      <c r="J13" s="1489"/>
    </row>
    <row r="14" spans="1:16" s="816" customFormat="1" ht="11.25" customHeight="1">
      <c r="A14" s="832" t="s">
        <v>112</v>
      </c>
      <c r="B14" s="832"/>
      <c r="D14" s="833"/>
      <c r="F14" s="1490" t="str">
        <f t="shared" ref="F14:F21" si="0">IF(D14=0,"",D14/D$71)</f>
        <v/>
      </c>
      <c r="H14" s="833"/>
      <c r="J14" s="1490" t="str">
        <f t="shared" ref="J14:J21" si="1">IF(H14=0,"",H14/H$71)</f>
        <v/>
      </c>
    </row>
    <row r="15" spans="1:16" s="816" customFormat="1" ht="11.25" customHeight="1">
      <c r="A15" s="832" t="s">
        <v>131</v>
      </c>
      <c r="B15" s="832"/>
      <c r="D15" s="834"/>
      <c r="F15" s="1491" t="str">
        <f t="shared" si="0"/>
        <v/>
      </c>
      <c r="H15" s="834"/>
      <c r="J15" s="1491" t="str">
        <f t="shared" si="1"/>
        <v/>
      </c>
    </row>
    <row r="16" spans="1:16" s="816" customFormat="1" ht="11.25" customHeight="1">
      <c r="A16" s="832" t="s">
        <v>129</v>
      </c>
      <c r="B16" s="832"/>
      <c r="D16" s="834"/>
      <c r="F16" s="1491" t="str">
        <f t="shared" si="0"/>
        <v/>
      </c>
      <c r="H16" s="834"/>
      <c r="J16" s="1491" t="str">
        <f t="shared" si="1"/>
        <v/>
      </c>
    </row>
    <row r="17" spans="1:10" s="816" customFormat="1" ht="11.25" customHeight="1">
      <c r="A17" s="832" t="s">
        <v>16</v>
      </c>
      <c r="B17" s="832"/>
      <c r="D17" s="834"/>
      <c r="F17" s="1491" t="str">
        <f t="shared" si="0"/>
        <v/>
      </c>
      <c r="H17" s="834"/>
      <c r="J17" s="1491" t="str">
        <f t="shared" si="1"/>
        <v/>
      </c>
    </row>
    <row r="18" spans="1:10" s="816" customFormat="1" ht="11.25" customHeight="1">
      <c r="A18" s="832" t="s">
        <v>114</v>
      </c>
      <c r="B18" s="832"/>
      <c r="D18" s="833"/>
      <c r="F18" s="1492" t="str">
        <f t="shared" si="0"/>
        <v/>
      </c>
      <c r="H18" s="833"/>
      <c r="J18" s="1492" t="str">
        <f t="shared" si="1"/>
        <v/>
      </c>
    </row>
    <row r="19" spans="1:10" s="816" customFormat="1" ht="11.25" customHeight="1">
      <c r="A19" s="832" t="s">
        <v>115</v>
      </c>
      <c r="B19" s="832"/>
      <c r="D19" s="834"/>
      <c r="F19" s="1491" t="str">
        <f t="shared" si="0"/>
        <v/>
      </c>
      <c r="H19" s="834"/>
      <c r="J19" s="1491" t="str">
        <f t="shared" si="1"/>
        <v/>
      </c>
    </row>
    <row r="20" spans="1:10" s="816" customFormat="1" ht="11.25" customHeight="1">
      <c r="A20" s="832" t="s">
        <v>130</v>
      </c>
      <c r="B20" s="832"/>
      <c r="D20" s="835"/>
      <c r="F20" s="1493" t="str">
        <f t="shared" si="0"/>
        <v/>
      </c>
      <c r="H20" s="835"/>
      <c r="J20" s="1493" t="str">
        <f t="shared" si="1"/>
        <v/>
      </c>
    </row>
    <row r="21" spans="1:10" s="816" customFormat="1" ht="11.25" customHeight="1">
      <c r="A21" s="256" t="s">
        <v>116</v>
      </c>
      <c r="B21" s="227"/>
      <c r="D21" s="835"/>
      <c r="E21" s="822"/>
      <c r="F21" s="227" t="str">
        <f t="shared" si="0"/>
        <v/>
      </c>
      <c r="H21" s="835"/>
      <c r="I21" s="822"/>
      <c r="J21" s="227" t="str">
        <f t="shared" si="1"/>
        <v/>
      </c>
    </row>
    <row r="22" spans="1:10" s="816" customFormat="1" ht="11.25" customHeight="1">
      <c r="A22" s="256"/>
      <c r="B22" s="227"/>
      <c r="D22" s="835"/>
      <c r="E22" s="822"/>
      <c r="F22" s="1493"/>
      <c r="H22" s="835"/>
      <c r="I22" s="822"/>
      <c r="J22" s="1493"/>
    </row>
    <row r="23" spans="1:10" s="816" customFormat="1" ht="11.25" customHeight="1">
      <c r="A23" s="256"/>
      <c r="B23" s="227"/>
      <c r="D23" s="835"/>
      <c r="E23" s="822"/>
      <c r="F23" s="227"/>
      <c r="H23" s="835"/>
      <c r="I23" s="822"/>
      <c r="J23" s="1493"/>
    </row>
    <row r="24" spans="1:10" s="816" customFormat="1" ht="11.25" customHeight="1">
      <c r="A24" s="839" t="s">
        <v>537</v>
      </c>
      <c r="B24" s="839"/>
      <c r="D24" s="838"/>
      <c r="E24" s="822"/>
      <c r="F24" s="1494" t="str">
        <f>IF(D24=0,"",D24/D$71)</f>
        <v/>
      </c>
      <c r="H24" s="838"/>
      <c r="I24" s="822"/>
      <c r="J24" s="1494" t="str">
        <f>IF(H24=0,"",H24/H$71)</f>
        <v/>
      </c>
    </row>
    <row r="25" spans="1:10" s="816" customFormat="1" ht="11.25" customHeight="1">
      <c r="A25" s="839" t="s">
        <v>536</v>
      </c>
      <c r="B25" s="839"/>
      <c r="D25" s="838"/>
      <c r="E25" s="822"/>
      <c r="F25" s="1494" t="str">
        <f>IF(D25=0,"",D25/D$71)</f>
        <v/>
      </c>
      <c r="H25" s="838"/>
      <c r="I25" s="822"/>
      <c r="J25" s="1494" t="str">
        <f>IF(H25=0,"",H25/H$71)</f>
        <v/>
      </c>
    </row>
    <row r="26" spans="1:10" s="816" customFormat="1" ht="11.25" customHeight="1">
      <c r="A26" s="258"/>
      <c r="B26" s="233"/>
      <c r="D26" s="836"/>
      <c r="E26" s="822"/>
      <c r="F26" s="1485" t="str">
        <f>IF(D26=0,"",D26/D$71)</f>
        <v/>
      </c>
      <c r="H26" s="836"/>
      <c r="I26" s="822"/>
      <c r="J26" s="1485" t="str">
        <f>IF(H26=0,"",H26/H$71)</f>
        <v/>
      </c>
    </row>
    <row r="27" spans="1:10" s="816" customFormat="1" ht="11.25" customHeight="1">
      <c r="A27" s="837"/>
      <c r="B27" s="837" t="s">
        <v>28</v>
      </c>
      <c r="D27" s="838">
        <f>SUM(D14:D26)</f>
        <v>0</v>
      </c>
      <c r="E27" s="822"/>
      <c r="F27" s="1494" t="str">
        <f>IF(D27=0,"",D27/D$71)</f>
        <v/>
      </c>
      <c r="H27" s="838">
        <f>SUM(H14:H26)</f>
        <v>0</v>
      </c>
      <c r="I27" s="822"/>
      <c r="J27" s="1494" t="str">
        <f>IF(H27=0,"",H27/H$71)</f>
        <v/>
      </c>
    </row>
    <row r="28" spans="1:10" s="816" customFormat="1" ht="11.25" customHeight="1">
      <c r="A28" s="840" t="s">
        <v>58</v>
      </c>
      <c r="B28" s="840"/>
      <c r="D28" s="836"/>
      <c r="E28" s="822"/>
      <c r="F28" s="1485"/>
      <c r="H28" s="836"/>
      <c r="I28" s="822"/>
      <c r="J28" s="1485"/>
    </row>
    <row r="29" spans="1:10" s="816" customFormat="1" ht="12">
      <c r="A29" s="841" t="s">
        <v>59</v>
      </c>
      <c r="B29" s="842"/>
      <c r="D29" s="833"/>
      <c r="E29" s="822"/>
      <c r="F29" s="1492" t="str">
        <f t="shared" ref="F29:F34" si="2">IF(D29=0,"",D29/D$71)</f>
        <v/>
      </c>
      <c r="H29" s="833"/>
      <c r="I29" s="822"/>
      <c r="J29" s="1492" t="str">
        <f t="shared" ref="J29:J35" si="3">IF(H29=0,"",H29/H$71)</f>
        <v/>
      </c>
    </row>
    <row r="30" spans="1:10" s="816" customFormat="1" ht="11.25" customHeight="1">
      <c r="A30" s="196" t="s">
        <v>60</v>
      </c>
      <c r="B30" s="229"/>
      <c r="D30" s="834"/>
      <c r="E30" s="822"/>
      <c r="F30" s="1491" t="str">
        <f t="shared" si="2"/>
        <v/>
      </c>
      <c r="H30" s="834"/>
      <c r="I30" s="822"/>
      <c r="J30" s="1491" t="str">
        <f t="shared" si="3"/>
        <v/>
      </c>
    </row>
    <row r="31" spans="1:10" s="816" customFormat="1" ht="11.25" customHeight="1">
      <c r="A31" s="196" t="s">
        <v>61</v>
      </c>
      <c r="B31" s="229"/>
      <c r="D31" s="834"/>
      <c r="E31" s="822"/>
      <c r="F31" s="1491" t="str">
        <f t="shared" si="2"/>
        <v/>
      </c>
      <c r="H31" s="834"/>
      <c r="I31" s="822"/>
      <c r="J31" s="1491" t="str">
        <f t="shared" si="3"/>
        <v/>
      </c>
    </row>
    <row r="32" spans="1:10" s="816" customFormat="1" ht="11.25" customHeight="1">
      <c r="A32" s="196" t="s">
        <v>62</v>
      </c>
      <c r="B32" s="229"/>
      <c r="D32" s="834"/>
      <c r="E32" s="822"/>
      <c r="F32" s="1491" t="str">
        <f t="shared" si="2"/>
        <v/>
      </c>
      <c r="H32" s="834"/>
      <c r="I32" s="822"/>
      <c r="J32" s="1491" t="str">
        <f t="shared" si="3"/>
        <v/>
      </c>
    </row>
    <row r="33" spans="1:10" s="816" customFormat="1" ht="11.25" customHeight="1">
      <c r="A33" s="196" t="s">
        <v>63</v>
      </c>
      <c r="B33" s="229"/>
      <c r="D33" s="834"/>
      <c r="E33" s="822"/>
      <c r="F33" s="1491" t="str">
        <f t="shared" si="2"/>
        <v/>
      </c>
      <c r="H33" s="834"/>
      <c r="I33" s="822"/>
      <c r="J33" s="1491" t="str">
        <f t="shared" si="3"/>
        <v/>
      </c>
    </row>
    <row r="34" spans="1:10" s="816" customFormat="1" ht="11.25" customHeight="1">
      <c r="A34" s="256" t="s">
        <v>64</v>
      </c>
      <c r="B34" s="227"/>
      <c r="D34" s="834"/>
      <c r="E34" s="822"/>
      <c r="F34" s="1491" t="str">
        <f t="shared" si="2"/>
        <v/>
      </c>
      <c r="H34" s="834"/>
      <c r="I34" s="822"/>
      <c r="J34" s="1491" t="str">
        <f t="shared" si="3"/>
        <v/>
      </c>
    </row>
    <row r="35" spans="1:10" s="816" customFormat="1" ht="11.25" customHeight="1">
      <c r="A35" s="837"/>
      <c r="B35" s="837" t="s">
        <v>28</v>
      </c>
      <c r="D35" s="838">
        <f>SUM(D29:D34)</f>
        <v>0</v>
      </c>
      <c r="E35" s="822"/>
      <c r="F35" s="1494" t="str">
        <f>IF(D35=0,"",D35/D$71)</f>
        <v/>
      </c>
      <c r="H35" s="838">
        <f>SUM(H29:H34)</f>
        <v>0</v>
      </c>
      <c r="I35" s="822"/>
      <c r="J35" s="1494" t="str">
        <f t="shared" si="3"/>
        <v/>
      </c>
    </row>
    <row r="36" spans="1:10" s="816" customFormat="1" ht="11.25" customHeight="1">
      <c r="A36" s="837"/>
      <c r="B36" s="843" t="s">
        <v>10</v>
      </c>
      <c r="D36" s="1700">
        <f>D27+D35</f>
        <v>0</v>
      </c>
      <c r="E36" s="822"/>
      <c r="F36" s="1701" t="str">
        <f>IF(D36=0,"",D36/D$71)</f>
        <v/>
      </c>
      <c r="H36" s="1700">
        <f>H27+H35</f>
        <v>0</v>
      </c>
      <c r="I36" s="822"/>
      <c r="J36" s="1701" t="str">
        <f>IF(H36=0,"",H36/H$71)</f>
        <v/>
      </c>
    </row>
    <row r="37" spans="1:10" s="816" customFormat="1" ht="11.25" customHeight="1">
      <c r="A37" s="61" t="s">
        <v>65</v>
      </c>
      <c r="B37" s="61"/>
      <c r="D37" s="836"/>
      <c r="E37" s="822"/>
      <c r="F37" s="1485"/>
      <c r="H37" s="836"/>
      <c r="I37" s="822"/>
      <c r="J37" s="1485"/>
    </row>
    <row r="38" spans="1:10" s="816" customFormat="1" ht="11.25" customHeight="1">
      <c r="A38" s="9" t="s">
        <v>66</v>
      </c>
      <c r="B38" s="9"/>
      <c r="D38" s="836"/>
      <c r="E38" s="822"/>
      <c r="F38" s="1485"/>
      <c r="H38" s="836"/>
      <c r="I38" s="822"/>
      <c r="J38" s="1485"/>
    </row>
    <row r="39" spans="1:10" s="816" customFormat="1" ht="11.25" customHeight="1">
      <c r="A39" s="841" t="s">
        <v>67</v>
      </c>
      <c r="B39" s="841"/>
      <c r="D39" s="836"/>
      <c r="E39" s="822"/>
      <c r="F39" s="1485" t="str">
        <f>IF(D39=0,"",D39/D$71)</f>
        <v/>
      </c>
      <c r="H39" s="836"/>
      <c r="I39" s="822"/>
      <c r="J39" s="1485" t="str">
        <f>IF(H39=0,"",H39/H$71)</f>
        <v/>
      </c>
    </row>
    <row r="40" spans="1:10" s="816" customFormat="1" ht="12" customHeight="1">
      <c r="A40" s="989" t="s">
        <v>699</v>
      </c>
      <c r="B40" s="232"/>
      <c r="D40" s="833"/>
      <c r="E40" s="822"/>
      <c r="F40" s="1492" t="str">
        <f>IF(D40=0,"",D40/D$71)</f>
        <v/>
      </c>
      <c r="H40" s="833"/>
      <c r="I40" s="822"/>
      <c r="J40" s="1492" t="str">
        <f>IF(H40=0,"",H40/H$71)</f>
        <v/>
      </c>
    </row>
    <row r="41" spans="1:10" s="816" customFormat="1" ht="11.25" customHeight="1">
      <c r="A41" s="319" t="s">
        <v>332</v>
      </c>
      <c r="B41" s="232"/>
      <c r="D41" s="834"/>
      <c r="E41" s="822"/>
      <c r="F41" s="1491" t="str">
        <f>IF(D41=0,"",D41/D$71)</f>
        <v/>
      </c>
      <c r="H41" s="834"/>
      <c r="I41" s="822"/>
      <c r="J41" s="1491" t="str">
        <f>IF(H41=0,"",H41/H$71)</f>
        <v/>
      </c>
    </row>
    <row r="42" spans="1:10" s="816" customFormat="1" ht="11.25" customHeight="1">
      <c r="A42" s="319" t="s">
        <v>68</v>
      </c>
      <c r="B42" s="232"/>
      <c r="D42" s="835"/>
      <c r="E42" s="822"/>
      <c r="F42" s="232" t="str">
        <f>IF(D42=0,"",D42/D$71)</f>
        <v/>
      </c>
      <c r="H42" s="835"/>
      <c r="I42" s="822"/>
      <c r="J42" s="232" t="str">
        <f>IF(H42=0,"",H42/H$71)</f>
        <v/>
      </c>
    </row>
    <row r="43" spans="1:10" s="816" customFormat="1" ht="12.75" customHeight="1">
      <c r="A43" s="258"/>
      <c r="B43" s="233"/>
      <c r="C43" s="246"/>
      <c r="D43" s="833"/>
      <c r="E43" s="822"/>
      <c r="F43" s="1495" t="str">
        <f t="shared" ref="F43:F50" si="4">IF(D43=0,"",D43/D$71)</f>
        <v/>
      </c>
      <c r="H43" s="833"/>
      <c r="I43" s="822"/>
      <c r="J43" s="1495" t="str">
        <f t="shared" ref="J43:J49" si="5">IF(H43=0,"",H43/H$71)</f>
        <v/>
      </c>
    </row>
    <row r="44" spans="1:10" s="816" customFormat="1" ht="11.25" customHeight="1">
      <c r="A44" s="259" t="s">
        <v>117</v>
      </c>
      <c r="B44" s="233"/>
      <c r="C44" s="246"/>
      <c r="D44" s="833"/>
      <c r="E44" s="822"/>
      <c r="F44" s="1495" t="str">
        <f t="shared" si="4"/>
        <v/>
      </c>
      <c r="H44" s="833"/>
      <c r="I44" s="822"/>
      <c r="J44" s="1495" t="str">
        <f t="shared" si="5"/>
        <v/>
      </c>
    </row>
    <row r="45" spans="1:10" s="816" customFormat="1" ht="11.25" customHeight="1">
      <c r="A45" s="196" t="s">
        <v>69</v>
      </c>
      <c r="B45" s="229"/>
      <c r="C45" s="246"/>
      <c r="D45" s="834"/>
      <c r="E45" s="822"/>
      <c r="F45" s="1491" t="str">
        <f t="shared" si="4"/>
        <v/>
      </c>
      <c r="H45" s="834"/>
      <c r="I45" s="822"/>
      <c r="J45" s="1491" t="str">
        <f t="shared" si="5"/>
        <v/>
      </c>
    </row>
    <row r="46" spans="1:10" s="816" customFormat="1" ht="12">
      <c r="A46" s="2013" t="s">
        <v>381</v>
      </c>
      <c r="B46" s="2013"/>
      <c r="C46" s="246"/>
      <c r="D46" s="834"/>
      <c r="E46" s="822"/>
      <c r="F46" s="1491" t="str">
        <f t="shared" si="4"/>
        <v/>
      </c>
      <c r="H46" s="834"/>
      <c r="I46" s="822"/>
      <c r="J46" s="1491" t="str">
        <f t="shared" si="5"/>
        <v/>
      </c>
    </row>
    <row r="47" spans="1:10" s="816" customFormat="1" ht="12">
      <c r="A47" s="229" t="s">
        <v>180</v>
      </c>
      <c r="B47" s="229"/>
      <c r="C47" s="246"/>
      <c r="D47" s="834"/>
      <c r="E47" s="822"/>
      <c r="F47" s="1491" t="str">
        <f t="shared" si="4"/>
        <v/>
      </c>
      <c r="H47" s="834"/>
      <c r="I47" s="822"/>
      <c r="J47" s="1491" t="str">
        <f>IF(H47=0,"",H47/H$71)</f>
        <v/>
      </c>
    </row>
    <row r="48" spans="1:10" s="816" customFormat="1" ht="11.25" customHeight="1">
      <c r="A48" s="196" t="s">
        <v>70</v>
      </c>
      <c r="B48" s="229"/>
      <c r="D48" s="834"/>
      <c r="E48" s="822"/>
      <c r="F48" s="1491" t="str">
        <f t="shared" si="4"/>
        <v/>
      </c>
      <c r="H48" s="834"/>
      <c r="I48" s="822"/>
      <c r="J48" s="1491" t="str">
        <f t="shared" si="5"/>
        <v/>
      </c>
    </row>
    <row r="49" spans="1:10" s="816" customFormat="1" ht="11.25" customHeight="1">
      <c r="A49" s="196" t="s">
        <v>71</v>
      </c>
      <c r="B49" s="229"/>
      <c r="D49" s="834"/>
      <c r="E49" s="822"/>
      <c r="F49" s="1491" t="str">
        <f t="shared" si="4"/>
        <v/>
      </c>
      <c r="H49" s="834"/>
      <c r="I49" s="822"/>
      <c r="J49" s="1491" t="str">
        <f t="shared" si="5"/>
        <v/>
      </c>
    </row>
    <row r="50" spans="1:10" s="816" customFormat="1" ht="11.25" customHeight="1">
      <c r="A50" s="196" t="s">
        <v>116</v>
      </c>
      <c r="B50" s="229"/>
      <c r="D50" s="835"/>
      <c r="E50" s="822"/>
      <c r="F50" s="229" t="str">
        <f t="shared" si="4"/>
        <v/>
      </c>
      <c r="H50" s="835"/>
      <c r="I50" s="822"/>
      <c r="J50" s="1496"/>
    </row>
    <row r="51" spans="1:10" s="816" customFormat="1" ht="11.25" customHeight="1">
      <c r="A51" s="258"/>
      <c r="B51" s="233"/>
      <c r="C51" s="246"/>
      <c r="D51" s="833"/>
      <c r="E51" s="822"/>
      <c r="F51" s="1492" t="str">
        <f>IF(D51=0,"",D51/D$71)</f>
        <v/>
      </c>
      <c r="H51" s="833"/>
      <c r="I51" s="822"/>
      <c r="J51" s="1492" t="str">
        <f>IF(H51=0,"",H51/H$71)</f>
        <v/>
      </c>
    </row>
    <row r="52" spans="1:10" s="816" customFormat="1" ht="11.25" customHeight="1">
      <c r="A52" s="837"/>
      <c r="B52" s="837" t="s">
        <v>28</v>
      </c>
      <c r="D52" s="1700">
        <f>SUM(D39:D51)</f>
        <v>0</v>
      </c>
      <c r="E52" s="822"/>
      <c r="F52" s="1701" t="str">
        <f>IF(D52=0,"",D52/D$71)</f>
        <v/>
      </c>
      <c r="H52" s="1700">
        <f>SUM(H39:H51)</f>
        <v>0</v>
      </c>
      <c r="I52" s="822"/>
      <c r="J52" s="1701" t="str">
        <f>IF(H52=0,"",H52/H$71)</f>
        <v/>
      </c>
    </row>
    <row r="53" spans="1:10" s="816" customFormat="1" ht="11.25" customHeight="1">
      <c r="A53" s="9" t="s">
        <v>72</v>
      </c>
      <c r="B53" s="9"/>
      <c r="D53" s="836"/>
      <c r="E53" s="822"/>
      <c r="F53" s="1485"/>
      <c r="H53" s="836"/>
      <c r="I53" s="822"/>
      <c r="J53" s="1485"/>
    </row>
    <row r="54" spans="1:10" s="816" customFormat="1" ht="11.25" customHeight="1">
      <c r="A54" s="841" t="s">
        <v>621</v>
      </c>
      <c r="B54" s="841"/>
      <c r="D54" s="836"/>
      <c r="E54" s="822"/>
      <c r="F54" s="1485" t="str">
        <f t="shared" ref="F54:F62" si="6">IF(D54=0,"",D54/D$71)</f>
        <v/>
      </c>
      <c r="H54" s="836"/>
      <c r="I54" s="822"/>
      <c r="J54" s="1485" t="str">
        <f t="shared" ref="J54:J62" si="7">IF(H54=0,"",H54/H$71)</f>
        <v/>
      </c>
    </row>
    <row r="55" spans="1:10" s="816" customFormat="1" ht="11.25" customHeight="1">
      <c r="A55" s="319" t="s">
        <v>73</v>
      </c>
      <c r="B55" s="232"/>
      <c r="D55" s="833"/>
      <c r="E55" s="822"/>
      <c r="F55" s="1492" t="str">
        <f t="shared" si="6"/>
        <v/>
      </c>
      <c r="H55" s="833"/>
      <c r="I55" s="822"/>
      <c r="J55" s="1492" t="str">
        <f t="shared" si="7"/>
        <v/>
      </c>
    </row>
    <row r="56" spans="1:10" s="816" customFormat="1" ht="11.25" customHeight="1">
      <c r="A56" s="319" t="s">
        <v>74</v>
      </c>
      <c r="B56" s="232"/>
      <c r="D56" s="834"/>
      <c r="E56" s="822"/>
      <c r="F56" s="1491" t="str">
        <f t="shared" si="6"/>
        <v/>
      </c>
      <c r="H56" s="834"/>
      <c r="I56" s="822"/>
      <c r="J56" s="1491" t="str">
        <f t="shared" si="7"/>
        <v/>
      </c>
    </row>
    <row r="57" spans="1:10" s="816" customFormat="1" ht="11.25" customHeight="1">
      <c r="A57" s="320" t="s">
        <v>68</v>
      </c>
      <c r="B57" s="234"/>
      <c r="D57" s="835"/>
      <c r="E57" s="822"/>
      <c r="F57" s="1496" t="str">
        <f t="shared" si="6"/>
        <v/>
      </c>
      <c r="H57" s="835"/>
      <c r="I57" s="822"/>
      <c r="J57" s="1496" t="str">
        <f t="shared" si="7"/>
        <v/>
      </c>
    </row>
    <row r="58" spans="1:10" s="816" customFormat="1" ht="11.25" customHeight="1">
      <c r="A58" s="258"/>
      <c r="B58" s="233"/>
      <c r="C58" s="246"/>
      <c r="D58" s="836"/>
      <c r="E58" s="822"/>
      <c r="F58" s="1485" t="str">
        <f t="shared" si="6"/>
        <v/>
      </c>
      <c r="H58" s="836"/>
      <c r="I58" s="822"/>
      <c r="J58" s="1485" t="str">
        <f t="shared" si="7"/>
        <v/>
      </c>
    </row>
    <row r="59" spans="1:10" s="816" customFormat="1" ht="11.25" customHeight="1">
      <c r="A59" s="196" t="s">
        <v>75</v>
      </c>
      <c r="B59" s="229"/>
      <c r="D59" s="834"/>
      <c r="E59" s="822"/>
      <c r="F59" s="1491" t="str">
        <f>IF(D59=0,"",D59/D$71)</f>
        <v/>
      </c>
      <c r="H59" s="834"/>
      <c r="I59" s="822"/>
      <c r="J59" s="1491" t="str">
        <f t="shared" si="7"/>
        <v/>
      </c>
    </row>
    <row r="60" spans="1:10" s="816" customFormat="1" ht="11.25" customHeight="1">
      <c r="A60" s="196" t="s">
        <v>47</v>
      </c>
      <c r="B60" s="229"/>
      <c r="D60" s="834"/>
      <c r="E60" s="822"/>
      <c r="F60" s="1491" t="str">
        <f t="shared" si="6"/>
        <v/>
      </c>
      <c r="H60" s="834"/>
      <c r="I60" s="822"/>
      <c r="J60" s="1491" t="str">
        <f t="shared" si="7"/>
        <v/>
      </c>
    </row>
    <row r="61" spans="1:10" s="816" customFormat="1" ht="15.75" customHeight="1">
      <c r="A61" s="196" t="s">
        <v>116</v>
      </c>
      <c r="B61" s="229"/>
      <c r="D61" s="834"/>
      <c r="E61" s="822"/>
      <c r="F61" s="1491" t="str">
        <f t="shared" si="6"/>
        <v/>
      </c>
      <c r="H61" s="834"/>
      <c r="I61" s="822"/>
      <c r="J61" s="1491" t="str">
        <f t="shared" si="7"/>
        <v/>
      </c>
    </row>
    <row r="62" spans="1:10" s="816" customFormat="1" ht="11.25" customHeight="1">
      <c r="A62" s="837"/>
      <c r="B62" s="837" t="s">
        <v>28</v>
      </c>
      <c r="D62" s="1700">
        <f>SUM(D54:D61)</f>
        <v>0</v>
      </c>
      <c r="E62" s="822"/>
      <c r="F62" s="1701" t="str">
        <f t="shared" si="6"/>
        <v/>
      </c>
      <c r="H62" s="838">
        <f>SUM(H54:H61)</f>
        <v>0</v>
      </c>
      <c r="I62" s="822"/>
      <c r="J62" s="1701" t="str">
        <f t="shared" si="7"/>
        <v/>
      </c>
    </row>
    <row r="63" spans="1:10" s="816" customFormat="1" ht="21.75" customHeight="1">
      <c r="A63" s="9" t="s">
        <v>48</v>
      </c>
      <c r="B63" s="12"/>
      <c r="D63" s="836"/>
      <c r="E63" s="822"/>
      <c r="F63" s="1485"/>
      <c r="H63" s="836"/>
      <c r="I63" s="822"/>
      <c r="J63" s="1485"/>
    </row>
    <row r="64" spans="1:10" s="816" customFormat="1" ht="11.25" customHeight="1">
      <c r="A64" s="841" t="s">
        <v>399</v>
      </c>
      <c r="B64" s="841"/>
      <c r="D64" s="836"/>
      <c r="E64" s="822"/>
      <c r="F64" s="1485" t="str">
        <f t="shared" ref="F64:F67" si="8">IF(D64=0,"",D64/D$71)</f>
        <v/>
      </c>
      <c r="H64" s="836"/>
      <c r="I64" s="822"/>
      <c r="J64" s="1485" t="str">
        <f t="shared" ref="J64:J70" si="9">IF(H64=0,"",H64/H$71)</f>
        <v/>
      </c>
    </row>
    <row r="65" spans="1:10" s="816" customFormat="1" ht="11.25" customHeight="1">
      <c r="A65" s="196" t="s">
        <v>126</v>
      </c>
      <c r="B65" s="229"/>
      <c r="D65" s="833"/>
      <c r="E65" s="822"/>
      <c r="F65" s="1492" t="str">
        <f t="shared" si="8"/>
        <v/>
      </c>
      <c r="H65" s="833"/>
      <c r="I65" s="822"/>
      <c r="J65" s="1492" t="str">
        <f t="shared" si="9"/>
        <v/>
      </c>
    </row>
    <row r="66" spans="1:10" s="816" customFormat="1" ht="11.25" customHeight="1">
      <c r="A66" s="196" t="s">
        <v>127</v>
      </c>
      <c r="B66" s="229"/>
      <c r="D66" s="834"/>
      <c r="E66" s="822"/>
      <c r="F66" s="1491" t="str">
        <f t="shared" si="8"/>
        <v/>
      </c>
      <c r="H66" s="834"/>
      <c r="I66" s="822"/>
      <c r="J66" s="1491" t="str">
        <f t="shared" si="9"/>
        <v/>
      </c>
    </row>
    <row r="67" spans="1:10" s="816" customFormat="1" ht="11.25" customHeight="1">
      <c r="A67" s="841" t="s">
        <v>49</v>
      </c>
      <c r="B67" s="841"/>
      <c r="D67" s="834"/>
      <c r="E67" s="844"/>
      <c r="F67" s="1491" t="str">
        <f t="shared" si="8"/>
        <v/>
      </c>
      <c r="H67" s="834"/>
      <c r="I67" s="844"/>
      <c r="J67" s="1491" t="str">
        <f t="shared" si="9"/>
        <v/>
      </c>
    </row>
    <row r="68" spans="1:10" s="816" customFormat="1" ht="15" customHeight="1">
      <c r="A68" s="837"/>
      <c r="B68" s="837" t="s">
        <v>28</v>
      </c>
      <c r="D68" s="1700">
        <f>SUM(D64:D67)</f>
        <v>0</v>
      </c>
      <c r="E68" s="844"/>
      <c r="F68" s="1701" t="str">
        <f>IF(D68=0,"",D68/D$71)</f>
        <v/>
      </c>
      <c r="H68" s="1700">
        <f>SUM(H64:H67)</f>
        <v>0</v>
      </c>
      <c r="I68" s="844"/>
      <c r="J68" s="1701" t="str">
        <f>IF(H68=0,"",H68/H$71)</f>
        <v/>
      </c>
    </row>
    <row r="69" spans="1:10" s="816" customFormat="1" ht="19.5" customHeight="1">
      <c r="A69" s="2017" t="s">
        <v>174</v>
      </c>
      <c r="B69" s="2017"/>
      <c r="D69" s="845"/>
      <c r="E69" s="822"/>
      <c r="F69" s="1497" t="str">
        <f>IF(D69=0,"",D69/D$71)</f>
        <v/>
      </c>
      <c r="H69" s="845"/>
      <c r="I69" s="822"/>
      <c r="J69" s="1497" t="str">
        <f t="shared" si="9"/>
        <v/>
      </c>
    </row>
    <row r="70" spans="1:10" s="816" customFormat="1" ht="14.25" customHeight="1">
      <c r="A70" s="837"/>
      <c r="B70" s="843" t="s">
        <v>162</v>
      </c>
      <c r="D70" s="1702">
        <f>D52+D62+D68+D69</f>
        <v>0</v>
      </c>
      <c r="E70" s="822"/>
      <c r="F70" s="1703" t="str">
        <f>IF(D70=0,"",D70/D$71)</f>
        <v/>
      </c>
      <c r="H70" s="1702">
        <f>H52+H62+H68+H69</f>
        <v>0</v>
      </c>
      <c r="I70" s="822"/>
      <c r="J70" s="1703" t="str">
        <f t="shared" si="9"/>
        <v/>
      </c>
    </row>
    <row r="71" spans="1:10" s="816" customFormat="1" ht="12.75" customHeight="1">
      <c r="A71" s="8" t="s">
        <v>51</v>
      </c>
      <c r="B71" s="8"/>
      <c r="D71" s="845">
        <f>D36+D70</f>
        <v>0</v>
      </c>
      <c r="E71" s="822"/>
      <c r="F71" s="1497" t="str">
        <f>IF(D71=0,"",D71/D$71)</f>
        <v/>
      </c>
      <c r="H71" s="845">
        <f>H36+H70</f>
        <v>0</v>
      </c>
      <c r="I71" s="822"/>
      <c r="J71" s="1497" t="str">
        <f>IF(H71=0,"",H71/H$71)</f>
        <v/>
      </c>
    </row>
    <row r="72" spans="1:10" s="816" customFormat="1" ht="11.25" customHeight="1">
      <c r="A72" s="256" t="s">
        <v>52</v>
      </c>
      <c r="B72" s="227"/>
      <c r="D72" s="846"/>
      <c r="F72" s="1498" t="str">
        <f>IF(D72=0,"",D72/D$71)</f>
        <v/>
      </c>
      <c r="H72" s="846"/>
      <c r="J72" s="1498" t="str">
        <f>IF(H72=0,"",H72/H$71)</f>
        <v/>
      </c>
    </row>
    <row r="73" spans="1:10" s="816" customFormat="1" ht="5.25" customHeight="1">
      <c r="A73" s="256"/>
      <c r="B73" s="227"/>
      <c r="D73" s="836"/>
      <c r="E73" s="822"/>
      <c r="F73" s="1485"/>
      <c r="H73" s="836"/>
      <c r="I73" s="822"/>
      <c r="J73" s="1485"/>
    </row>
    <row r="74" spans="1:10" s="847" customFormat="1" ht="11.25">
      <c r="A74" s="111" t="s">
        <v>53</v>
      </c>
      <c r="B74" s="111"/>
      <c r="D74" s="848"/>
      <c r="F74" s="1082"/>
      <c r="H74" s="848"/>
      <c r="J74" s="1082"/>
    </row>
    <row r="75" spans="1:10" s="847" customFormat="1" ht="11.25">
      <c r="A75" s="112" t="s">
        <v>0</v>
      </c>
      <c r="B75" s="112"/>
      <c r="D75" s="848"/>
      <c r="F75" s="1082"/>
      <c r="H75" s="848"/>
      <c r="J75" s="1082"/>
    </row>
    <row r="76" spans="1:10" s="847" customFormat="1" ht="11.25">
      <c r="A76" s="112" t="s">
        <v>530</v>
      </c>
      <c r="B76" s="112"/>
      <c r="D76" s="848"/>
      <c r="F76" s="1082"/>
      <c r="H76" s="848"/>
      <c r="J76" s="1082"/>
    </row>
    <row r="77" spans="1:10" s="816" customFormat="1" ht="17.25" customHeight="1">
      <c r="A77" s="849" t="s">
        <v>670</v>
      </c>
      <c r="B77" s="837"/>
      <c r="D77" s="822"/>
      <c r="F77" s="1485"/>
      <c r="H77" s="822"/>
      <c r="J77" s="1485"/>
    </row>
    <row r="78" spans="1:10" s="816" customFormat="1" ht="19.5" customHeight="1">
      <c r="A78" s="13" t="s">
        <v>119</v>
      </c>
      <c r="B78" s="13"/>
      <c r="D78" s="822"/>
      <c r="F78" s="1485"/>
      <c r="H78" s="822"/>
      <c r="J78" s="1485"/>
    </row>
    <row r="79" spans="1:10" s="816" customFormat="1" ht="12" customHeight="1">
      <c r="A79" s="196" t="s">
        <v>538</v>
      </c>
      <c r="B79" s="229"/>
      <c r="D79" s="833"/>
      <c r="F79" s="1492" t="str">
        <f t="shared" ref="F79:F90" si="10">IF(D79=0,"",D79/D$71)</f>
        <v/>
      </c>
      <c r="H79" s="833"/>
      <c r="J79" s="1492" t="str">
        <f t="shared" ref="J79:J96" si="11">IF(H79=0,"",H79/H$71)</f>
        <v/>
      </c>
    </row>
    <row r="80" spans="1:10" s="816" customFormat="1" ht="12">
      <c r="A80" s="196" t="s">
        <v>76</v>
      </c>
      <c r="B80" s="229"/>
      <c r="D80" s="833"/>
      <c r="F80" s="1492" t="str">
        <f t="shared" si="10"/>
        <v/>
      </c>
      <c r="H80" s="833"/>
      <c r="J80" s="1492" t="str">
        <f t="shared" si="11"/>
        <v/>
      </c>
    </row>
    <row r="81" spans="1:10" s="816" customFormat="1" ht="12">
      <c r="A81" s="196" t="s">
        <v>541</v>
      </c>
      <c r="B81" s="229"/>
      <c r="D81" s="834"/>
      <c r="F81" s="1493" t="str">
        <f t="shared" si="10"/>
        <v/>
      </c>
      <c r="H81" s="834"/>
      <c r="J81" s="1493" t="str">
        <f t="shared" si="11"/>
        <v/>
      </c>
    </row>
    <row r="82" spans="1:10" s="816" customFormat="1" ht="12">
      <c r="A82" s="196" t="s">
        <v>77</v>
      </c>
      <c r="B82" s="229"/>
      <c r="D82" s="834"/>
      <c r="F82" s="1491" t="str">
        <f t="shared" si="10"/>
        <v/>
      </c>
      <c r="H82" s="834"/>
      <c r="J82" s="1491" t="str">
        <f t="shared" si="11"/>
        <v/>
      </c>
    </row>
    <row r="83" spans="1:10" s="816" customFormat="1" ht="12" customHeight="1">
      <c r="A83" s="2013" t="s">
        <v>172</v>
      </c>
      <c r="B83" s="2013"/>
      <c r="D83" s="834"/>
      <c r="F83" s="1493" t="str">
        <f t="shared" si="10"/>
        <v/>
      </c>
      <c r="H83" s="834"/>
      <c r="J83" s="1493" t="str">
        <f t="shared" si="11"/>
        <v/>
      </c>
    </row>
    <row r="84" spans="1:10" s="816" customFormat="1" ht="14.25" customHeight="1">
      <c r="A84" s="2013" t="s">
        <v>394</v>
      </c>
      <c r="B84" s="2013"/>
      <c r="D84" s="834"/>
      <c r="F84" s="1493" t="str">
        <f t="shared" si="10"/>
        <v/>
      </c>
      <c r="H84" s="834"/>
      <c r="J84" s="1493" t="str">
        <f t="shared" si="11"/>
        <v/>
      </c>
    </row>
    <row r="85" spans="1:10" s="816" customFormat="1" ht="15" customHeight="1">
      <c r="A85" s="2013" t="s">
        <v>481</v>
      </c>
      <c r="B85" s="2013"/>
      <c r="D85" s="834"/>
      <c r="F85" s="1491" t="str">
        <f t="shared" si="10"/>
        <v/>
      </c>
      <c r="H85" s="834"/>
      <c r="J85" s="1491" t="str">
        <f t="shared" si="11"/>
        <v/>
      </c>
    </row>
    <row r="86" spans="1:10" s="816" customFormat="1" ht="12" customHeight="1">
      <c r="A86" s="196" t="s">
        <v>482</v>
      </c>
      <c r="B86" s="229"/>
      <c r="D86" s="835"/>
      <c r="F86" s="1496" t="str">
        <f t="shared" si="10"/>
        <v/>
      </c>
      <c r="H86" s="835"/>
      <c r="J86" s="1496" t="str">
        <f t="shared" si="11"/>
        <v/>
      </c>
    </row>
    <row r="87" spans="1:10" s="816" customFormat="1" ht="12" customHeight="1">
      <c r="A87" s="196" t="s">
        <v>531</v>
      </c>
      <c r="B87" s="229"/>
      <c r="D87" s="835"/>
      <c r="F87" s="1496" t="str">
        <f t="shared" si="10"/>
        <v/>
      </c>
      <c r="H87" s="835"/>
      <c r="J87" s="1496" t="str">
        <f t="shared" si="11"/>
        <v/>
      </c>
    </row>
    <row r="88" spans="1:10" s="816" customFormat="1" ht="12" customHeight="1">
      <c r="A88" s="196" t="s">
        <v>532</v>
      </c>
      <c r="B88" s="229"/>
      <c r="D88" s="835"/>
      <c r="F88" s="1496" t="str">
        <f t="shared" si="10"/>
        <v/>
      </c>
      <c r="H88" s="835"/>
      <c r="J88" s="1496" t="str">
        <f t="shared" si="11"/>
        <v/>
      </c>
    </row>
    <row r="89" spans="1:10" s="816" customFormat="1" ht="12" customHeight="1">
      <c r="A89" s="196" t="s">
        <v>91</v>
      </c>
      <c r="B89" s="229"/>
      <c r="D89" s="835"/>
      <c r="F89" s="1496" t="str">
        <f t="shared" si="10"/>
        <v/>
      </c>
      <c r="H89" s="835"/>
      <c r="J89" s="1496" t="str">
        <f t="shared" si="11"/>
        <v/>
      </c>
    </row>
    <row r="90" spans="1:10" s="816" customFormat="1" ht="15" customHeight="1">
      <c r="A90" s="837"/>
      <c r="B90" s="837" t="s">
        <v>28</v>
      </c>
      <c r="D90" s="1700">
        <f>SUM(D79:D89)</f>
        <v>0</v>
      </c>
      <c r="F90" s="1701" t="str">
        <f t="shared" si="10"/>
        <v/>
      </c>
      <c r="H90" s="1700">
        <f>SUM(H79:H89)</f>
        <v>0</v>
      </c>
      <c r="J90" s="1701" t="str">
        <f t="shared" si="11"/>
        <v/>
      </c>
    </row>
    <row r="91" spans="1:10" s="816" customFormat="1" ht="11.25" customHeight="1">
      <c r="A91" s="839" t="s">
        <v>533</v>
      </c>
      <c r="B91" s="839"/>
      <c r="D91" s="836"/>
      <c r="F91" s="1485"/>
      <c r="H91" s="836"/>
      <c r="J91" s="1485"/>
    </row>
    <row r="92" spans="1:10" s="816" customFormat="1" ht="11.25" customHeight="1">
      <c r="A92" s="832" t="s">
        <v>538</v>
      </c>
      <c r="B92" s="832"/>
      <c r="D92" s="833"/>
      <c r="F92" s="1495" t="str">
        <f>IF(D92=0,"",D92/D$71)</f>
        <v/>
      </c>
      <c r="H92" s="833"/>
      <c r="J92" s="1495" t="str">
        <f t="shared" si="11"/>
        <v/>
      </c>
    </row>
    <row r="93" spans="1:10" s="816" customFormat="1" ht="11.25" customHeight="1">
      <c r="A93" s="196" t="s">
        <v>541</v>
      </c>
      <c r="B93" s="229"/>
      <c r="D93" s="833"/>
      <c r="F93" s="1495" t="str">
        <f t="shared" ref="F93:F96" si="12">IF(D93=0,"",D93/D$71)</f>
        <v/>
      </c>
      <c r="H93" s="833"/>
      <c r="J93" s="1495" t="str">
        <f t="shared" si="11"/>
        <v/>
      </c>
    </row>
    <row r="94" spans="1:10" s="816" customFormat="1" ht="11.25" customHeight="1">
      <c r="A94" s="832" t="s">
        <v>76</v>
      </c>
      <c r="B94" s="832"/>
      <c r="D94" s="833"/>
      <c r="F94" s="1495" t="str">
        <f t="shared" si="12"/>
        <v/>
      </c>
      <c r="H94" s="833"/>
      <c r="J94" s="1495" t="str">
        <f t="shared" si="11"/>
        <v/>
      </c>
    </row>
    <row r="95" spans="1:10" s="816" customFormat="1" ht="11.25" customHeight="1">
      <c r="A95" s="832" t="s">
        <v>118</v>
      </c>
      <c r="B95" s="832"/>
      <c r="D95" s="833"/>
      <c r="F95" s="1495" t="str">
        <f t="shared" si="12"/>
        <v/>
      </c>
      <c r="H95" s="833"/>
      <c r="J95" s="1495" t="str">
        <f t="shared" si="11"/>
        <v/>
      </c>
    </row>
    <row r="96" spans="1:10" s="816" customFormat="1" ht="11.25" customHeight="1">
      <c r="A96" s="832" t="s">
        <v>91</v>
      </c>
      <c r="B96" s="832"/>
      <c r="D96" s="833"/>
      <c r="F96" s="1495" t="str">
        <f t="shared" si="12"/>
        <v/>
      </c>
      <c r="H96" s="833"/>
      <c r="J96" s="1495" t="str">
        <f t="shared" si="11"/>
        <v/>
      </c>
    </row>
    <row r="97" spans="1:10" s="816" customFormat="1" ht="11.25" customHeight="1">
      <c r="A97" s="832"/>
      <c r="B97" s="832"/>
      <c r="D97" s="836"/>
      <c r="F97" s="1485"/>
      <c r="H97" s="836"/>
      <c r="J97" s="1485"/>
    </row>
    <row r="98" spans="1:10" s="816" customFormat="1" ht="11.25" customHeight="1">
      <c r="A98" s="839" t="s">
        <v>534</v>
      </c>
      <c r="B98" s="839"/>
      <c r="D98" s="836"/>
      <c r="F98" s="1485"/>
      <c r="H98" s="836"/>
      <c r="J98" s="1485"/>
    </row>
    <row r="99" spans="1:10" s="816" customFormat="1" ht="11.25" customHeight="1">
      <c r="A99" s="832" t="s">
        <v>538</v>
      </c>
      <c r="B99" s="832"/>
      <c r="D99" s="833"/>
      <c r="F99" s="1495" t="str">
        <f t="shared" ref="F99:F103" si="13">IF(D99=0,"",D99/D$71)</f>
        <v/>
      </c>
      <c r="H99" s="833"/>
      <c r="J99" s="1495" t="str">
        <f t="shared" ref="J99:J103" si="14">IF(H99=0,"",H99/H$71)</f>
        <v/>
      </c>
    </row>
    <row r="100" spans="1:10" s="816" customFormat="1" ht="11.25" customHeight="1">
      <c r="A100" s="196" t="s">
        <v>541</v>
      </c>
      <c r="B100" s="229"/>
      <c r="D100" s="833"/>
      <c r="F100" s="1495" t="str">
        <f t="shared" si="13"/>
        <v/>
      </c>
      <c r="H100" s="833"/>
      <c r="J100" s="1495" t="str">
        <f t="shared" si="14"/>
        <v/>
      </c>
    </row>
    <row r="101" spans="1:10" s="816" customFormat="1" ht="11.25" customHeight="1">
      <c r="A101" s="832" t="s">
        <v>76</v>
      </c>
      <c r="B101" s="832"/>
      <c r="D101" s="833"/>
      <c r="F101" s="1495" t="str">
        <f t="shared" si="13"/>
        <v/>
      </c>
      <c r="H101" s="833"/>
      <c r="J101" s="1495" t="str">
        <f t="shared" si="14"/>
        <v/>
      </c>
    </row>
    <row r="102" spans="1:10" s="816" customFormat="1" ht="11.25" customHeight="1">
      <c r="A102" s="832" t="s">
        <v>118</v>
      </c>
      <c r="B102" s="832"/>
      <c r="D102" s="833"/>
      <c r="F102" s="1495" t="str">
        <f t="shared" si="13"/>
        <v/>
      </c>
      <c r="H102" s="833"/>
      <c r="J102" s="1495" t="str">
        <f t="shared" si="14"/>
        <v/>
      </c>
    </row>
    <row r="103" spans="1:10" s="816" customFormat="1" ht="11.25" customHeight="1">
      <c r="A103" s="832" t="s">
        <v>91</v>
      </c>
      <c r="B103" s="832"/>
      <c r="D103" s="833"/>
      <c r="F103" s="1495" t="str">
        <f t="shared" si="13"/>
        <v/>
      </c>
      <c r="H103" s="833"/>
      <c r="J103" s="1495" t="str">
        <f t="shared" si="14"/>
        <v/>
      </c>
    </row>
    <row r="104" spans="1:10" s="816" customFormat="1" ht="11.25" customHeight="1">
      <c r="A104" s="832"/>
      <c r="B104" s="832"/>
      <c r="D104" s="836"/>
      <c r="F104" s="1485"/>
      <c r="H104" s="836"/>
      <c r="J104" s="1485"/>
    </row>
    <row r="105" spans="1:10" s="816" customFormat="1" ht="11.25" customHeight="1">
      <c r="A105" s="839" t="s">
        <v>535</v>
      </c>
      <c r="B105" s="839"/>
      <c r="D105" s="836"/>
      <c r="F105" s="1485"/>
      <c r="H105" s="836"/>
      <c r="J105" s="1485"/>
    </row>
    <row r="106" spans="1:10" s="816" customFormat="1" ht="11.25" customHeight="1">
      <c r="A106" s="832" t="s">
        <v>538</v>
      </c>
      <c r="B106" s="832"/>
      <c r="D106" s="833"/>
      <c r="F106" s="1495" t="str">
        <f t="shared" ref="F106:F110" si="15">IF(D106=0,"",D106/D$71)</f>
        <v/>
      </c>
      <c r="H106" s="833"/>
      <c r="J106" s="1495" t="str">
        <f t="shared" ref="J106:J110" si="16">IF(H106=0,"",H106/H$71)</f>
        <v/>
      </c>
    </row>
    <row r="107" spans="1:10" s="816" customFormat="1" ht="12.75" customHeight="1">
      <c r="A107" s="196" t="s">
        <v>541</v>
      </c>
      <c r="B107" s="229"/>
      <c r="D107" s="833"/>
      <c r="F107" s="1495" t="str">
        <f t="shared" si="15"/>
        <v/>
      </c>
      <c r="H107" s="833"/>
      <c r="J107" s="1495" t="str">
        <f t="shared" si="16"/>
        <v/>
      </c>
    </row>
    <row r="108" spans="1:10" s="816" customFormat="1" ht="11.25" customHeight="1">
      <c r="A108" s="832" t="s">
        <v>76</v>
      </c>
      <c r="B108" s="832"/>
      <c r="D108" s="833"/>
      <c r="F108" s="1495" t="str">
        <f t="shared" si="15"/>
        <v/>
      </c>
      <c r="H108" s="833"/>
      <c r="J108" s="1495" t="str">
        <f t="shared" si="16"/>
        <v/>
      </c>
    </row>
    <row r="109" spans="1:10" s="816" customFormat="1" ht="11.25" customHeight="1">
      <c r="A109" s="832" t="s">
        <v>118</v>
      </c>
      <c r="B109" s="832"/>
      <c r="D109" s="833"/>
      <c r="F109" s="1495" t="str">
        <f t="shared" si="15"/>
        <v/>
      </c>
      <c r="H109" s="833"/>
      <c r="J109" s="1495" t="str">
        <f t="shared" si="16"/>
        <v/>
      </c>
    </row>
    <row r="110" spans="1:10" s="816" customFormat="1" ht="11.25" customHeight="1">
      <c r="A110" s="832" t="s">
        <v>91</v>
      </c>
      <c r="B110" s="832"/>
      <c r="D110" s="833"/>
      <c r="F110" s="1495" t="str">
        <f t="shared" si="15"/>
        <v/>
      </c>
      <c r="H110" s="833"/>
      <c r="J110" s="1495" t="str">
        <f t="shared" si="16"/>
        <v/>
      </c>
    </row>
    <row r="111" spans="1:10" s="816" customFormat="1" ht="14.25" customHeight="1">
      <c r="A111" s="837"/>
      <c r="B111" s="837" t="s">
        <v>28</v>
      </c>
      <c r="D111" s="1700">
        <f>SUM(D92:D110)</f>
        <v>0</v>
      </c>
      <c r="F111" s="1700" t="str">
        <f>IF(D111=0,"",D111/D$71)</f>
        <v/>
      </c>
      <c r="H111" s="1700">
        <f>SUM(H92:H110)</f>
        <v>0</v>
      </c>
      <c r="J111" s="1701" t="str">
        <f>IF(H111=0,"",H111/H$71)</f>
        <v/>
      </c>
    </row>
    <row r="112" spans="1:10" s="816" customFormat="1" ht="14.25" customHeight="1">
      <c r="A112" s="837"/>
      <c r="B112" s="837"/>
      <c r="D112" s="836"/>
      <c r="F112" s="1485"/>
      <c r="H112" s="836"/>
      <c r="J112" s="1485"/>
    </row>
    <row r="113" spans="1:10" s="816" customFormat="1" ht="11.25" customHeight="1">
      <c r="A113" s="13" t="s">
        <v>78</v>
      </c>
      <c r="B113" s="13"/>
      <c r="D113" s="836"/>
      <c r="F113" s="1485"/>
      <c r="H113" s="836"/>
      <c r="J113" s="1485"/>
    </row>
    <row r="114" spans="1:10" s="816" customFormat="1" ht="11.25" customHeight="1">
      <c r="A114" s="196" t="s">
        <v>538</v>
      </c>
      <c r="B114" s="229"/>
      <c r="D114" s="833"/>
      <c r="F114" s="1492" t="str">
        <f>IF(D114=0,"",D114/D$71)</f>
        <v/>
      </c>
      <c r="H114" s="833"/>
      <c r="J114" s="1492" t="str">
        <f>IF(H114=0,"",H114/H$71)</f>
        <v/>
      </c>
    </row>
    <row r="115" spans="1:10" s="816" customFormat="1" ht="11.25" customHeight="1">
      <c r="A115" s="196" t="s">
        <v>541</v>
      </c>
      <c r="B115" s="229"/>
      <c r="D115" s="834"/>
      <c r="F115" s="1493" t="str">
        <f t="shared" ref="F115:F120" si="17">IF(D115=0,"",D115/D$71)</f>
        <v/>
      </c>
      <c r="H115" s="834"/>
      <c r="J115" s="1493" t="str">
        <f t="shared" ref="J115:J120" si="18">IF(H115=0,"",H115/H$71)</f>
        <v/>
      </c>
    </row>
    <row r="116" spans="1:10" s="816" customFormat="1" ht="11.25" customHeight="1">
      <c r="A116" s="196" t="s">
        <v>88</v>
      </c>
      <c r="B116" s="229"/>
      <c r="D116" s="833"/>
      <c r="E116" s="822"/>
      <c r="F116" s="1492" t="str">
        <f t="shared" si="17"/>
        <v/>
      </c>
      <c r="H116" s="833"/>
      <c r="I116" s="822"/>
      <c r="J116" s="1492" t="str">
        <f t="shared" si="18"/>
        <v/>
      </c>
    </row>
    <row r="117" spans="1:10" s="816" customFormat="1" ht="11.25" customHeight="1">
      <c r="A117" s="196" t="s">
        <v>79</v>
      </c>
      <c r="B117" s="229"/>
      <c r="D117" s="833"/>
      <c r="E117" s="822"/>
      <c r="F117" s="1492" t="str">
        <f t="shared" si="17"/>
        <v/>
      </c>
      <c r="H117" s="833"/>
      <c r="I117" s="822"/>
      <c r="J117" s="1492" t="str">
        <f t="shared" si="18"/>
        <v/>
      </c>
    </row>
    <row r="118" spans="1:10" s="816" customFormat="1" ht="11.25" customHeight="1">
      <c r="A118" s="196" t="s">
        <v>80</v>
      </c>
      <c r="B118" s="229"/>
      <c r="D118" s="833"/>
      <c r="E118" s="822"/>
      <c r="F118" s="1492" t="str">
        <f t="shared" si="17"/>
        <v/>
      </c>
      <c r="H118" s="833"/>
      <c r="I118" s="822"/>
      <c r="J118" s="1492" t="str">
        <f t="shared" si="18"/>
        <v/>
      </c>
    </row>
    <row r="119" spans="1:10" s="816" customFormat="1" ht="11.25" customHeight="1">
      <c r="A119" s="196" t="s">
        <v>81</v>
      </c>
      <c r="B119" s="229"/>
      <c r="D119" s="833"/>
      <c r="E119" s="822"/>
      <c r="F119" s="1492" t="str">
        <f t="shared" si="17"/>
        <v/>
      </c>
      <c r="H119" s="833"/>
      <c r="I119" s="822"/>
      <c r="J119" s="1492" t="str">
        <f t="shared" si="18"/>
        <v/>
      </c>
    </row>
    <row r="120" spans="1:10" s="816" customFormat="1" ht="11.25" customHeight="1">
      <c r="A120" s="196" t="s">
        <v>91</v>
      </c>
      <c r="B120" s="229"/>
      <c r="D120" s="834"/>
      <c r="E120" s="822"/>
      <c r="F120" s="1491" t="str">
        <f t="shared" si="17"/>
        <v/>
      </c>
      <c r="H120" s="834"/>
      <c r="I120" s="822"/>
      <c r="J120" s="1491" t="str">
        <f t="shared" si="18"/>
        <v/>
      </c>
    </row>
    <row r="121" spans="1:10" s="816" customFormat="1" ht="13.5" customHeight="1">
      <c r="A121" s="837"/>
      <c r="B121" s="837" t="s">
        <v>28</v>
      </c>
      <c r="D121" s="1700">
        <f>SUM(D114:D120)</f>
        <v>0</v>
      </c>
      <c r="E121" s="822"/>
      <c r="F121" s="1701" t="str">
        <f>IF(D121=0,"",D121/D$71)</f>
        <v/>
      </c>
      <c r="H121" s="1700">
        <f>SUM(H114:H120)</f>
        <v>0</v>
      </c>
      <c r="I121" s="822"/>
      <c r="J121" s="1701" t="str">
        <f>IF(H121=0,"",H121/H$71)</f>
        <v/>
      </c>
    </row>
    <row r="122" spans="1:10" s="816" customFormat="1" ht="11.25" customHeight="1">
      <c r="A122" s="837"/>
      <c r="B122" s="837"/>
      <c r="D122" s="836"/>
      <c r="E122" s="822"/>
      <c r="F122" s="1485"/>
      <c r="H122" s="836"/>
      <c r="I122" s="822"/>
      <c r="J122" s="1485"/>
    </row>
    <row r="123" spans="1:10" s="816" customFormat="1" ht="11.25" customHeight="1">
      <c r="A123" s="13" t="s">
        <v>82</v>
      </c>
      <c r="B123" s="13"/>
      <c r="D123" s="836"/>
      <c r="E123" s="822"/>
      <c r="F123" s="1485"/>
      <c r="H123" s="836"/>
      <c r="I123" s="822"/>
      <c r="J123" s="1485"/>
    </row>
    <row r="124" spans="1:10" s="816" customFormat="1" ht="11.25" customHeight="1">
      <c r="A124" s="196" t="s">
        <v>538</v>
      </c>
      <c r="B124" s="229"/>
      <c r="D124" s="833"/>
      <c r="E124" s="822"/>
      <c r="F124" s="1492" t="str">
        <f>IF(D124=0,"",D124/D$71)</f>
        <v/>
      </c>
      <c r="H124" s="833"/>
      <c r="I124" s="822"/>
      <c r="J124" s="1492" t="str">
        <f>IF(H124=0,"",H124/H$71)</f>
        <v/>
      </c>
    </row>
    <row r="125" spans="1:10" s="816" customFormat="1" ht="11.25" customHeight="1">
      <c r="A125" s="196" t="s">
        <v>541</v>
      </c>
      <c r="B125" s="229"/>
      <c r="D125" s="834"/>
      <c r="F125" s="1493" t="str">
        <f>IF(D125=0,"",D125/D$71)</f>
        <v/>
      </c>
      <c r="H125" s="834"/>
      <c r="J125" s="1493" t="str">
        <f>IF(H125=0,"",H125/H$71)</f>
        <v/>
      </c>
    </row>
    <row r="126" spans="1:10" s="816" customFormat="1" ht="11.25" customHeight="1">
      <c r="A126" s="196" t="s">
        <v>88</v>
      </c>
      <c r="B126" s="229"/>
      <c r="D126" s="833"/>
      <c r="E126" s="822"/>
      <c r="F126" s="1492" t="str">
        <f>IF(D126=0,"",D126/D$71)</f>
        <v/>
      </c>
      <c r="H126" s="833"/>
      <c r="I126" s="822"/>
      <c r="J126" s="1492" t="str">
        <f>IF(H126=0,"",H126/H$71)</f>
        <v/>
      </c>
    </row>
    <row r="127" spans="1:10" s="816" customFormat="1" ht="24" customHeight="1">
      <c r="A127" s="2013" t="s">
        <v>14</v>
      </c>
      <c r="B127" s="2013"/>
      <c r="D127" s="833"/>
      <c r="E127" s="822"/>
      <c r="F127" s="1492" t="str">
        <f>IF(D127=0,"",D127/D$71)</f>
        <v/>
      </c>
      <c r="H127" s="833"/>
      <c r="I127" s="822"/>
      <c r="J127" s="1492" t="str">
        <f>IF(H127=0,"",H127/H$71)</f>
        <v/>
      </c>
    </row>
    <row r="128" spans="1:10" s="816" customFormat="1" ht="11.25" customHeight="1">
      <c r="A128" s="196" t="s">
        <v>83</v>
      </c>
      <c r="B128" s="229"/>
      <c r="D128" s="833"/>
      <c r="E128" s="822"/>
      <c r="F128" s="1492" t="str">
        <f>IF(D128=0,"",D128/D$71)</f>
        <v/>
      </c>
      <c r="H128" s="833"/>
      <c r="I128" s="822"/>
      <c r="J128" s="1492" t="str">
        <f t="shared" ref="J128:J130" si="19">IF(H128=0,"",H128/H$71)</f>
        <v/>
      </c>
    </row>
    <row r="129" spans="1:10" ht="12" customHeight="1">
      <c r="A129" s="287" t="s">
        <v>15</v>
      </c>
      <c r="B129" s="288"/>
      <c r="E129" s="290"/>
      <c r="F129" s="1492" t="str">
        <f t="shared" ref="F129:F130" si="20">IF(D129=0,"",D129/D$71)</f>
        <v/>
      </c>
      <c r="G129" s="289"/>
      <c r="I129" s="678"/>
      <c r="J129" s="1492" t="str">
        <f t="shared" si="19"/>
        <v/>
      </c>
    </row>
    <row r="130" spans="1:10" s="816" customFormat="1" ht="11.25" customHeight="1">
      <c r="A130" s="196" t="s">
        <v>91</v>
      </c>
      <c r="B130" s="229"/>
      <c r="D130" s="834"/>
      <c r="E130" s="822"/>
      <c r="F130" s="1492" t="str">
        <f t="shared" si="20"/>
        <v/>
      </c>
      <c r="H130" s="834"/>
      <c r="I130" s="822"/>
      <c r="J130" s="1492" t="str">
        <f t="shared" si="19"/>
        <v/>
      </c>
    </row>
    <row r="131" spans="1:10" s="816" customFormat="1" ht="11.25" customHeight="1">
      <c r="A131" s="837"/>
      <c r="B131" s="837" t="s">
        <v>28</v>
      </c>
      <c r="D131" s="1700">
        <f>SUM(D124:D130)</f>
        <v>0</v>
      </c>
      <c r="F131" s="1701" t="str">
        <f>IF(D131=0,"",D131/D$71)</f>
        <v/>
      </c>
      <c r="H131" s="1700">
        <f>SUM(H124:H130)</f>
        <v>0</v>
      </c>
      <c r="J131" s="1701" t="str">
        <f>IF(H131=0,"",H131/H$71)</f>
        <v/>
      </c>
    </row>
    <row r="132" spans="1:10" s="816" customFormat="1" ht="11.25" customHeight="1">
      <c r="A132" s="13" t="s">
        <v>84</v>
      </c>
      <c r="B132" s="13"/>
      <c r="D132" s="836"/>
      <c r="F132" s="1485"/>
      <c r="H132" s="836"/>
      <c r="J132" s="1485"/>
    </row>
    <row r="133" spans="1:10" s="816" customFormat="1" ht="11.25" customHeight="1">
      <c r="A133" s="196" t="s">
        <v>538</v>
      </c>
      <c r="B133" s="229"/>
      <c r="D133" s="833"/>
      <c r="F133" s="1492" t="str">
        <f>IF(D133=0,"",D133/D$71)</f>
        <v/>
      </c>
      <c r="H133" s="833"/>
      <c r="J133" s="1492" t="str">
        <f>IF(H133=0,"",H133/H$71)</f>
        <v/>
      </c>
    </row>
    <row r="134" spans="1:10" s="816" customFormat="1" ht="11.25" customHeight="1">
      <c r="A134" s="196" t="s">
        <v>541</v>
      </c>
      <c r="B134" s="229"/>
      <c r="D134" s="834"/>
      <c r="F134" s="1493" t="str">
        <f>IF(D134=0,"",D134/D$71)</f>
        <v/>
      </c>
      <c r="H134" s="834"/>
      <c r="J134" s="1493" t="str">
        <f>IF(H134=0,"",H134/H$71)</f>
        <v/>
      </c>
    </row>
    <row r="135" spans="1:10" s="816" customFormat="1" ht="11.25" customHeight="1">
      <c r="A135" s="196" t="s">
        <v>88</v>
      </c>
      <c r="B135" s="229"/>
      <c r="D135" s="833"/>
      <c r="F135" s="1492" t="str">
        <f>IF(D135=0,"",D135/D$71)</f>
        <v/>
      </c>
      <c r="H135" s="833"/>
      <c r="J135" s="1492" t="str">
        <f>IF(H135=0,"",H135/H$71)</f>
        <v/>
      </c>
    </row>
    <row r="136" spans="1:10" s="816" customFormat="1" ht="11.25" customHeight="1">
      <c r="A136" s="196" t="s">
        <v>91</v>
      </c>
      <c r="B136" s="229"/>
      <c r="D136" s="834"/>
      <c r="E136" s="822"/>
      <c r="F136" s="1491" t="str">
        <f>IF(D136=0,"",D136/D$71)</f>
        <v/>
      </c>
      <c r="H136" s="834"/>
      <c r="I136" s="822"/>
      <c r="J136" s="1491" t="str">
        <f>IF(H136=0,"",H136/H$71)</f>
        <v/>
      </c>
    </row>
    <row r="137" spans="1:10" s="816" customFormat="1" ht="15.75" customHeight="1">
      <c r="A137" s="837"/>
      <c r="B137" s="837" t="s">
        <v>28</v>
      </c>
      <c r="D137" s="1700">
        <f>SUM(D133:D136)</f>
        <v>0</v>
      </c>
      <c r="E137" s="822"/>
      <c r="F137" s="1701" t="str">
        <f>IF(D137=0,"",D137/D$71)</f>
        <v/>
      </c>
      <c r="H137" s="1700">
        <f>SUM(H133:H136)</f>
        <v>0</v>
      </c>
      <c r="I137" s="822"/>
      <c r="J137" s="1701" t="str">
        <f>IF(H137=0,"",H137/H$71)</f>
        <v/>
      </c>
    </row>
    <row r="138" spans="1:10" s="816" customFormat="1" ht="11.25" customHeight="1">
      <c r="A138" s="837"/>
      <c r="B138" s="837"/>
      <c r="D138" s="836"/>
      <c r="E138" s="822"/>
      <c r="F138" s="1485"/>
      <c r="H138" s="836"/>
      <c r="I138" s="822"/>
      <c r="J138" s="1485"/>
    </row>
    <row r="139" spans="1:10" s="816" customFormat="1" ht="11.25" customHeight="1">
      <c r="A139" s="13" t="s">
        <v>86</v>
      </c>
      <c r="B139" s="13"/>
      <c r="D139" s="836"/>
      <c r="F139" s="1485" t="str">
        <f t="shared" ref="F139:F147" si="21">IF(D139=0,"",D139/D$71)</f>
        <v/>
      </c>
      <c r="H139" s="836"/>
      <c r="J139" s="1485" t="str">
        <f t="shared" ref="J139:J147" si="22">IF(H139=0,"",H139/H$71)</f>
        <v/>
      </c>
    </row>
    <row r="140" spans="1:10" s="816" customFormat="1" ht="11.25" customHeight="1">
      <c r="A140" s="196" t="s">
        <v>538</v>
      </c>
      <c r="B140" s="229"/>
      <c r="D140" s="833"/>
      <c r="F140" s="1492" t="str">
        <f t="shared" si="21"/>
        <v/>
      </c>
      <c r="H140" s="833"/>
      <c r="J140" s="1492" t="str">
        <f t="shared" si="22"/>
        <v/>
      </c>
    </row>
    <row r="141" spans="1:10" s="816" customFormat="1" ht="11.25" customHeight="1">
      <c r="A141" s="196" t="s">
        <v>88</v>
      </c>
      <c r="B141" s="229"/>
      <c r="D141" s="833"/>
      <c r="F141" s="1492" t="str">
        <f t="shared" si="21"/>
        <v/>
      </c>
      <c r="H141" s="833"/>
      <c r="J141" s="1492" t="str">
        <f t="shared" si="22"/>
        <v/>
      </c>
    </row>
    <row r="142" spans="1:10" s="816" customFormat="1" ht="11.25" customHeight="1">
      <c r="A142" s="196" t="s">
        <v>541</v>
      </c>
      <c r="B142" s="229"/>
      <c r="D142" s="834"/>
      <c r="F142" s="1493" t="str">
        <f t="shared" si="21"/>
        <v/>
      </c>
      <c r="H142" s="834"/>
      <c r="J142" s="1493" t="str">
        <f t="shared" si="22"/>
        <v/>
      </c>
    </row>
    <row r="143" spans="1:10" s="816" customFormat="1" ht="11.25" customHeight="1">
      <c r="A143" s="196" t="s">
        <v>90</v>
      </c>
      <c r="B143" s="229"/>
      <c r="D143" s="834"/>
      <c r="F143" s="1491" t="str">
        <f t="shared" si="21"/>
        <v/>
      </c>
      <c r="H143" s="834"/>
      <c r="J143" s="1491" t="str">
        <f t="shared" si="22"/>
        <v/>
      </c>
    </row>
    <row r="144" spans="1:10" s="816" customFormat="1" ht="11.25" customHeight="1">
      <c r="A144" s="196" t="s">
        <v>128</v>
      </c>
      <c r="B144" s="229"/>
      <c r="D144" s="835"/>
      <c r="F144" s="1496" t="str">
        <f t="shared" si="21"/>
        <v/>
      </c>
      <c r="H144" s="835"/>
      <c r="J144" s="1496" t="str">
        <f t="shared" si="22"/>
        <v/>
      </c>
    </row>
    <row r="145" spans="1:10" s="816" customFormat="1" ht="11.25" customHeight="1">
      <c r="A145" s="196" t="s">
        <v>91</v>
      </c>
      <c r="B145" s="229"/>
      <c r="D145" s="835"/>
      <c r="F145" s="1496" t="str">
        <f t="shared" si="21"/>
        <v/>
      </c>
      <c r="H145" s="835"/>
      <c r="J145" s="1496" t="str">
        <f t="shared" si="22"/>
        <v/>
      </c>
    </row>
    <row r="146" spans="1:10" s="816" customFormat="1" ht="15" customHeight="1">
      <c r="A146" s="837"/>
      <c r="B146" s="837" t="s">
        <v>28</v>
      </c>
      <c r="D146" s="838">
        <f>SUM(D140:D145)</f>
        <v>0</v>
      </c>
      <c r="F146" s="1494" t="str">
        <f t="shared" si="21"/>
        <v/>
      </c>
      <c r="H146" s="838">
        <f>SUM(H140:H145)</f>
        <v>0</v>
      </c>
      <c r="J146" s="1494" t="str">
        <f t="shared" si="22"/>
        <v/>
      </c>
    </row>
    <row r="147" spans="1:10" s="816" customFormat="1" ht="18" customHeight="1">
      <c r="A147" s="837"/>
      <c r="B147" s="843" t="s">
        <v>92</v>
      </c>
      <c r="D147" s="1702">
        <f>D90+D111+D131+D137+D121+D146</f>
        <v>0</v>
      </c>
      <c r="F147" s="1703" t="str">
        <f t="shared" si="21"/>
        <v/>
      </c>
      <c r="H147" s="1702">
        <f>H90+H111+H131+H137+H121+H146</f>
        <v>0</v>
      </c>
      <c r="J147" s="1703" t="str">
        <f t="shared" si="22"/>
        <v/>
      </c>
    </row>
    <row r="148" spans="1:10" s="816" customFormat="1" ht="5.25" customHeight="1">
      <c r="A148" s="8"/>
      <c r="B148" s="11"/>
      <c r="D148" s="836"/>
      <c r="F148" s="1485"/>
      <c r="H148" s="836"/>
      <c r="J148" s="1485"/>
    </row>
    <row r="149" spans="1:10" s="816" customFormat="1" ht="9.75" customHeight="1">
      <c r="A149" s="8"/>
      <c r="B149" s="11"/>
      <c r="D149" s="836"/>
      <c r="F149" s="1485"/>
      <c r="H149" s="836"/>
      <c r="J149" s="1485"/>
    </row>
    <row r="150" spans="1:10" s="816" customFormat="1" ht="9.75" customHeight="1">
      <c r="A150" s="111" t="s">
        <v>53</v>
      </c>
      <c r="B150" s="111"/>
      <c r="D150" s="836"/>
      <c r="F150" s="1485"/>
      <c r="H150" s="836"/>
      <c r="J150" s="1485"/>
    </row>
    <row r="151" spans="1:10" s="816" customFormat="1" ht="9.75" customHeight="1">
      <c r="A151" s="112" t="s">
        <v>530</v>
      </c>
      <c r="B151" s="112"/>
      <c r="D151" s="836"/>
      <c r="F151" s="1485"/>
      <c r="H151" s="836"/>
      <c r="J151" s="1485"/>
    </row>
    <row r="152" spans="1:10" s="816" customFormat="1" ht="9.75" customHeight="1">
      <c r="A152" s="111" t="s">
        <v>539</v>
      </c>
      <c r="B152" s="113"/>
      <c r="D152" s="836"/>
      <c r="F152" s="1485"/>
      <c r="H152" s="836"/>
      <c r="J152" s="1485"/>
    </row>
    <row r="153" spans="1:10" s="816" customFormat="1" ht="9.75" customHeight="1" thickBot="1">
      <c r="A153" s="111" t="s">
        <v>540</v>
      </c>
      <c r="B153" s="113"/>
      <c r="D153" s="836"/>
      <c r="F153" s="1485"/>
      <c r="H153" s="836"/>
      <c r="J153" s="1485"/>
    </row>
    <row r="154" spans="1:10" s="816" customFormat="1" ht="36" customHeight="1">
      <c r="A154" s="909" t="s">
        <v>94</v>
      </c>
      <c r="B154" s="910"/>
      <c r="C154" s="903"/>
      <c r="D154" s="911"/>
      <c r="E154" s="903"/>
      <c r="F154" s="1499"/>
      <c r="G154" s="903"/>
      <c r="H154" s="911"/>
      <c r="I154" s="903"/>
      <c r="J154" s="1499"/>
    </row>
    <row r="155" spans="1:10" s="816" customFormat="1" ht="12">
      <c r="A155" s="196" t="s">
        <v>51</v>
      </c>
      <c r="B155" s="229"/>
      <c r="D155" s="833">
        <f>D71</f>
        <v>0</v>
      </c>
      <c r="F155" s="1492" t="str">
        <f>IF(D155=0,"",D155/D$71)</f>
        <v/>
      </c>
      <c r="H155" s="833">
        <f>H71</f>
        <v>0</v>
      </c>
      <c r="J155" s="1492" t="str">
        <f>IF(H155=0,"",H155/H$71)</f>
        <v/>
      </c>
    </row>
    <row r="156" spans="1:10" s="816" customFormat="1" ht="12">
      <c r="A156" s="217" t="s">
        <v>92</v>
      </c>
      <c r="B156" s="260"/>
      <c r="D156" s="834">
        <f>D147</f>
        <v>0</v>
      </c>
      <c r="E156" s="822"/>
      <c r="F156" s="1491" t="str">
        <f t="shared" ref="F156:F167" si="23">IF(D156=0,"",D156/D$71)</f>
        <v/>
      </c>
      <c r="H156" s="834">
        <f>H147</f>
        <v>0</v>
      </c>
      <c r="I156" s="822"/>
      <c r="J156" s="1491" t="str">
        <f t="shared" ref="J156:J167" si="24">IF(H156=0,"",H156/H$71)</f>
        <v/>
      </c>
    </row>
    <row r="157" spans="1:10" s="850" customFormat="1" ht="12">
      <c r="A157" s="13" t="s">
        <v>95</v>
      </c>
      <c r="B157" s="72"/>
      <c r="D157" s="851">
        <f>D155-D156</f>
        <v>0</v>
      </c>
      <c r="F157" s="1500" t="str">
        <f>IF(D157=0,"",D157/D$71)</f>
        <v/>
      </c>
      <c r="H157" s="851">
        <f>H155-H156</f>
        <v>0</v>
      </c>
      <c r="J157" s="1500" t="str">
        <f>IF(H157=0,"",H157/H$71)</f>
        <v/>
      </c>
    </row>
    <row r="158" spans="1:10" s="816" customFormat="1" ht="12">
      <c r="A158" s="852" t="s">
        <v>96</v>
      </c>
      <c r="B158" s="853"/>
      <c r="D158" s="833"/>
      <c r="E158" s="822"/>
      <c r="F158" s="1491" t="str">
        <f t="shared" si="23"/>
        <v/>
      </c>
      <c r="H158" s="833"/>
      <c r="I158" s="822"/>
      <c r="J158" s="1491" t="str">
        <f t="shared" si="24"/>
        <v/>
      </c>
    </row>
    <row r="159" spans="1:10" s="816" customFormat="1" ht="12">
      <c r="A159" s="217" t="s">
        <v>97</v>
      </c>
      <c r="B159" s="236"/>
      <c r="D159" s="834"/>
      <c r="E159" s="822"/>
      <c r="F159" s="1491" t="str">
        <f t="shared" si="23"/>
        <v/>
      </c>
      <c r="H159" s="834"/>
      <c r="I159" s="822"/>
      <c r="J159" s="1491" t="str">
        <f t="shared" si="24"/>
        <v/>
      </c>
    </row>
    <row r="160" spans="1:10" s="816" customFormat="1" ht="12">
      <c r="A160" s="217" t="s">
        <v>98</v>
      </c>
      <c r="B160" s="236"/>
      <c r="D160" s="834"/>
      <c r="E160" s="822"/>
      <c r="F160" s="1491" t="str">
        <f t="shared" si="23"/>
        <v/>
      </c>
      <c r="H160" s="834"/>
      <c r="I160" s="822"/>
      <c r="J160" s="1491" t="str">
        <f t="shared" si="24"/>
        <v/>
      </c>
    </row>
    <row r="161" spans="1:10" s="816" customFormat="1" ht="12">
      <c r="A161" s="217" t="s">
        <v>30</v>
      </c>
      <c r="B161" s="236"/>
      <c r="D161" s="836"/>
      <c r="E161" s="822"/>
      <c r="F161" s="1485" t="str">
        <f t="shared" si="23"/>
        <v/>
      </c>
      <c r="H161" s="836"/>
      <c r="I161" s="822"/>
      <c r="J161" s="1485" t="str">
        <f t="shared" si="24"/>
        <v/>
      </c>
    </row>
    <row r="162" spans="1:10" s="816" customFormat="1" ht="12">
      <c r="A162" s="854"/>
      <c r="B162" s="855"/>
      <c r="D162" s="834"/>
      <c r="E162" s="822"/>
      <c r="F162" s="1491" t="str">
        <f>IF(D162=0,"",D162/D$71)</f>
        <v/>
      </c>
      <c r="H162" s="834"/>
      <c r="I162" s="822"/>
      <c r="J162" s="1491" t="str">
        <f>IF(H162=0,"",H162/H$71)</f>
        <v/>
      </c>
    </row>
    <row r="163" spans="1:10" s="850" customFormat="1" ht="22.5" customHeight="1">
      <c r="A163" s="856" t="s">
        <v>99</v>
      </c>
      <c r="B163" s="857"/>
      <c r="D163" s="851">
        <f>SUM(D157:D162)</f>
        <v>0</v>
      </c>
      <c r="E163" s="858"/>
      <c r="F163" s="1500" t="str">
        <f>IF(D163=0,"",D163/D$71)</f>
        <v/>
      </c>
      <c r="H163" s="851">
        <f>SUM(H157:H162)</f>
        <v>0</v>
      </c>
      <c r="I163" s="858"/>
      <c r="J163" s="1500" t="str">
        <f t="shared" si="24"/>
        <v/>
      </c>
    </row>
    <row r="164" spans="1:10" s="816" customFormat="1" ht="12">
      <c r="A164" s="217" t="s">
        <v>100</v>
      </c>
      <c r="B164" s="236"/>
      <c r="D164" s="833"/>
      <c r="E164" s="822"/>
      <c r="F164" s="1492" t="str">
        <f t="shared" si="23"/>
        <v/>
      </c>
      <c r="H164" s="833">
        <f>D170</f>
        <v>0</v>
      </c>
      <c r="I164" s="822"/>
      <c r="J164" s="1492" t="str">
        <f t="shared" si="24"/>
        <v/>
      </c>
    </row>
    <row r="165" spans="1:10" s="816" customFormat="1" ht="12">
      <c r="A165" s="852" t="s">
        <v>99</v>
      </c>
      <c r="B165" s="853"/>
      <c r="D165" s="834">
        <f>D163</f>
        <v>0</v>
      </c>
      <c r="E165" s="822"/>
      <c r="F165" s="1491" t="str">
        <f t="shared" si="23"/>
        <v/>
      </c>
      <c r="H165" s="834">
        <f>H163</f>
        <v>0</v>
      </c>
      <c r="I165" s="822"/>
      <c r="J165" s="1491" t="str">
        <f t="shared" si="24"/>
        <v/>
      </c>
    </row>
    <row r="166" spans="1:10" s="816" customFormat="1" ht="12">
      <c r="A166" s="217" t="s">
        <v>101</v>
      </c>
      <c r="B166" s="236"/>
      <c r="D166" s="834"/>
      <c r="E166" s="858"/>
      <c r="F166" s="1491" t="str">
        <f t="shared" si="23"/>
        <v/>
      </c>
      <c r="H166" s="834"/>
      <c r="I166" s="858"/>
      <c r="J166" s="1491" t="str">
        <f t="shared" si="24"/>
        <v/>
      </c>
    </row>
    <row r="167" spans="1:10" s="816" customFormat="1" ht="12">
      <c r="A167" s="217" t="s">
        <v>102</v>
      </c>
      <c r="B167" s="236"/>
      <c r="D167" s="834"/>
      <c r="E167" s="822"/>
      <c r="F167" s="1491" t="str">
        <f t="shared" si="23"/>
        <v/>
      </c>
      <c r="H167" s="834"/>
      <c r="I167" s="822"/>
      <c r="J167" s="1491" t="str">
        <f t="shared" si="24"/>
        <v/>
      </c>
    </row>
    <row r="168" spans="1:10" s="816" customFormat="1" ht="12">
      <c r="A168" s="217" t="s">
        <v>30</v>
      </c>
      <c r="B168" s="236"/>
      <c r="D168" s="859"/>
      <c r="E168" s="822"/>
      <c r="F168" s="1501"/>
      <c r="H168" s="859"/>
      <c r="I168" s="822"/>
      <c r="J168" s="1501"/>
    </row>
    <row r="169" spans="1:10" s="816" customFormat="1" ht="12">
      <c r="A169" s="854"/>
      <c r="B169" s="855"/>
      <c r="D169" s="833"/>
      <c r="E169" s="822"/>
      <c r="F169" s="1492" t="str">
        <f>IF(D169=0,"",D169/D$71)</f>
        <v/>
      </c>
      <c r="H169" s="833"/>
      <c r="I169" s="822"/>
      <c r="J169" s="1492" t="str">
        <f>IF(H169=0,"",H169/H$71)</f>
        <v/>
      </c>
    </row>
    <row r="170" spans="1:10" s="850" customFormat="1" ht="24.75" customHeight="1">
      <c r="A170" s="2014" t="s">
        <v>169</v>
      </c>
      <c r="B170" s="2014"/>
      <c r="D170" s="851">
        <f>SUM(D164:D169)</f>
        <v>0</v>
      </c>
      <c r="E170" s="858"/>
      <c r="F170" s="1500" t="str">
        <f>IF(D170=0,"",D170/D$71)</f>
        <v/>
      </c>
      <c r="H170" s="851">
        <f>SUM(H164:H169)</f>
        <v>0</v>
      </c>
      <c r="I170" s="858"/>
      <c r="J170" s="1500" t="str">
        <f>IF(H170=0,"",H170/H$71)</f>
        <v/>
      </c>
    </row>
    <row r="171" spans="1:10" s="850" customFormat="1" ht="18.95" customHeight="1">
      <c r="A171" s="1844" t="s">
        <v>765</v>
      </c>
      <c r="B171" s="860"/>
      <c r="D171" s="1840"/>
      <c r="E171" s="858"/>
      <c r="F171" s="1535"/>
      <c r="H171" s="861"/>
      <c r="I171" s="858"/>
      <c r="J171" s="1535"/>
    </row>
    <row r="172" spans="1:10" s="850" customFormat="1" ht="12" customHeight="1">
      <c r="A172" s="860"/>
      <c r="B172" s="860"/>
      <c r="D172" s="861"/>
      <c r="E172" s="858"/>
      <c r="F172" s="1502"/>
      <c r="H172" s="861"/>
      <c r="I172" s="858"/>
      <c r="J172" s="1502"/>
    </row>
    <row r="173" spans="1:10" s="816" customFormat="1" ht="12">
      <c r="A173" s="856" t="s">
        <v>2</v>
      </c>
      <c r="B173" s="857"/>
      <c r="D173" s="836"/>
      <c r="E173" s="822"/>
      <c r="F173" s="1485"/>
      <c r="H173" s="836"/>
      <c r="I173" s="822"/>
      <c r="J173" s="1485"/>
    </row>
    <row r="174" spans="1:10" s="816" customFormat="1" ht="12">
      <c r="A174" s="862" t="s">
        <v>4</v>
      </c>
      <c r="B174" s="863"/>
      <c r="C174" s="864"/>
      <c r="D174" s="865"/>
      <c r="E174" s="866"/>
      <c r="F174" s="1498" t="str">
        <f>IF(D176=0,"",D174/D176)</f>
        <v/>
      </c>
      <c r="G174" s="864"/>
      <c r="H174" s="865"/>
      <c r="I174" s="866"/>
      <c r="J174" s="1508" t="str">
        <f>IF(H176=0,"",H174/H176)</f>
        <v/>
      </c>
    </row>
    <row r="175" spans="1:10" s="816" customFormat="1" ht="12">
      <c r="A175" s="867" t="s">
        <v>3</v>
      </c>
      <c r="B175" s="857"/>
      <c r="D175" s="834"/>
      <c r="E175" s="822"/>
      <c r="F175" s="1485" t="str">
        <f>IF(D177=0,"",D175/D176)</f>
        <v/>
      </c>
      <c r="H175" s="834"/>
      <c r="I175" s="822"/>
      <c r="J175" s="1509" t="str">
        <f>IF(H177=0,"",H175/H176)</f>
        <v/>
      </c>
    </row>
    <row r="176" spans="1:10" s="816" customFormat="1" ht="15.75" customHeight="1">
      <c r="A176" s="875" t="s">
        <v>395</v>
      </c>
      <c r="B176" s="868"/>
      <c r="D176" s="1704">
        <f>SUM(D174:D175)</f>
        <v>0</v>
      </c>
      <c r="E176" s="858"/>
      <c r="F176" s="1705" t="str">
        <f>IF(D176=0,"",D176/D176)</f>
        <v/>
      </c>
      <c r="G176" s="850"/>
      <c r="H176" s="1704">
        <f>SUM(H174:H175)</f>
        <v>0</v>
      </c>
      <c r="I176" s="858"/>
      <c r="J176" s="1706" t="str">
        <f>IF(H176=0,"",H176/H176)</f>
        <v/>
      </c>
    </row>
    <row r="177" spans="1:10" s="816" customFormat="1" ht="12">
      <c r="A177" s="869"/>
      <c r="B177" s="870"/>
      <c r="C177" s="871"/>
      <c r="D177" s="872"/>
      <c r="E177" s="873"/>
      <c r="F177" s="1503"/>
      <c r="G177" s="871"/>
      <c r="H177" s="872"/>
      <c r="I177" s="873"/>
      <c r="J177" s="1511"/>
    </row>
    <row r="178" spans="1:10" s="816" customFormat="1" ht="9" customHeight="1">
      <c r="A178" s="856"/>
      <c r="B178" s="857"/>
      <c r="D178" s="836"/>
      <c r="E178" s="822"/>
      <c r="F178" s="1485"/>
      <c r="H178" s="836"/>
      <c r="I178" s="822"/>
      <c r="J178" s="1485"/>
    </row>
    <row r="179" spans="1:10" s="816" customFormat="1" ht="2.1" customHeight="1">
      <c r="A179" s="856"/>
      <c r="B179" s="857"/>
      <c r="D179" s="836"/>
      <c r="E179" s="822"/>
      <c r="F179" s="1485"/>
      <c r="H179" s="836"/>
      <c r="I179" s="822"/>
      <c r="J179" s="1485"/>
    </row>
    <row r="180" spans="1:10" s="816" customFormat="1" ht="2.4500000000000002" customHeight="1">
      <c r="A180" s="856"/>
      <c r="B180" s="857"/>
      <c r="D180" s="836"/>
      <c r="E180" s="822"/>
      <c r="F180" s="1485"/>
      <c r="H180" s="836"/>
      <c r="I180" s="822"/>
      <c r="J180" s="1485"/>
    </row>
    <row r="181" spans="1:10" s="816" customFormat="1" ht="12">
      <c r="A181" s="44" t="s">
        <v>103</v>
      </c>
      <c r="B181" s="44"/>
      <c r="D181" s="836"/>
      <c r="E181" s="822"/>
      <c r="F181" s="1485"/>
      <c r="H181" s="836"/>
      <c r="I181" s="822"/>
      <c r="J181" s="1485"/>
    </row>
    <row r="182" spans="1:10" s="816" customFormat="1" ht="5.0999999999999996" customHeight="1">
      <c r="A182" s="856"/>
      <c r="B182" s="857"/>
      <c r="D182" s="836"/>
      <c r="E182" s="858"/>
      <c r="F182" s="1485"/>
      <c r="H182" s="836"/>
      <c r="I182" s="858"/>
      <c r="J182" s="1485"/>
    </row>
    <row r="183" spans="1:10" s="816" customFormat="1" ht="12">
      <c r="A183" s="862" t="s">
        <v>104</v>
      </c>
      <c r="B183" s="874"/>
      <c r="C183" s="864"/>
      <c r="D183" s="865"/>
      <c r="E183" s="866"/>
      <c r="F183" s="1504" t="str">
        <f>IF(D183=0,"",D183/D$155)</f>
        <v/>
      </c>
      <c r="G183" s="864"/>
      <c r="H183" s="865"/>
      <c r="I183" s="866"/>
      <c r="J183" s="1512" t="str">
        <f>IF(H183=0,"",H183/H$155)</f>
        <v/>
      </c>
    </row>
    <row r="184" spans="1:10" s="816" customFormat="1" ht="12">
      <c r="A184" s="867" t="s">
        <v>105</v>
      </c>
      <c r="B184" s="853"/>
      <c r="D184" s="834"/>
      <c r="E184" s="844"/>
      <c r="F184" s="1491" t="str">
        <f>IF(D184=0,"",D184/D$155)</f>
        <v/>
      </c>
      <c r="H184" s="834"/>
      <c r="I184" s="844"/>
      <c r="J184" s="1513" t="str">
        <f>IF(H184=0,"",H184/H$155)</f>
        <v/>
      </c>
    </row>
    <row r="185" spans="1:10" s="816" customFormat="1" ht="12">
      <c r="A185" s="867" t="s">
        <v>106</v>
      </c>
      <c r="B185" s="853"/>
      <c r="D185" s="834"/>
      <c r="E185" s="844"/>
      <c r="F185" s="1491" t="str">
        <f>IF(D185=0,"",D185/D$155)</f>
        <v/>
      </c>
      <c r="H185" s="834"/>
      <c r="I185" s="844"/>
      <c r="J185" s="1513" t="str">
        <f>IF(H185=0,"",H185/H$155)</f>
        <v/>
      </c>
    </row>
    <row r="186" spans="1:10" s="816" customFormat="1" ht="12">
      <c r="A186" s="875" t="s">
        <v>107</v>
      </c>
      <c r="B186" s="857"/>
      <c r="D186" s="876">
        <f>SUM(D183:D185)</f>
        <v>0</v>
      </c>
      <c r="F186" s="1500" t="str">
        <f>IF(D186=0,"",D186/D$155)</f>
        <v/>
      </c>
      <c r="H186" s="876">
        <f>SUM(H183:H185)</f>
        <v>0</v>
      </c>
      <c r="J186" s="1510" t="str">
        <f>IF(H186=0,"",H186/H$155)</f>
        <v/>
      </c>
    </row>
    <row r="187" spans="1:10" s="816" customFormat="1" ht="11.1" customHeight="1">
      <c r="A187" s="869"/>
      <c r="B187" s="870"/>
      <c r="C187" s="871"/>
      <c r="D187" s="872"/>
      <c r="E187" s="871"/>
      <c r="F187" s="1503"/>
      <c r="G187" s="871"/>
      <c r="H187" s="872"/>
      <c r="I187" s="871"/>
      <c r="J187" s="1511"/>
    </row>
    <row r="188" spans="1:10" s="816" customFormat="1" ht="5.0999999999999996" customHeight="1">
      <c r="A188" s="856"/>
      <c r="B188" s="857"/>
      <c r="D188" s="836"/>
      <c r="F188" s="1485"/>
      <c r="H188" s="836"/>
      <c r="J188" s="1485"/>
    </row>
    <row r="189" spans="1:10" s="816" customFormat="1" ht="11.25" customHeight="1">
      <c r="A189" s="75" t="s">
        <v>108</v>
      </c>
      <c r="B189" s="75"/>
      <c r="D189" s="836"/>
      <c r="F189" s="1485"/>
      <c r="H189" s="836"/>
      <c r="J189" s="1485"/>
    </row>
    <row r="190" spans="1:10" s="816" customFormat="1" ht="5.0999999999999996" customHeight="1">
      <c r="A190" s="75"/>
      <c r="B190" s="75"/>
      <c r="D190" s="836"/>
      <c r="F190" s="1485"/>
      <c r="H190" s="836"/>
      <c r="J190" s="1485"/>
    </row>
    <row r="191" spans="1:10" s="816" customFormat="1" ht="12">
      <c r="A191" s="862" t="s">
        <v>109</v>
      </c>
      <c r="B191" s="874"/>
      <c r="C191" s="864"/>
      <c r="D191" s="865"/>
      <c r="E191" s="864"/>
      <c r="F191" s="1504" t="str">
        <f>IF(D191=0,"",D191/D$155)</f>
        <v/>
      </c>
      <c r="G191" s="864"/>
      <c r="H191" s="865"/>
      <c r="I191" s="864"/>
      <c r="J191" s="1512" t="str">
        <f>IF(H191=0,"",H191/H$155)</f>
        <v/>
      </c>
    </row>
    <row r="192" spans="1:10" s="816" customFormat="1" ht="12">
      <c r="A192" s="877" t="s">
        <v>55</v>
      </c>
      <c r="B192" s="844"/>
      <c r="D192" s="834"/>
      <c r="F192" s="1491" t="str">
        <f>IF(D192=0,"",D192/D$155)</f>
        <v/>
      </c>
      <c r="H192" s="834"/>
      <c r="J192" s="1513" t="str">
        <f>IF(H192=0,"",H192/H$155)</f>
        <v/>
      </c>
    </row>
    <row r="193" spans="1:13" s="816" customFormat="1" ht="12">
      <c r="A193" s="867" t="s">
        <v>56</v>
      </c>
      <c r="B193" s="853"/>
      <c r="D193" s="834"/>
      <c r="F193" s="1491" t="str">
        <f>IF(D193=0,"",D193/D$155)</f>
        <v/>
      </c>
      <c r="H193" s="834"/>
      <c r="J193" s="1513" t="str">
        <f>IF(H193=0,"",H193/H$155)</f>
        <v/>
      </c>
    </row>
    <row r="194" spans="1:13" s="816" customFormat="1" ht="12">
      <c r="A194" s="267" t="s">
        <v>30</v>
      </c>
      <c r="B194" s="236"/>
      <c r="D194" s="834"/>
      <c r="F194" s="1491" t="str">
        <f>IF(D194=0,"",D194/D$155)</f>
        <v/>
      </c>
      <c r="H194" s="834"/>
      <c r="J194" s="1513" t="str">
        <f>IF(H194=0,"",H194/H$155)</f>
        <v/>
      </c>
    </row>
    <row r="195" spans="1:13" s="816" customFormat="1" ht="16.5" customHeight="1">
      <c r="A195" s="875" t="s">
        <v>790</v>
      </c>
      <c r="B195" s="878"/>
      <c r="D195" s="1707">
        <f>SUM(D191:D194)</f>
        <v>0</v>
      </c>
      <c r="F195" s="1705" t="str">
        <f>IF(D195=0,"",D195/D$155)</f>
        <v/>
      </c>
      <c r="H195" s="1707">
        <f>SUM(H191:H194)</f>
        <v>0</v>
      </c>
      <c r="J195" s="1706" t="str">
        <f>IF(H195=0,"",H195/H$155)</f>
        <v/>
      </c>
    </row>
    <row r="196" spans="1:13" s="816" customFormat="1" ht="12">
      <c r="A196" s="869"/>
      <c r="B196" s="870"/>
      <c r="C196" s="871"/>
      <c r="D196" s="872"/>
      <c r="E196" s="871"/>
      <c r="F196" s="1503"/>
      <c r="G196" s="871"/>
      <c r="H196" s="872"/>
      <c r="I196" s="871"/>
      <c r="J196" s="1511"/>
    </row>
    <row r="197" spans="1:13" s="816" customFormat="1" ht="8.25" customHeight="1">
      <c r="A197" s="256"/>
      <c r="B197" s="227"/>
      <c r="F197" s="1485"/>
      <c r="J197" s="1485"/>
    </row>
    <row r="198" spans="1:13" s="816" customFormat="1" ht="12">
      <c r="A198" s="111" t="s">
        <v>53</v>
      </c>
      <c r="B198" s="111"/>
      <c r="F198" s="1485"/>
      <c r="J198" s="1485"/>
    </row>
    <row r="199" spans="1:13" s="816" customFormat="1" ht="33" customHeight="1">
      <c r="A199" s="2015" t="s">
        <v>678</v>
      </c>
      <c r="B199" s="2016"/>
      <c r="C199" s="2015"/>
      <c r="D199" s="2015"/>
      <c r="E199" s="2015"/>
      <c r="F199" s="2015"/>
      <c r="G199" s="2015"/>
      <c r="H199" s="2015"/>
      <c r="I199" s="2015"/>
      <c r="J199" s="2015"/>
      <c r="K199" s="879"/>
      <c r="L199" s="879"/>
      <c r="M199" s="879"/>
    </row>
    <row r="200" spans="1:13" s="816" customFormat="1" ht="15.75" customHeight="1">
      <c r="A200" s="946"/>
      <c r="B200" s="947"/>
      <c r="C200" s="946"/>
      <c r="D200" s="946"/>
      <c r="E200" s="946"/>
      <c r="F200" s="946"/>
      <c r="G200" s="946"/>
      <c r="H200" s="946"/>
      <c r="I200" s="946"/>
      <c r="J200" s="946"/>
      <c r="K200" s="879"/>
      <c r="L200" s="879"/>
      <c r="M200" s="879"/>
    </row>
    <row r="201" spans="1:13" s="816" customFormat="1" ht="6.75" customHeight="1">
      <c r="A201" s="849"/>
      <c r="B201" s="880"/>
      <c r="C201" s="881"/>
      <c r="D201" s="106"/>
      <c r="E201" s="882"/>
      <c r="F201" s="844"/>
      <c r="G201" s="844"/>
      <c r="H201" s="883"/>
      <c r="I201" s="881"/>
      <c r="J201" s="106"/>
    </row>
    <row r="202" spans="1:13">
      <c r="A202" s="76" t="str">
        <f>"Situation financière " &amp;D7&amp; " affichant un déficit accumulé supérieur à 10 %"</f>
        <v>Situation financière 2023-2024 affichant un déficit accumulé supérieur à 10 %</v>
      </c>
    </row>
    <row r="203" spans="1:13" ht="33.75" customHeight="1">
      <c r="A203" s="1985" t="s">
        <v>708</v>
      </c>
      <c r="B203" s="2012"/>
      <c r="C203" s="2012"/>
      <c r="D203" s="2012"/>
      <c r="E203" s="2012"/>
      <c r="F203" s="2012"/>
      <c r="G203" s="2012"/>
      <c r="H203" s="2012"/>
      <c r="I203" s="2012"/>
      <c r="J203" s="2012"/>
    </row>
    <row r="228" spans="1:10">
      <c r="A228" s="76" t="str">
        <f>"Situation financière " &amp;D7&amp; " affichant un surplus accumulé supérieur à 35 %"</f>
        <v>Situation financière 2023-2024 affichant un surplus accumulé supérieur à 35 %</v>
      </c>
    </row>
    <row r="229" spans="1:10" ht="42.75" customHeight="1">
      <c r="A229" s="1985" t="s">
        <v>709</v>
      </c>
      <c r="B229" s="2012"/>
      <c r="C229" s="2012"/>
      <c r="D229" s="2012"/>
      <c r="E229" s="2012"/>
      <c r="F229" s="2012"/>
      <c r="G229" s="2012"/>
      <c r="H229" s="2012"/>
      <c r="I229" s="2012"/>
      <c r="J229" s="2012"/>
    </row>
  </sheetData>
  <customSheetViews>
    <customSheetView guid="{E81D238A-7B02-4284-898B-8B059A14501E}" showPageBreaks="1" showGridLines="0" zeroValues="0" topLeftCell="A181">
      <selection activeCell="A202" sqref="A202:N202"/>
      <rowBreaks count="2" manualBreakCount="2">
        <brk id="76" max="16383" man="1"/>
        <brk id="132" max="16383" man="1"/>
      </rowBreaks>
      <pageMargins left="0.55118110236220474" right="0.31496062992125984" top="0.27559055118110237" bottom="0.35433070866141736" header="0" footer="0.27559055118110237"/>
      <pageSetup scale="78" firstPageNumber="29" fitToHeight="0" orientation="portrait" r:id="rId1"/>
      <headerFooter alignWithMargins="0">
        <oddFooter>&amp;R&amp;8Soutien à la mission 2017-2018</oddFooter>
      </headerFooter>
    </customSheetView>
    <customSheetView guid="{880C3229-9790-4559-BAA0-FBDBBD6DDD03}" showGridLines="0" zeroValues="0" topLeftCell="A154">
      <selection activeCell="R205" sqref="R205"/>
      <rowBreaks count="2" manualBreakCount="2">
        <brk id="76" max="16383" man="1"/>
        <brk id="132" max="16383" man="1"/>
      </rowBreaks>
      <pageMargins left="0.55118110236220474" right="0.31496062992125984" top="0.27559055118110237" bottom="0.35433070866141736" header="0" footer="0.27559055118110237"/>
      <pageSetup scale="78" firstPageNumber="29" fitToHeight="0" orientation="portrait" r:id="rId2"/>
      <headerFooter alignWithMargins="0">
        <oddFooter>&amp;R&amp;8Soutien à la mission 2017-2018</oddFooter>
      </headerFooter>
    </customSheetView>
  </customSheetViews>
  <mergeCells count="10">
    <mergeCell ref="A85:B85"/>
    <mergeCell ref="A46:B46"/>
    <mergeCell ref="A69:B69"/>
    <mergeCell ref="A83:B83"/>
    <mergeCell ref="A84:B84"/>
    <mergeCell ref="A229:J229"/>
    <mergeCell ref="A203:J203"/>
    <mergeCell ref="A127:B127"/>
    <mergeCell ref="A170:B170"/>
    <mergeCell ref="A199:J199"/>
  </mergeCells>
  <pageMargins left="0.55118110236220474" right="0.31496062992125984" top="0.27559055118110237" bottom="0.35433070866141736" header="0" footer="0.27559055118110237"/>
  <pageSetup scale="85" firstPageNumber="29" fitToHeight="0" orientation="portrait" r:id="rId3"/>
  <headerFooter alignWithMargins="0">
    <oddFooter>&amp;R&amp;8Rapport final d'activité</oddFooter>
  </headerFooter>
  <rowBreaks count="2" manualBreakCount="2">
    <brk id="76" max="16383" man="1"/>
    <brk id="131"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01378" r:id="rId6" name="Check Box 2">
              <controlPr defaultSize="0" autoFill="0" autoLine="0" autoPict="0">
                <anchor moveWithCells="1">
                  <from>
                    <xdr:col>7</xdr:col>
                    <xdr:colOff>161925</xdr:colOff>
                    <xdr:row>6</xdr:row>
                    <xdr:rowOff>95250</xdr:rowOff>
                  </from>
                  <to>
                    <xdr:col>9</xdr:col>
                    <xdr:colOff>0</xdr:colOff>
                    <xdr:row>8</xdr:row>
                    <xdr:rowOff>28575</xdr:rowOff>
                  </to>
                </anchor>
              </controlPr>
            </control>
          </mc:Choice>
        </mc:AlternateContent>
        <mc:AlternateContent xmlns:mc="http://schemas.openxmlformats.org/markup-compatibility/2006">
          <mc:Choice Requires="x14">
            <control shapeId="101379" r:id="rId7" name="Check Box 3">
              <controlPr defaultSize="0" autoFill="0" autoLine="0" autoPict="0">
                <anchor moveWithCells="1">
                  <from>
                    <xdr:col>7</xdr:col>
                    <xdr:colOff>161925</xdr:colOff>
                    <xdr:row>7</xdr:row>
                    <xdr:rowOff>95250</xdr:rowOff>
                  </from>
                  <to>
                    <xdr:col>9</xdr:col>
                    <xdr:colOff>0</xdr:colOff>
                    <xdr:row>9</xdr:row>
                    <xdr:rowOff>28575</xdr:rowOff>
                  </to>
                </anchor>
              </controlPr>
            </control>
          </mc:Choice>
        </mc:AlternateContent>
        <mc:AlternateContent xmlns:mc="http://schemas.openxmlformats.org/markup-compatibility/2006">
          <mc:Choice Requires="x14">
            <control shapeId="101383" r:id="rId8" name="Check Box 7">
              <controlPr defaultSize="0" autoFill="0" autoLine="0" autoPict="0">
                <anchor moveWithCells="1">
                  <from>
                    <xdr:col>3</xdr:col>
                    <xdr:colOff>190500</xdr:colOff>
                    <xdr:row>7</xdr:row>
                    <xdr:rowOff>19050</xdr:rowOff>
                  </from>
                  <to>
                    <xdr:col>5</xdr:col>
                    <xdr:colOff>28575</xdr:colOff>
                    <xdr:row>8</xdr:row>
                    <xdr:rowOff>95250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M199"/>
  <sheetViews>
    <sheetView showGridLines="0" showZeros="0" zoomScaleNormal="100" zoomScaleSheetLayoutView="100" workbookViewId="0">
      <selection activeCell="H142" sqref="H142"/>
    </sheetView>
  </sheetViews>
  <sheetFormatPr baseColWidth="10" defaultRowHeight="12.75"/>
  <cols>
    <col min="1" max="1" width="22.5703125" style="206" customWidth="1"/>
    <col min="2" max="2" width="40.140625" style="206" customWidth="1"/>
    <col min="3" max="3" width="4.28515625" customWidth="1"/>
    <col min="4" max="4" width="10.28515625" customWidth="1"/>
    <col min="5" max="5" width="1.28515625" customWidth="1"/>
    <col min="6" max="6" width="5.28515625" style="1485" customWidth="1"/>
    <col min="7" max="7" width="1.28515625" customWidth="1"/>
    <col min="8" max="8" width="10.28515625" customWidth="1"/>
    <col min="9" max="9" width="1.28515625" customWidth="1"/>
    <col min="10" max="10" width="5.28515625" style="1485" customWidth="1"/>
  </cols>
  <sheetData>
    <row r="1" spans="1:10" s="109" customFormat="1" ht="26.25" customHeight="1">
      <c r="A1" s="108" t="s">
        <v>138</v>
      </c>
      <c r="B1" s="108"/>
      <c r="C1" s="108"/>
      <c r="F1" s="498"/>
      <c r="J1" s="238" t="s">
        <v>371</v>
      </c>
    </row>
    <row r="2" spans="1:10" s="109" customFormat="1" ht="13.5" customHeight="1">
      <c r="A2" s="108"/>
      <c r="B2" s="108"/>
      <c r="C2" s="108"/>
      <c r="D2" s="815"/>
      <c r="E2" s="815"/>
      <c r="F2" s="815"/>
      <c r="G2" s="815"/>
      <c r="H2" s="815"/>
      <c r="I2" s="815"/>
      <c r="J2" s="499" t="s">
        <v>372</v>
      </c>
    </row>
    <row r="3" spans="1:10" s="109" customFormat="1" ht="12.75" customHeight="1">
      <c r="A3" s="108"/>
      <c r="B3" s="108"/>
      <c r="C3" s="108"/>
      <c r="D3" s="815"/>
      <c r="E3" s="815"/>
      <c r="F3" s="815"/>
      <c r="G3" s="815"/>
      <c r="H3" s="815"/>
      <c r="I3" s="815"/>
      <c r="J3" s="499"/>
    </row>
    <row r="4" spans="1:10" ht="13.5" customHeight="1">
      <c r="A4" s="124" t="s">
        <v>147</v>
      </c>
      <c r="B4" s="995">
        <f>'Page de garde'!$C$3</f>
        <v>0</v>
      </c>
      <c r="C4" s="996"/>
      <c r="D4" s="996"/>
      <c r="E4" s="996"/>
      <c r="F4" s="996"/>
      <c r="G4" s="996"/>
      <c r="H4" s="996"/>
      <c r="I4" s="248"/>
      <c r="J4" s="248"/>
    </row>
    <row r="5" spans="1:10" ht="15.75" customHeight="1">
      <c r="A5" s="110" t="s">
        <v>618</v>
      </c>
      <c r="B5" s="248"/>
    </row>
    <row r="6" spans="1:10" s="1" customFormat="1" ht="15" customHeight="1">
      <c r="B6" s="110"/>
      <c r="C6" s="200"/>
      <c r="D6" s="1241" t="str">
        <f>CONCATENATE(LEFT('Page de garde'!C4,4),"-",RIGHT('Page de garde'!C4,4))</f>
        <v>2023-2024</v>
      </c>
      <c r="E6" s="1242"/>
      <c r="F6" s="1514"/>
      <c r="G6" s="1243"/>
      <c r="H6" s="1244" t="str">
        <f>CONCATENATE(LEFT(D6,4)+1,"-",RIGHT(D6,4)+1)</f>
        <v>2024-2025</v>
      </c>
      <c r="I6" s="884"/>
      <c r="J6" s="1512"/>
    </row>
    <row r="7" spans="1:10" ht="13.5" customHeight="1">
      <c r="C7" s="885"/>
      <c r="D7" s="94"/>
      <c r="E7" s="1"/>
      <c r="F7" s="1487"/>
      <c r="H7" s="94"/>
      <c r="J7" s="1507"/>
    </row>
    <row r="8" spans="1:10">
      <c r="C8" s="885"/>
      <c r="D8" s="886"/>
      <c r="F8" s="1487"/>
      <c r="H8" s="886"/>
      <c r="I8" s="1"/>
      <c r="J8" s="1487"/>
    </row>
    <row r="9" spans="1:10">
      <c r="C9" s="201"/>
      <c r="D9" s="96" t="s">
        <v>35</v>
      </c>
      <c r="E9" s="93"/>
      <c r="F9" s="1488" t="s">
        <v>36</v>
      </c>
      <c r="G9" s="54"/>
      <c r="H9" s="96" t="s">
        <v>35</v>
      </c>
      <c r="I9" s="93"/>
      <c r="J9" s="1488" t="s">
        <v>36</v>
      </c>
    </row>
    <row r="10" spans="1:10" s="3" customFormat="1" ht="12">
      <c r="A10" s="76" t="s">
        <v>669</v>
      </c>
      <c r="B10" s="76"/>
      <c r="F10" s="1489"/>
      <c r="J10" s="1489"/>
    </row>
    <row r="11" spans="1:10" s="3" customFormat="1" ht="15" customHeight="1">
      <c r="A11" s="9" t="s">
        <v>38</v>
      </c>
      <c r="B11" s="9"/>
      <c r="F11" s="782"/>
      <c r="J11" s="782"/>
    </row>
    <row r="12" spans="1:10" s="3" customFormat="1" ht="12">
      <c r="A12" s="9" t="s">
        <v>1</v>
      </c>
      <c r="B12" s="9"/>
      <c r="F12" s="1489"/>
      <c r="J12" s="1489"/>
    </row>
    <row r="13" spans="1:10" s="3" customFormat="1" ht="13.5" customHeight="1">
      <c r="A13" s="14" t="s">
        <v>112</v>
      </c>
      <c r="B13" s="14"/>
      <c r="D13" s="4"/>
      <c r="F13" s="1492" t="str">
        <f>IF(D13=0,"",D13/D$66)</f>
        <v/>
      </c>
      <c r="H13" s="4"/>
      <c r="J13" s="1492" t="str">
        <f t="shared" ref="J13:J18" si="0">IF(H13=0,"",H13/H$66)</f>
        <v/>
      </c>
    </row>
    <row r="14" spans="1:10" s="3" customFormat="1" ht="12">
      <c r="A14" s="14" t="s">
        <v>113</v>
      </c>
      <c r="B14" s="14"/>
      <c r="D14" s="5"/>
      <c r="F14" s="1491" t="str">
        <f>IF(D14=0,"",D14/D$66)</f>
        <v/>
      </c>
      <c r="H14" s="5"/>
      <c r="J14" s="1491" t="str">
        <f t="shared" si="0"/>
        <v/>
      </c>
    </row>
    <row r="15" spans="1:10" s="3" customFormat="1" ht="12">
      <c r="A15" s="14" t="s">
        <v>114</v>
      </c>
      <c r="B15" s="14"/>
      <c r="D15" s="4"/>
      <c r="F15" s="1492" t="str">
        <f>IF(D15=0,"",D15/D$66)</f>
        <v/>
      </c>
      <c r="H15" s="4"/>
      <c r="J15" s="1492" t="str">
        <f t="shared" si="0"/>
        <v/>
      </c>
    </row>
    <row r="16" spans="1:10" s="3" customFormat="1" ht="12">
      <c r="A16" s="14" t="s">
        <v>165</v>
      </c>
      <c r="B16" s="14"/>
      <c r="D16" s="5"/>
      <c r="F16" s="1491" t="str">
        <f>IF(D16=0,"",D16/D$66)</f>
        <v/>
      </c>
      <c r="H16" s="5"/>
      <c r="J16" s="1491" t="str">
        <f t="shared" si="0"/>
        <v/>
      </c>
    </row>
    <row r="17" spans="1:10" s="3" customFormat="1" ht="12">
      <c r="A17" s="206" t="s">
        <v>116</v>
      </c>
      <c r="B17" s="206"/>
      <c r="D17" s="17"/>
      <c r="E17" s="1"/>
      <c r="F17" s="256" t="str">
        <f>IF(D17=0,"",D17/D$66)</f>
        <v/>
      </c>
      <c r="H17" s="17"/>
      <c r="I17" s="1"/>
      <c r="J17" s="256" t="str">
        <f t="shared" si="0"/>
        <v/>
      </c>
    </row>
    <row r="18" spans="1:10" s="3" customFormat="1" ht="10.5" customHeight="1">
      <c r="A18" s="62"/>
      <c r="B18" s="62"/>
      <c r="D18" s="4"/>
      <c r="F18" s="1492" t="str">
        <f t="shared" ref="F18:F20" si="1">IF(D18=0,"",D18/D$66)</f>
        <v/>
      </c>
      <c r="H18" s="4"/>
      <c r="J18" s="1492" t="str">
        <f t="shared" si="0"/>
        <v/>
      </c>
    </row>
    <row r="19" spans="1:10" s="3" customFormat="1" ht="10.5" customHeight="1">
      <c r="A19" s="62"/>
      <c r="B19" s="62"/>
      <c r="D19" s="5"/>
      <c r="F19" s="1491" t="str">
        <f t="shared" si="1"/>
        <v/>
      </c>
      <c r="H19" s="5"/>
      <c r="J19" s="1491" t="str">
        <f t="shared" ref="J19:J20" si="2">IF(H19=0,"",H19/H$66)</f>
        <v/>
      </c>
    </row>
    <row r="20" spans="1:10" s="3" customFormat="1" ht="10.5" customHeight="1">
      <c r="A20" s="62"/>
      <c r="B20" s="62"/>
      <c r="D20" s="5"/>
      <c r="F20" s="1491" t="str">
        <f t="shared" si="1"/>
        <v/>
      </c>
      <c r="H20" s="5"/>
      <c r="J20" s="1491" t="str">
        <f t="shared" si="2"/>
        <v/>
      </c>
    </row>
    <row r="21" spans="1:10" s="3" customFormat="1" ht="12">
      <c r="A21" s="115"/>
      <c r="B21" s="115" t="s">
        <v>28</v>
      </c>
      <c r="D21" s="6">
        <f>SUM(D13:D20)</f>
        <v>0</v>
      </c>
      <c r="E21" s="1"/>
      <c r="F21" s="1494" t="str">
        <f>IF(D21=0,"",D21/D$66)</f>
        <v/>
      </c>
      <c r="H21" s="6">
        <f>SUM(H13:H20)</f>
        <v>0</v>
      </c>
      <c r="I21" s="1"/>
      <c r="J21" s="1494" t="str">
        <f>IF(H21=0,"",H21/H$66)</f>
        <v/>
      </c>
    </row>
    <row r="22" spans="1:10" s="3" customFormat="1" ht="18" customHeight="1">
      <c r="A22" s="15" t="s">
        <v>58</v>
      </c>
      <c r="B22" s="15"/>
      <c r="D22" s="7"/>
      <c r="E22" s="1"/>
      <c r="F22" s="1485"/>
      <c r="H22" s="7"/>
      <c r="I22" s="1"/>
      <c r="J22" s="1485"/>
    </row>
    <row r="23" spans="1:10" s="3" customFormat="1" ht="12" customHeight="1">
      <c r="A23" s="10" t="s">
        <v>59</v>
      </c>
      <c r="B23" s="10"/>
      <c r="D23" s="4"/>
      <c r="E23" s="1"/>
      <c r="F23" s="1492" t="str">
        <f t="shared" ref="F23:F28" si="3">IF(D23=0,"",D23/D$66)</f>
        <v/>
      </c>
      <c r="H23" s="4"/>
      <c r="I23" s="1"/>
      <c r="J23" s="1492" t="str">
        <f t="shared" ref="J23:J28" si="4">IF(H23=0,"",H23/H$66)</f>
        <v/>
      </c>
    </row>
    <row r="24" spans="1:10" s="3" customFormat="1" ht="12" customHeight="1">
      <c r="A24" s="55" t="s">
        <v>60</v>
      </c>
      <c r="B24" s="55"/>
      <c r="D24" s="5"/>
      <c r="E24" s="1"/>
      <c r="F24" s="1491" t="str">
        <f t="shared" si="3"/>
        <v/>
      </c>
      <c r="H24" s="5"/>
      <c r="I24" s="1"/>
      <c r="J24" s="1491" t="str">
        <f t="shared" si="4"/>
        <v/>
      </c>
    </row>
    <row r="25" spans="1:10" s="3" customFormat="1" ht="12" customHeight="1">
      <c r="A25" s="55" t="s">
        <v>61</v>
      </c>
      <c r="B25" s="55"/>
      <c r="D25" s="5"/>
      <c r="E25" s="1"/>
      <c r="F25" s="1491" t="str">
        <f t="shared" si="3"/>
        <v/>
      </c>
      <c r="H25" s="5"/>
      <c r="I25" s="1"/>
      <c r="J25" s="1491" t="str">
        <f t="shared" si="4"/>
        <v/>
      </c>
    </row>
    <row r="26" spans="1:10" s="3" customFormat="1" ht="12" customHeight="1">
      <c r="A26" s="55" t="s">
        <v>62</v>
      </c>
      <c r="B26" s="55"/>
      <c r="D26" s="5"/>
      <c r="E26" s="1"/>
      <c r="F26" s="1491" t="str">
        <f t="shared" si="3"/>
        <v/>
      </c>
      <c r="H26" s="5"/>
      <c r="I26" s="1"/>
      <c r="J26" s="1491" t="str">
        <f t="shared" si="4"/>
        <v/>
      </c>
    </row>
    <row r="27" spans="1:10" s="3" customFormat="1" ht="12" customHeight="1">
      <c r="A27" s="55" t="s">
        <v>63</v>
      </c>
      <c r="B27" s="55"/>
      <c r="D27" s="5"/>
      <c r="E27" s="1"/>
      <c r="F27" s="1491" t="str">
        <f t="shared" si="3"/>
        <v/>
      </c>
      <c r="H27" s="5"/>
      <c r="I27" s="1"/>
      <c r="J27" s="1491" t="str">
        <f t="shared" si="4"/>
        <v/>
      </c>
    </row>
    <row r="28" spans="1:10" s="3" customFormat="1" ht="12" customHeight="1">
      <c r="A28" s="206" t="s">
        <v>64</v>
      </c>
      <c r="B28" s="206"/>
      <c r="D28" s="5"/>
      <c r="E28" s="1"/>
      <c r="F28" s="1491" t="str">
        <f t="shared" si="3"/>
        <v/>
      </c>
      <c r="H28" s="5"/>
      <c r="I28" s="1"/>
      <c r="J28" s="1491" t="str">
        <f t="shared" si="4"/>
        <v/>
      </c>
    </row>
    <row r="29" spans="1:10" s="3" customFormat="1" ht="12" customHeight="1">
      <c r="A29" s="115"/>
      <c r="B29" s="115" t="s">
        <v>28</v>
      </c>
      <c r="D29" s="6">
        <f>SUM(D23:D28)</f>
        <v>0</v>
      </c>
      <c r="E29" s="1"/>
      <c r="F29" s="1494" t="str">
        <f>IF(D29=0,"",D29/D$66)</f>
        <v/>
      </c>
      <c r="H29" s="6">
        <f>SUM(H23:H28)</f>
        <v>0</v>
      </c>
      <c r="I29" s="1"/>
      <c r="J29" s="1494" t="str">
        <f>IF(H29=0,"",H29/H$66)</f>
        <v/>
      </c>
    </row>
    <row r="30" spans="1:10" s="3" customFormat="1" ht="12" customHeight="1">
      <c r="A30" s="8"/>
      <c r="B30" s="197" t="s">
        <v>161</v>
      </c>
      <c r="D30" s="6">
        <f>D21+D29</f>
        <v>0</v>
      </c>
      <c r="E30" s="1"/>
      <c r="F30" s="1494" t="str">
        <f>IF(D30=0,"",D30/D$66)</f>
        <v/>
      </c>
      <c r="H30" s="6">
        <f>H21+H29</f>
        <v>0</v>
      </c>
      <c r="I30" s="1"/>
      <c r="J30" s="1494" t="str">
        <f>IF(H30=0,"",H30/H$66)</f>
        <v/>
      </c>
    </row>
    <row r="31" spans="1:10" s="3" customFormat="1" ht="9.75" customHeight="1">
      <c r="A31" s="61" t="s">
        <v>65</v>
      </c>
      <c r="B31" s="61"/>
      <c r="D31" s="7"/>
      <c r="E31" s="1"/>
      <c r="F31" s="1485"/>
      <c r="H31" s="7"/>
      <c r="I31" s="1"/>
      <c r="J31" s="1485"/>
    </row>
    <row r="32" spans="1:10" s="3" customFormat="1" ht="12" customHeight="1">
      <c r="A32" s="9" t="s">
        <v>66</v>
      </c>
      <c r="B32" s="9"/>
      <c r="D32" s="7"/>
      <c r="E32" s="1"/>
      <c r="F32" s="1485"/>
      <c r="H32" s="7"/>
      <c r="I32" s="1"/>
      <c r="J32" s="1485"/>
    </row>
    <row r="33" spans="1:10" s="3" customFormat="1" ht="12" customHeight="1">
      <c r="A33" s="10" t="s">
        <v>67</v>
      </c>
      <c r="B33" s="10"/>
      <c r="D33" s="7"/>
      <c r="E33" s="1"/>
      <c r="F33" s="1485" t="str">
        <f>IF(D33=0,"",D33/D$66)</f>
        <v/>
      </c>
      <c r="H33" s="7"/>
      <c r="I33" s="1"/>
      <c r="J33" s="1485" t="str">
        <f>IF(H33=0,"",H33/H$66)</f>
        <v/>
      </c>
    </row>
    <row r="34" spans="1:10" s="3" customFormat="1" ht="12" customHeight="1">
      <c r="A34" s="989" t="s">
        <v>699</v>
      </c>
      <c r="B34" s="55"/>
      <c r="D34" s="4"/>
      <c r="E34" s="1"/>
      <c r="F34" s="1495" t="str">
        <f>IF(D34=0,"",D34/D$66)</f>
        <v/>
      </c>
      <c r="H34" s="4"/>
      <c r="I34" s="1"/>
      <c r="J34" s="1495" t="str">
        <f>IF(H34=0,"",H34/H$66)</f>
        <v/>
      </c>
    </row>
    <row r="35" spans="1:10" s="3" customFormat="1" ht="12" customHeight="1">
      <c r="A35" s="319" t="s">
        <v>332</v>
      </c>
      <c r="B35" s="55"/>
      <c r="D35" s="5"/>
      <c r="E35" s="1"/>
      <c r="F35" s="1491" t="str">
        <f>IF(D35=0,"",D35/D$66)</f>
        <v/>
      </c>
      <c r="H35" s="5"/>
      <c r="I35" s="1"/>
      <c r="J35" s="1491" t="str">
        <f>IF(H35=0,"",H35/H$66)</f>
        <v/>
      </c>
    </row>
    <row r="36" spans="1:10" s="3" customFormat="1" ht="12" customHeight="1">
      <c r="A36" s="990" t="s">
        <v>68</v>
      </c>
      <c r="B36" s="55"/>
      <c r="D36" s="17"/>
      <c r="E36" s="1"/>
      <c r="F36" s="1515" t="str">
        <f>IF(D36=0,"",D36/D$66)</f>
        <v/>
      </c>
      <c r="H36" s="17"/>
      <c r="I36" s="1"/>
      <c r="J36" s="1515" t="str">
        <f>IF(H36=0,"",H36/H$66)</f>
        <v/>
      </c>
    </row>
    <row r="37" spans="1:10" s="3" customFormat="1" ht="12" customHeight="1">
      <c r="A37" s="62"/>
      <c r="B37" s="62"/>
      <c r="D37" s="4"/>
      <c r="E37" s="1"/>
      <c r="F37" s="1495" t="str">
        <f t="shared" ref="F37:F45" si="5">IF(D37=0,"",D37/D$66)</f>
        <v/>
      </c>
      <c r="H37" s="4"/>
      <c r="I37" s="1"/>
      <c r="J37" s="1495" t="str">
        <f t="shared" ref="J37:J45" si="6">IF(H37=0,"",H37/H$66)</f>
        <v/>
      </c>
    </row>
    <row r="38" spans="1:10" s="3" customFormat="1" ht="12" customHeight="1">
      <c r="A38" s="62"/>
      <c r="B38" s="62"/>
      <c r="D38" s="4"/>
      <c r="E38" s="1"/>
      <c r="F38" s="1495" t="str">
        <f t="shared" si="5"/>
        <v/>
      </c>
      <c r="H38" s="4"/>
      <c r="I38" s="1"/>
      <c r="J38" s="1495" t="str">
        <f t="shared" si="6"/>
        <v/>
      </c>
    </row>
    <row r="39" spans="1:10" s="3" customFormat="1" ht="12" customHeight="1">
      <c r="A39" s="62"/>
      <c r="B39" s="62"/>
      <c r="D39" s="4"/>
      <c r="E39" s="1"/>
      <c r="F39" s="1492" t="str">
        <f t="shared" si="5"/>
        <v/>
      </c>
      <c r="H39" s="4"/>
      <c r="I39" s="1"/>
      <c r="J39" s="1492" t="str">
        <f t="shared" si="6"/>
        <v/>
      </c>
    </row>
    <row r="40" spans="1:10" s="3" customFormat="1" ht="12" customHeight="1">
      <c r="A40" s="55" t="s">
        <v>69</v>
      </c>
      <c r="B40" s="55"/>
      <c r="D40" s="5"/>
      <c r="E40" s="1"/>
      <c r="F40" s="1491" t="str">
        <f t="shared" si="5"/>
        <v/>
      </c>
      <c r="H40" s="5"/>
      <c r="I40" s="1"/>
      <c r="J40" s="1491" t="str">
        <f t="shared" si="6"/>
        <v/>
      </c>
    </row>
    <row r="41" spans="1:10" s="3" customFormat="1" ht="12">
      <c r="A41" s="196" t="s">
        <v>381</v>
      </c>
      <c r="B41" s="817"/>
      <c r="D41" s="5"/>
      <c r="E41" s="1"/>
      <c r="F41" s="1491" t="str">
        <f t="shared" si="5"/>
        <v/>
      </c>
      <c r="H41" s="5"/>
      <c r="I41" s="1"/>
      <c r="J41" s="1491" t="str">
        <f t="shared" si="6"/>
        <v/>
      </c>
    </row>
    <row r="42" spans="1:10" s="3" customFormat="1" ht="12">
      <c r="A42" s="196" t="s">
        <v>180</v>
      </c>
      <c r="B42" s="817"/>
      <c r="D42" s="5"/>
      <c r="E42" s="1"/>
      <c r="F42" s="1491" t="str">
        <f>IF(D42=0,"",D42/D$66)</f>
        <v/>
      </c>
      <c r="H42" s="5"/>
      <c r="I42" s="1"/>
      <c r="J42" s="1491" t="str">
        <f>IF(H42=0,"",H42/H$66)</f>
        <v/>
      </c>
    </row>
    <row r="43" spans="1:10" s="3" customFormat="1" ht="12" customHeight="1">
      <c r="A43" s="55" t="s">
        <v>70</v>
      </c>
      <c r="B43" s="55"/>
      <c r="D43" s="5"/>
      <c r="E43" s="1"/>
      <c r="F43" s="1491" t="str">
        <f t="shared" si="5"/>
        <v/>
      </c>
      <c r="H43" s="5"/>
      <c r="I43" s="1"/>
      <c r="J43" s="1491" t="str">
        <f t="shared" si="6"/>
        <v/>
      </c>
    </row>
    <row r="44" spans="1:10" s="3" customFormat="1" ht="12" customHeight="1">
      <c r="A44" s="55" t="s">
        <v>71</v>
      </c>
      <c r="B44" s="55"/>
      <c r="D44" s="5"/>
      <c r="E44" s="1"/>
      <c r="F44" s="1491" t="str">
        <f t="shared" si="5"/>
        <v/>
      </c>
      <c r="H44" s="5"/>
      <c r="I44" s="1"/>
      <c r="J44" s="1491" t="str">
        <f t="shared" si="6"/>
        <v/>
      </c>
    </row>
    <row r="45" spans="1:10" s="3" customFormat="1" ht="12" customHeight="1">
      <c r="A45" s="55" t="s">
        <v>116</v>
      </c>
      <c r="B45" s="55"/>
      <c r="D45" s="17"/>
      <c r="E45" s="1"/>
      <c r="F45" s="1515" t="str">
        <f t="shared" si="5"/>
        <v/>
      </c>
      <c r="H45" s="17"/>
      <c r="I45" s="1"/>
      <c r="J45" s="1515" t="str">
        <f t="shared" si="6"/>
        <v/>
      </c>
    </row>
    <row r="46" spans="1:10" s="3" customFormat="1" ht="11.25" customHeight="1">
      <c r="A46" s="62"/>
      <c r="B46" s="62"/>
      <c r="D46" s="4"/>
      <c r="E46" s="1"/>
      <c r="F46" s="1492" t="str">
        <f>IF(D46=0,"",D46/D$66)</f>
        <v/>
      </c>
      <c r="H46" s="4"/>
      <c r="I46" s="1"/>
      <c r="J46" s="1492" t="str">
        <f>IF(H46=0,"",H46/H$66)</f>
        <v/>
      </c>
    </row>
    <row r="47" spans="1:10" s="3" customFormat="1" ht="12.75" customHeight="1">
      <c r="A47" s="115"/>
      <c r="B47" s="115" t="s">
        <v>28</v>
      </c>
      <c r="D47" s="6">
        <f>SUM(D33:D46)</f>
        <v>0</v>
      </c>
      <c r="E47" s="1"/>
      <c r="F47" s="1494" t="str">
        <f>IF(D47=0,"",D47/D$66)</f>
        <v/>
      </c>
      <c r="H47" s="6">
        <f>SUM(H33:H46)</f>
        <v>0</v>
      </c>
      <c r="I47" s="1"/>
      <c r="J47" s="1494" t="str">
        <f>IF(H47=0,"",H47/H$66)</f>
        <v/>
      </c>
    </row>
    <row r="48" spans="1:10" s="3" customFormat="1" ht="12" customHeight="1">
      <c r="A48" s="9" t="s">
        <v>72</v>
      </c>
      <c r="B48" s="9"/>
      <c r="D48" s="7"/>
      <c r="E48" s="1"/>
      <c r="F48" s="1485"/>
      <c r="H48" s="7"/>
      <c r="I48" s="1"/>
      <c r="J48" s="1485"/>
    </row>
    <row r="49" spans="1:10" s="3" customFormat="1" ht="12" customHeight="1">
      <c r="A49" s="271" t="s">
        <v>621</v>
      </c>
      <c r="B49" s="10"/>
      <c r="D49" s="7"/>
      <c r="E49" s="1"/>
      <c r="F49" s="1485" t="str">
        <f t="shared" ref="F49:F57" si="7">IF(D49=0,"",D49/D$66)</f>
        <v/>
      </c>
      <c r="H49" s="7"/>
      <c r="I49" s="1"/>
      <c r="J49" s="1485" t="str">
        <f t="shared" ref="J49:J57" si="8">IF(H49=0,"",H49/H$66)</f>
        <v/>
      </c>
    </row>
    <row r="50" spans="1:10" s="3" customFormat="1" ht="12" customHeight="1">
      <c r="A50" s="990" t="s">
        <v>73</v>
      </c>
      <c r="B50" s="55"/>
      <c r="D50" s="4"/>
      <c r="E50" s="1"/>
      <c r="F50" s="1492" t="str">
        <f t="shared" si="7"/>
        <v/>
      </c>
      <c r="H50" s="4"/>
      <c r="I50" s="1"/>
      <c r="J50" s="1492" t="str">
        <f t="shared" si="8"/>
        <v/>
      </c>
    </row>
    <row r="51" spans="1:10" s="3" customFormat="1" ht="12" customHeight="1">
      <c r="A51" s="990" t="s">
        <v>74</v>
      </c>
      <c r="B51" s="55"/>
      <c r="D51" s="5"/>
      <c r="E51" s="1"/>
      <c r="F51" s="1491" t="str">
        <f t="shared" si="7"/>
        <v/>
      </c>
      <c r="H51" s="5"/>
      <c r="I51" s="1"/>
      <c r="J51" s="1491" t="str">
        <f t="shared" si="8"/>
        <v/>
      </c>
    </row>
    <row r="52" spans="1:10" s="3" customFormat="1" ht="12" customHeight="1">
      <c r="A52" s="1427" t="s">
        <v>68</v>
      </c>
      <c r="B52" s="206"/>
      <c r="D52" s="17"/>
      <c r="E52" s="1"/>
      <c r="F52" s="1496" t="str">
        <f t="shared" si="7"/>
        <v/>
      </c>
      <c r="H52" s="17"/>
      <c r="I52" s="1"/>
      <c r="J52" s="1496" t="str">
        <f t="shared" si="8"/>
        <v/>
      </c>
    </row>
    <row r="53" spans="1:10" s="3" customFormat="1" ht="12" customHeight="1">
      <c r="A53" s="62"/>
      <c r="B53" s="62"/>
      <c r="D53" s="7"/>
      <c r="E53" s="1"/>
      <c r="F53" s="1485" t="str">
        <f t="shared" si="7"/>
        <v/>
      </c>
      <c r="H53" s="7"/>
      <c r="I53" s="1"/>
      <c r="J53" s="1485" t="str">
        <f t="shared" si="8"/>
        <v/>
      </c>
    </row>
    <row r="54" spans="1:10" s="3" customFormat="1" ht="12" customHeight="1">
      <c r="A54" s="55" t="s">
        <v>75</v>
      </c>
      <c r="B54" s="55"/>
      <c r="D54" s="5"/>
      <c r="E54" s="1"/>
      <c r="F54" s="1491" t="str">
        <f t="shared" si="7"/>
        <v/>
      </c>
      <c r="H54" s="5"/>
      <c r="I54" s="1"/>
      <c r="J54" s="1491" t="str">
        <f t="shared" si="8"/>
        <v/>
      </c>
    </row>
    <row r="55" spans="1:10" s="3" customFormat="1" ht="12" customHeight="1">
      <c r="A55" s="55" t="s">
        <v>47</v>
      </c>
      <c r="B55" s="55"/>
      <c r="D55" s="5"/>
      <c r="E55" s="1"/>
      <c r="F55" s="1491" t="str">
        <f t="shared" si="7"/>
        <v/>
      </c>
      <c r="H55" s="5"/>
      <c r="I55" s="1"/>
      <c r="J55" s="1491" t="str">
        <f t="shared" si="8"/>
        <v/>
      </c>
    </row>
    <row r="56" spans="1:10" s="3" customFormat="1" ht="12" customHeight="1">
      <c r="A56" s="55" t="s">
        <v>116</v>
      </c>
      <c r="B56" s="55"/>
      <c r="D56" s="5"/>
      <c r="E56" s="1"/>
      <c r="F56" s="1491" t="str">
        <f t="shared" si="7"/>
        <v/>
      </c>
      <c r="H56" s="5"/>
      <c r="I56" s="1"/>
      <c r="J56" s="1491" t="str">
        <f t="shared" si="8"/>
        <v/>
      </c>
    </row>
    <row r="57" spans="1:10" s="3" customFormat="1" ht="12" customHeight="1">
      <c r="A57" s="115"/>
      <c r="B57" s="115" t="s">
        <v>28</v>
      </c>
      <c r="D57" s="6">
        <f>SUM(D49:D56)</f>
        <v>0</v>
      </c>
      <c r="E57" s="1"/>
      <c r="F57" s="1494" t="str">
        <f t="shared" si="7"/>
        <v/>
      </c>
      <c r="H57" s="6">
        <f>SUM(H49:H56)</f>
        <v>0</v>
      </c>
      <c r="I57" s="1"/>
      <c r="J57" s="1494" t="str">
        <f t="shared" si="8"/>
        <v/>
      </c>
    </row>
    <row r="58" spans="1:10" s="3" customFormat="1" ht="12" customHeight="1">
      <c r="A58" s="9" t="s">
        <v>48</v>
      </c>
      <c r="B58" s="9"/>
      <c r="D58" s="7"/>
      <c r="E58" s="1"/>
      <c r="F58" s="1485"/>
      <c r="H58" s="7"/>
      <c r="I58" s="1"/>
      <c r="J58" s="1485"/>
    </row>
    <row r="59" spans="1:10" s="3" customFormat="1" ht="12" customHeight="1">
      <c r="A59" s="271" t="s">
        <v>399</v>
      </c>
      <c r="B59" s="10"/>
      <c r="D59" s="7"/>
      <c r="E59" s="1"/>
      <c r="F59" s="1485" t="str">
        <f t="shared" ref="F59:F66" si="9">IF(D59=0,"",D59/D$66)</f>
        <v/>
      </c>
      <c r="H59" s="7"/>
      <c r="I59" s="1"/>
      <c r="J59" s="1485" t="str">
        <f t="shared" ref="J59:J66" si="10">IF(H59=0,"",H59/H$66)</f>
        <v/>
      </c>
    </row>
    <row r="60" spans="1:10" s="3" customFormat="1" ht="12" customHeight="1">
      <c r="A60" s="55" t="s">
        <v>73</v>
      </c>
      <c r="B60" s="55"/>
      <c r="D60" s="4"/>
      <c r="E60" s="1"/>
      <c r="F60" s="1492" t="str">
        <f t="shared" si="9"/>
        <v/>
      </c>
      <c r="H60" s="4"/>
      <c r="I60" s="1"/>
      <c r="J60" s="1492" t="str">
        <f t="shared" si="10"/>
        <v/>
      </c>
    </row>
    <row r="61" spans="1:10" s="3" customFormat="1" ht="12" customHeight="1">
      <c r="A61" s="55" t="s">
        <v>74</v>
      </c>
      <c r="B61" s="55"/>
      <c r="D61" s="5"/>
      <c r="E61" s="1"/>
      <c r="F61" s="1491" t="str">
        <f t="shared" si="9"/>
        <v/>
      </c>
      <c r="H61" s="5"/>
      <c r="I61" s="1"/>
      <c r="J61" s="1491" t="str">
        <f t="shared" si="10"/>
        <v/>
      </c>
    </row>
    <row r="62" spans="1:10" s="3" customFormat="1" ht="12" customHeight="1">
      <c r="A62" s="10" t="s">
        <v>49</v>
      </c>
      <c r="B62" s="10"/>
      <c r="D62" s="5"/>
      <c r="E62" s="57"/>
      <c r="F62" s="1491" t="str">
        <f t="shared" si="9"/>
        <v/>
      </c>
      <c r="H62" s="5"/>
      <c r="I62" s="57"/>
      <c r="J62" s="1491" t="str">
        <f t="shared" si="10"/>
        <v/>
      </c>
    </row>
    <row r="63" spans="1:10" s="3" customFormat="1" ht="12">
      <c r="A63" s="115"/>
      <c r="B63" s="115" t="s">
        <v>28</v>
      </c>
      <c r="D63" s="6">
        <f>SUM(D59:D62)</f>
        <v>0</v>
      </c>
      <c r="E63" s="57"/>
      <c r="F63" s="1494" t="str">
        <f t="shared" si="9"/>
        <v/>
      </c>
      <c r="H63" s="6">
        <f>SUM(H59:H62)</f>
        <v>0</v>
      </c>
      <c r="I63" s="57"/>
      <c r="J63" s="1494" t="str">
        <f t="shared" si="10"/>
        <v/>
      </c>
    </row>
    <row r="64" spans="1:10" s="3" customFormat="1" ht="16.5" customHeight="1">
      <c r="A64" s="13" t="s">
        <v>50</v>
      </c>
      <c r="B64" s="72"/>
      <c r="D64" s="16"/>
      <c r="E64" s="1"/>
      <c r="F64" s="1497" t="str">
        <f>IF(D64=0,"",D64/D$66)</f>
        <v/>
      </c>
      <c r="H64" s="16"/>
      <c r="I64" s="1"/>
      <c r="J64" s="1497" t="str">
        <f>IF(H64=0,"",H64/H$66)</f>
        <v/>
      </c>
    </row>
    <row r="65" spans="1:10" s="3" customFormat="1" ht="18" customHeight="1">
      <c r="A65" s="8"/>
      <c r="B65" s="197" t="s">
        <v>162</v>
      </c>
      <c r="D65" s="16">
        <f>D47+D57+D63+D64</f>
        <v>0</v>
      </c>
      <c r="E65" s="1"/>
      <c r="F65" s="1497" t="str">
        <f>IF(D65=0,"",D65/D$66)</f>
        <v/>
      </c>
      <c r="H65" s="16">
        <f>H47+H57+H63+H64</f>
        <v>0</v>
      </c>
      <c r="I65" s="1"/>
      <c r="J65" s="1497" t="str">
        <f t="shared" si="10"/>
        <v/>
      </c>
    </row>
    <row r="66" spans="1:10" s="3" customFormat="1" ht="13.5" customHeight="1">
      <c r="A66" s="8" t="s">
        <v>51</v>
      </c>
      <c r="B66" s="8"/>
      <c r="D66" s="16">
        <f>D30+D65</f>
        <v>0</v>
      </c>
      <c r="E66" s="1"/>
      <c r="F66" s="1497" t="str">
        <f t="shared" si="9"/>
        <v/>
      </c>
      <c r="H66" s="16">
        <f>H30+H65</f>
        <v>0</v>
      </c>
      <c r="I66" s="1"/>
      <c r="J66" s="1497" t="str">
        <f t="shared" si="10"/>
        <v/>
      </c>
    </row>
    <row r="67" spans="1:10" s="3" customFormat="1" ht="12" customHeight="1">
      <c r="A67" s="206" t="s">
        <v>52</v>
      </c>
      <c r="B67" s="206"/>
      <c r="D67" s="77"/>
      <c r="F67" s="1516" t="str">
        <f>IF(D67=0,"",D67/D$66)</f>
        <v/>
      </c>
      <c r="H67" s="77"/>
      <c r="J67" s="1516" t="str">
        <f>IF(H67=0,"",H67/H$66)</f>
        <v/>
      </c>
    </row>
    <row r="68" spans="1:10" s="3" customFormat="1" ht="6.75" customHeight="1">
      <c r="A68" s="206"/>
      <c r="B68" s="206"/>
      <c r="D68" s="7"/>
      <c r="E68" s="1"/>
      <c r="F68" s="1485"/>
      <c r="H68" s="7"/>
      <c r="I68" s="1"/>
      <c r="J68" s="1485"/>
    </row>
    <row r="69" spans="1:10" s="25" customFormat="1" ht="11.25">
      <c r="A69" s="111" t="s">
        <v>53</v>
      </c>
      <c r="B69" s="111"/>
      <c r="D69" s="99"/>
      <c r="F69" s="1485"/>
      <c r="H69" s="99"/>
      <c r="J69" s="1485"/>
    </row>
    <row r="70" spans="1:10" s="3" customFormat="1" ht="15.75" customHeight="1">
      <c r="A70" s="125" t="s">
        <v>670</v>
      </c>
      <c r="B70" s="115"/>
      <c r="D70" s="1"/>
      <c r="F70" s="1485"/>
      <c r="H70" s="1"/>
      <c r="J70" s="1485"/>
    </row>
    <row r="71" spans="1:10" s="3" customFormat="1" ht="15" customHeight="1">
      <c r="A71" s="13" t="s">
        <v>171</v>
      </c>
      <c r="B71" s="13"/>
      <c r="D71" s="1"/>
      <c r="F71" s="1505"/>
      <c r="H71" s="1"/>
      <c r="J71" s="1505"/>
    </row>
    <row r="72" spans="1:10" s="3" customFormat="1" ht="12.75" customHeight="1">
      <c r="A72" s="55" t="s">
        <v>87</v>
      </c>
      <c r="B72" s="55"/>
      <c r="D72" s="4"/>
      <c r="F72" s="1492" t="str">
        <f t="shared" ref="F72:F80" si="11">IF(D72=0,"",D72/D$66)</f>
        <v/>
      </c>
      <c r="H72" s="4"/>
      <c r="J72" s="1492" t="str">
        <f t="shared" ref="J72:J80" si="12">IF(H72=0,"",H72/H$66)</f>
        <v/>
      </c>
    </row>
    <row r="73" spans="1:10" s="3" customFormat="1" ht="11.25" customHeight="1">
      <c r="A73" s="55" t="s">
        <v>8</v>
      </c>
      <c r="B73" s="55"/>
      <c r="D73" s="5"/>
      <c r="F73" s="1491" t="str">
        <f t="shared" si="11"/>
        <v/>
      </c>
      <c r="H73" s="5"/>
      <c r="J73" s="1491" t="str">
        <f t="shared" si="12"/>
        <v/>
      </c>
    </row>
    <row r="74" spans="1:10" s="3" customFormat="1" ht="12" customHeight="1">
      <c r="A74" s="55" t="s">
        <v>76</v>
      </c>
      <c r="B74" s="55"/>
      <c r="D74" s="4"/>
      <c r="F74" s="1492" t="str">
        <f t="shared" si="11"/>
        <v/>
      </c>
      <c r="H74" s="4"/>
      <c r="J74" s="1492" t="str">
        <f t="shared" si="12"/>
        <v/>
      </c>
    </row>
    <row r="75" spans="1:10" s="3" customFormat="1" ht="12" customHeight="1">
      <c r="A75" s="55" t="s">
        <v>77</v>
      </c>
      <c r="B75" s="55"/>
      <c r="D75" s="5"/>
      <c r="F75" s="1491" t="str">
        <f t="shared" si="11"/>
        <v/>
      </c>
      <c r="H75" s="5"/>
      <c r="J75" s="1491" t="str">
        <f t="shared" si="12"/>
        <v/>
      </c>
    </row>
    <row r="76" spans="1:10" s="3" customFormat="1" ht="12" customHeight="1">
      <c r="A76" s="196" t="s">
        <v>556</v>
      </c>
      <c r="B76" s="55"/>
      <c r="D76" s="17"/>
      <c r="F76" s="1515" t="str">
        <f t="shared" si="11"/>
        <v/>
      </c>
      <c r="H76" s="17"/>
      <c r="J76" s="1515" t="str">
        <f t="shared" si="12"/>
        <v/>
      </c>
    </row>
    <row r="77" spans="1:10" s="3" customFormat="1" ht="12">
      <c r="A77" s="1080"/>
      <c r="B77" s="1081"/>
      <c r="D77" s="7"/>
      <c r="F77" s="1485" t="str">
        <f t="shared" si="11"/>
        <v/>
      </c>
      <c r="H77" s="7"/>
      <c r="J77" s="1485" t="str">
        <f t="shared" si="12"/>
        <v/>
      </c>
    </row>
    <row r="78" spans="1:10" s="3" customFormat="1" ht="12">
      <c r="A78" s="1080"/>
      <c r="B78" s="1081"/>
      <c r="D78" s="17"/>
      <c r="F78" s="1496" t="str">
        <f t="shared" si="11"/>
        <v/>
      </c>
      <c r="H78" s="17"/>
      <c r="J78" s="1496" t="str">
        <f t="shared" si="12"/>
        <v/>
      </c>
    </row>
    <row r="79" spans="1:10" s="3" customFormat="1" ht="12">
      <c r="A79" s="1080"/>
      <c r="B79" s="1081"/>
      <c r="D79" s="17"/>
      <c r="F79" s="1496" t="str">
        <f t="shared" si="11"/>
        <v/>
      </c>
      <c r="H79" s="17"/>
      <c r="J79" s="1496" t="str">
        <f t="shared" si="12"/>
        <v/>
      </c>
    </row>
    <row r="80" spans="1:10" s="3" customFormat="1" ht="12">
      <c r="A80" s="115"/>
      <c r="B80" s="115" t="s">
        <v>28</v>
      </c>
      <c r="D80" s="6">
        <f>SUM(D72:D79)</f>
        <v>0</v>
      </c>
      <c r="F80" s="1494" t="str">
        <f t="shared" si="11"/>
        <v/>
      </c>
      <c r="H80" s="6">
        <f>SUM(H72:H79)</f>
        <v>0</v>
      </c>
      <c r="J80" s="1494" t="str">
        <f t="shared" si="12"/>
        <v/>
      </c>
    </row>
    <row r="81" spans="1:10" s="3" customFormat="1" ht="15" customHeight="1">
      <c r="A81" s="13" t="s">
        <v>78</v>
      </c>
      <c r="B81" s="13"/>
      <c r="D81" s="7"/>
      <c r="F81" s="1485"/>
      <c r="H81" s="7"/>
      <c r="J81" s="1485"/>
    </row>
    <row r="82" spans="1:10" s="3" customFormat="1" ht="12">
      <c r="A82" s="55" t="s">
        <v>87</v>
      </c>
      <c r="B82" s="55"/>
      <c r="D82" s="4"/>
      <c r="F82" s="1492" t="str">
        <f t="shared" ref="F82:F89" si="13">IF(D82=0,"",D82/D$66)</f>
        <v/>
      </c>
      <c r="H82" s="4"/>
      <c r="J82" s="1492" t="str">
        <f t="shared" ref="J82:J88" si="14">IF(H82=0,"",H82/H$66)</f>
        <v/>
      </c>
    </row>
    <row r="83" spans="1:10" s="3" customFormat="1" ht="12" customHeight="1">
      <c r="A83" s="55" t="s">
        <v>8</v>
      </c>
      <c r="B83" s="55"/>
      <c r="D83" s="5"/>
      <c r="F83" s="1491" t="str">
        <f t="shared" si="13"/>
        <v/>
      </c>
      <c r="H83" s="5"/>
      <c r="J83" s="1491" t="str">
        <f t="shared" si="14"/>
        <v/>
      </c>
    </row>
    <row r="84" spans="1:10" s="3" customFormat="1" ht="12">
      <c r="A84" s="55" t="s">
        <v>88</v>
      </c>
      <c r="B84" s="55"/>
      <c r="D84" s="4"/>
      <c r="E84" s="1"/>
      <c r="F84" s="1492" t="str">
        <f t="shared" si="13"/>
        <v/>
      </c>
      <c r="H84" s="4"/>
      <c r="I84" s="1"/>
      <c r="J84" s="1492" t="str">
        <f t="shared" si="14"/>
        <v/>
      </c>
    </row>
    <row r="85" spans="1:10" s="3" customFormat="1" ht="12">
      <c r="A85" s="55" t="s">
        <v>79</v>
      </c>
      <c r="B85" s="55"/>
      <c r="D85" s="4"/>
      <c r="E85" s="1"/>
      <c r="F85" s="1492" t="str">
        <f t="shared" si="13"/>
        <v/>
      </c>
      <c r="H85" s="4"/>
      <c r="I85" s="1"/>
      <c r="J85" s="1492" t="str">
        <f t="shared" si="14"/>
        <v/>
      </c>
    </row>
    <row r="86" spans="1:10" s="3" customFormat="1" ht="12">
      <c r="A86" s="55" t="s">
        <v>80</v>
      </c>
      <c r="B86" s="55"/>
      <c r="D86" s="4"/>
      <c r="E86" s="1"/>
      <c r="F86" s="1492" t="str">
        <f t="shared" si="13"/>
        <v/>
      </c>
      <c r="H86" s="4"/>
      <c r="I86" s="1"/>
      <c r="J86" s="1492" t="str">
        <f t="shared" si="14"/>
        <v/>
      </c>
    </row>
    <row r="87" spans="1:10" s="3" customFormat="1" ht="12">
      <c r="A87" s="55" t="s">
        <v>81</v>
      </c>
      <c r="B87" s="55"/>
      <c r="D87" s="4"/>
      <c r="E87" s="1"/>
      <c r="F87" s="1492" t="str">
        <f t="shared" si="13"/>
        <v/>
      </c>
      <c r="H87" s="4"/>
      <c r="I87" s="1"/>
      <c r="J87" s="1492" t="str">
        <f t="shared" si="14"/>
        <v/>
      </c>
    </row>
    <row r="88" spans="1:10" s="3" customFormat="1" ht="12">
      <c r="A88" s="55" t="s">
        <v>91</v>
      </c>
      <c r="B88" s="55"/>
      <c r="D88" s="5"/>
      <c r="E88" s="1"/>
      <c r="F88" s="1491" t="str">
        <f t="shared" si="13"/>
        <v/>
      </c>
      <c r="H88" s="5"/>
      <c r="I88" s="1"/>
      <c r="J88" s="1491" t="str">
        <f t="shared" si="14"/>
        <v/>
      </c>
    </row>
    <row r="89" spans="1:10" s="3" customFormat="1" ht="12">
      <c r="A89" s="115"/>
      <c r="B89" s="115" t="s">
        <v>28</v>
      </c>
      <c r="D89" s="6">
        <f>SUM(D82:D88)</f>
        <v>0</v>
      </c>
      <c r="E89" s="1"/>
      <c r="F89" s="1494" t="str">
        <f t="shared" si="13"/>
        <v/>
      </c>
      <c r="H89" s="6">
        <f>SUM(H82:H88)</f>
        <v>0</v>
      </c>
      <c r="I89" s="1"/>
      <c r="J89" s="1494" t="str">
        <f>IF(H89=0,"",H89/H$66)</f>
        <v/>
      </c>
    </row>
    <row r="90" spans="1:10" s="3" customFormat="1" ht="15" customHeight="1">
      <c r="A90" s="13" t="s">
        <v>82</v>
      </c>
      <c r="B90" s="13"/>
      <c r="D90" s="7"/>
      <c r="E90" s="1"/>
      <c r="F90" s="1485"/>
      <c r="H90" s="7"/>
      <c r="I90" s="1"/>
      <c r="J90" s="1485"/>
    </row>
    <row r="91" spans="1:10" s="3" customFormat="1" ht="12" customHeight="1">
      <c r="A91" s="55" t="s">
        <v>87</v>
      </c>
      <c r="B91" s="55"/>
      <c r="D91" s="4"/>
      <c r="E91" s="1"/>
      <c r="F91" s="1492" t="str">
        <f t="shared" ref="F91:F98" si="15">IF(D91=0,"",D91/D$66)</f>
        <v/>
      </c>
      <c r="H91" s="4"/>
      <c r="I91" s="1"/>
      <c r="J91" s="1492" t="str">
        <f t="shared" ref="J91:J97" si="16">IF(H91=0,"",H91/H$66)</f>
        <v/>
      </c>
    </row>
    <row r="92" spans="1:10" s="3" customFormat="1" ht="12" customHeight="1">
      <c r="A92" s="55" t="s">
        <v>8</v>
      </c>
      <c r="B92" s="55"/>
      <c r="D92" s="5"/>
      <c r="F92" s="1491" t="str">
        <f t="shared" si="15"/>
        <v/>
      </c>
      <c r="H92" s="5"/>
      <c r="J92" s="1491" t="str">
        <f t="shared" si="16"/>
        <v/>
      </c>
    </row>
    <row r="93" spans="1:10" s="3" customFormat="1" ht="12" customHeight="1">
      <c r="A93" s="55" t="s">
        <v>88</v>
      </c>
      <c r="B93" s="55"/>
      <c r="D93" s="4"/>
      <c r="E93" s="1"/>
      <c r="F93" s="1492" t="str">
        <f t="shared" si="15"/>
        <v/>
      </c>
      <c r="H93" s="4"/>
      <c r="I93" s="1"/>
      <c r="J93" s="1492" t="str">
        <f t="shared" si="16"/>
        <v/>
      </c>
    </row>
    <row r="94" spans="1:10" s="3" customFormat="1" ht="12" customHeight="1">
      <c r="A94" s="55" t="s">
        <v>133</v>
      </c>
      <c r="B94" s="55"/>
      <c r="D94" s="4"/>
      <c r="E94" s="1"/>
      <c r="F94" s="1492" t="str">
        <f t="shared" si="15"/>
        <v/>
      </c>
      <c r="H94" s="4"/>
      <c r="I94" s="1"/>
      <c r="J94" s="1492" t="str">
        <f t="shared" si="16"/>
        <v/>
      </c>
    </row>
    <row r="95" spans="1:10" s="3" customFormat="1" ht="12" customHeight="1">
      <c r="A95" s="55" t="s">
        <v>83</v>
      </c>
      <c r="B95" s="55"/>
      <c r="D95" s="4"/>
      <c r="E95" s="1"/>
      <c r="F95" s="1492" t="str">
        <f t="shared" si="15"/>
        <v/>
      </c>
      <c r="H95" s="4"/>
      <c r="I95" s="1"/>
      <c r="J95" s="1492" t="str">
        <f t="shared" si="16"/>
        <v/>
      </c>
    </row>
    <row r="96" spans="1:10" ht="12" customHeight="1">
      <c r="A96" s="287" t="s">
        <v>15</v>
      </c>
      <c r="B96" s="288"/>
      <c r="E96" s="1"/>
      <c r="F96" s="1492" t="str">
        <f t="shared" si="15"/>
        <v/>
      </c>
      <c r="G96" s="887"/>
      <c r="I96" s="1"/>
      <c r="J96" s="1492" t="str">
        <f t="shared" si="16"/>
        <v/>
      </c>
    </row>
    <row r="97" spans="1:10" s="3" customFormat="1" ht="12" customHeight="1">
      <c r="A97" s="55" t="s">
        <v>91</v>
      </c>
      <c r="B97" s="55"/>
      <c r="D97" s="5"/>
      <c r="E97" s="1"/>
      <c r="F97" s="1491" t="str">
        <f t="shared" si="15"/>
        <v/>
      </c>
      <c r="H97" s="5"/>
      <c r="I97" s="1"/>
      <c r="J97" s="1491" t="str">
        <f t="shared" si="16"/>
        <v/>
      </c>
    </row>
    <row r="98" spans="1:10" s="3" customFormat="1" ht="12" customHeight="1">
      <c r="A98" s="115"/>
      <c r="B98" s="115" t="s">
        <v>28</v>
      </c>
      <c r="D98" s="6">
        <f>SUM(D91:D97)</f>
        <v>0</v>
      </c>
      <c r="F98" s="1494" t="str">
        <f t="shared" si="15"/>
        <v/>
      </c>
      <c r="H98" s="6">
        <f>SUM(H91:H97)</f>
        <v>0</v>
      </c>
      <c r="J98" s="1494" t="str">
        <f>IF(H98=0,"",H98/H$66)</f>
        <v/>
      </c>
    </row>
    <row r="99" spans="1:10" s="3" customFormat="1" ht="15" customHeight="1">
      <c r="A99" s="13" t="s">
        <v>84</v>
      </c>
      <c r="B99" s="13"/>
      <c r="D99" s="7"/>
      <c r="F99" s="1485"/>
      <c r="H99" s="7"/>
      <c r="J99" s="1485"/>
    </row>
    <row r="100" spans="1:10" s="3" customFormat="1" ht="12" customHeight="1">
      <c r="A100" s="55" t="s">
        <v>87</v>
      </c>
      <c r="B100" s="55"/>
      <c r="D100" s="4"/>
      <c r="F100" s="1492" t="str">
        <f>IF(D100=0,"",D100/D$66)</f>
        <v/>
      </c>
      <c r="H100" s="4"/>
      <c r="J100" s="1492" t="str">
        <f>IF(H100=0,"",H100/H$66)</f>
        <v/>
      </c>
    </row>
    <row r="101" spans="1:10" s="3" customFormat="1" ht="12" customHeight="1">
      <c r="A101" s="55" t="s">
        <v>8</v>
      </c>
      <c r="B101" s="55"/>
      <c r="D101" s="4"/>
      <c r="F101" s="1492" t="str">
        <f>IF(D101=0,"",D101/D$66)</f>
        <v/>
      </c>
      <c r="H101" s="4"/>
      <c r="J101" s="1492" t="str">
        <f>IF(H101=0,"",H101/H$66)</f>
        <v/>
      </c>
    </row>
    <row r="102" spans="1:10" s="3" customFormat="1" ht="12" customHeight="1">
      <c r="A102" s="55" t="s">
        <v>88</v>
      </c>
      <c r="B102" s="55"/>
      <c r="D102" s="4"/>
      <c r="F102" s="1492" t="str">
        <f t="shared" ref="F102:F113" si="17">IF(D102=0,"",D102/D$66)</f>
        <v/>
      </c>
      <c r="H102" s="4"/>
      <c r="J102" s="1492" t="str">
        <f t="shared" ref="J102:J113" si="18">IF(H102=0,"",H102/H$66)</f>
        <v/>
      </c>
    </row>
    <row r="103" spans="1:10" s="3" customFormat="1" ht="12" customHeight="1">
      <c r="A103" s="55" t="s">
        <v>91</v>
      </c>
      <c r="B103" s="55"/>
      <c r="D103" s="5"/>
      <c r="E103" s="1"/>
      <c r="F103" s="1491" t="str">
        <f t="shared" si="17"/>
        <v/>
      </c>
      <c r="H103" s="5"/>
      <c r="I103" s="1"/>
      <c r="J103" s="1491" t="str">
        <f>IF(H103=0,"",H103/H$66)</f>
        <v/>
      </c>
    </row>
    <row r="104" spans="1:10" s="3" customFormat="1" ht="12" customHeight="1">
      <c r="A104" s="115"/>
      <c r="B104" s="115" t="s">
        <v>28</v>
      </c>
      <c r="D104" s="6">
        <f>SUM(D100:D103)</f>
        <v>0</v>
      </c>
      <c r="E104" s="1"/>
      <c r="F104" s="1494" t="str">
        <f>IF(D104=0,"",D104/D$66)</f>
        <v/>
      </c>
      <c r="H104" s="6">
        <f>SUM(H100:H103)</f>
        <v>0</v>
      </c>
      <c r="I104" s="1"/>
      <c r="J104" s="1494" t="str">
        <f>IF(H104=0,"",H104/H$66)</f>
        <v/>
      </c>
    </row>
    <row r="105" spans="1:10" s="3" customFormat="1" ht="12">
      <c r="A105" s="13" t="s">
        <v>86</v>
      </c>
      <c r="B105" s="13"/>
      <c r="D105" s="7"/>
      <c r="F105" s="1485" t="str">
        <f t="shared" si="17"/>
        <v/>
      </c>
      <c r="H105" s="7"/>
      <c r="J105" s="1485" t="str">
        <f t="shared" si="18"/>
        <v/>
      </c>
    </row>
    <row r="106" spans="1:10" s="3" customFormat="1" ht="12" customHeight="1">
      <c r="A106" s="55" t="s">
        <v>87</v>
      </c>
      <c r="B106" s="55"/>
      <c r="D106" s="4"/>
      <c r="F106" s="1492" t="str">
        <f t="shared" si="17"/>
        <v/>
      </c>
      <c r="H106" s="4"/>
      <c r="J106" s="1492" t="str">
        <f t="shared" si="18"/>
        <v/>
      </c>
    </row>
    <row r="107" spans="1:10" s="3" customFormat="1" ht="12" customHeight="1">
      <c r="A107" s="55" t="s">
        <v>88</v>
      </c>
      <c r="B107" s="55"/>
      <c r="D107" s="4"/>
      <c r="F107" s="1492" t="str">
        <f t="shared" si="17"/>
        <v/>
      </c>
      <c r="H107" s="4"/>
      <c r="J107" s="1492" t="str">
        <f t="shared" si="18"/>
        <v/>
      </c>
    </row>
    <row r="108" spans="1:10" s="3" customFormat="1" ht="12" customHeight="1">
      <c r="A108" s="55" t="s">
        <v>8</v>
      </c>
      <c r="B108" s="55"/>
      <c r="D108" s="5"/>
      <c r="F108" s="1491" t="str">
        <f t="shared" si="17"/>
        <v/>
      </c>
      <c r="H108" s="5"/>
      <c r="J108" s="1491" t="str">
        <f t="shared" si="18"/>
        <v/>
      </c>
    </row>
    <row r="109" spans="1:10" s="3" customFormat="1" ht="12" customHeight="1">
      <c r="A109" s="55" t="s">
        <v>90</v>
      </c>
      <c r="B109" s="55"/>
      <c r="D109" s="5"/>
      <c r="F109" s="1491" t="str">
        <f t="shared" si="17"/>
        <v/>
      </c>
      <c r="H109" s="5"/>
      <c r="J109" s="1491" t="str">
        <f t="shared" si="18"/>
        <v/>
      </c>
    </row>
    <row r="110" spans="1:10" s="3" customFormat="1" ht="12" customHeight="1">
      <c r="A110" s="55" t="s">
        <v>128</v>
      </c>
      <c r="B110" s="55"/>
      <c r="D110" s="17"/>
      <c r="F110" s="1496" t="str">
        <f t="shared" si="17"/>
        <v/>
      </c>
      <c r="H110" s="17"/>
      <c r="J110" s="1496" t="str">
        <f t="shared" si="18"/>
        <v/>
      </c>
    </row>
    <row r="111" spans="1:10" s="3" customFormat="1" ht="12" customHeight="1">
      <c r="A111" s="55" t="s">
        <v>91</v>
      </c>
      <c r="B111" s="55"/>
      <c r="D111" s="17"/>
      <c r="F111" s="1496" t="str">
        <f t="shared" si="17"/>
        <v/>
      </c>
      <c r="H111" s="17"/>
      <c r="J111" s="1496" t="str">
        <f t="shared" si="18"/>
        <v/>
      </c>
    </row>
    <row r="112" spans="1:10" s="3" customFormat="1" ht="12" customHeight="1">
      <c r="A112" s="115"/>
      <c r="B112" s="115" t="s">
        <v>28</v>
      </c>
      <c r="D112" s="6">
        <f>SUM(D106:D111)</f>
        <v>0</v>
      </c>
      <c r="F112" s="1494" t="str">
        <f t="shared" si="17"/>
        <v/>
      </c>
      <c r="H112" s="6">
        <f>SUM(H106:H111)</f>
        <v>0</v>
      </c>
      <c r="J112" s="1494" t="str">
        <f t="shared" si="18"/>
        <v/>
      </c>
    </row>
    <row r="113" spans="1:10" s="3" customFormat="1" ht="12" customHeight="1">
      <c r="A113" s="8"/>
      <c r="B113" s="197" t="s">
        <v>92</v>
      </c>
      <c r="D113" s="16">
        <f>D80+D98+D104+D89+D112</f>
        <v>0</v>
      </c>
      <c r="F113" s="1497" t="str">
        <f t="shared" si="17"/>
        <v/>
      </c>
      <c r="H113" s="16">
        <f>H80+H98+H104+H89+H112</f>
        <v>0</v>
      </c>
      <c r="J113" s="1497" t="str">
        <f t="shared" si="18"/>
        <v/>
      </c>
    </row>
    <row r="114" spans="1:10" s="3" customFormat="1" ht="6" customHeight="1">
      <c r="A114" s="8"/>
      <c r="B114" s="8"/>
      <c r="D114" s="7"/>
      <c r="F114" s="1485"/>
      <c r="H114" s="7"/>
      <c r="J114" s="1485"/>
    </row>
    <row r="115" spans="1:10" s="3" customFormat="1" ht="12" customHeight="1">
      <c r="A115" s="111" t="s">
        <v>53</v>
      </c>
      <c r="B115" s="111"/>
      <c r="D115" s="7"/>
      <c r="F115" s="1485"/>
      <c r="H115" s="7"/>
      <c r="J115" s="1485"/>
    </row>
    <row r="116" spans="1:10" s="3" customFormat="1" ht="12" customHeight="1">
      <c r="A116" s="111" t="s">
        <v>93</v>
      </c>
      <c r="B116" s="111"/>
      <c r="D116" s="7"/>
      <c r="F116" s="1485"/>
      <c r="H116" s="7"/>
      <c r="J116" s="1485"/>
    </row>
    <row r="117" spans="1:10" s="3" customFormat="1" ht="12" customHeight="1">
      <c r="A117" s="111" t="s">
        <v>334</v>
      </c>
      <c r="B117" s="111"/>
      <c r="D117" s="7"/>
      <c r="F117" s="1485"/>
      <c r="H117" s="7"/>
      <c r="J117" s="1485"/>
    </row>
    <row r="118" spans="1:10" s="3" customFormat="1" ht="22.5" customHeight="1">
      <c r="A118" s="9" t="s">
        <v>380</v>
      </c>
      <c r="B118" s="9"/>
      <c r="D118" s="7"/>
      <c r="F118" s="1485"/>
      <c r="H118" s="7"/>
      <c r="J118" s="1485"/>
    </row>
    <row r="119" spans="1:10" s="3" customFormat="1" ht="12">
      <c r="A119" s="55" t="s">
        <v>51</v>
      </c>
      <c r="B119" s="55"/>
      <c r="D119" s="4">
        <f>D66</f>
        <v>0</v>
      </c>
      <c r="F119" s="1492" t="str">
        <f>IF(D119=0,"",D119/D$119)</f>
        <v/>
      </c>
      <c r="H119" s="4">
        <f>H66</f>
        <v>0</v>
      </c>
      <c r="J119" s="1492" t="str">
        <f t="shared" ref="J119:J132" si="19">IF(H119=0,"",H119/H$119)</f>
        <v/>
      </c>
    </row>
    <row r="120" spans="1:10" s="3" customFormat="1" ht="12">
      <c r="A120" s="207" t="s">
        <v>92</v>
      </c>
      <c r="B120" s="253"/>
      <c r="D120" s="5">
        <f>D113</f>
        <v>0</v>
      </c>
      <c r="E120" s="1"/>
      <c r="F120" s="1491" t="str">
        <f>IF(D120=0,"",D120/D$119)</f>
        <v/>
      </c>
      <c r="H120" s="5">
        <f>H113</f>
        <v>0</v>
      </c>
      <c r="I120" s="1"/>
      <c r="J120" s="1491" t="str">
        <f t="shared" si="19"/>
        <v/>
      </c>
    </row>
    <row r="121" spans="1:10" s="2" customFormat="1" ht="12">
      <c r="A121" s="13" t="s">
        <v>95</v>
      </c>
      <c r="B121" s="13"/>
      <c r="D121" s="60">
        <f>D119-D120</f>
        <v>0</v>
      </c>
      <c r="F121" s="1500" t="str">
        <f>IF(D121=0,"",D121/D$119)</f>
        <v/>
      </c>
      <c r="H121" s="60">
        <f>H119-H120</f>
        <v>0</v>
      </c>
      <c r="J121" s="1500" t="str">
        <f>IF(H121=0,"",H121/H$119)</f>
        <v/>
      </c>
    </row>
    <row r="122" spans="1:10" s="3" customFormat="1" ht="12">
      <c r="A122" s="208" t="s">
        <v>96</v>
      </c>
      <c r="B122" s="208"/>
      <c r="D122" s="4"/>
      <c r="E122" s="1"/>
      <c r="F122" s="1491" t="str">
        <f>IF(D122=0,"",D122/D$119)</f>
        <v/>
      </c>
      <c r="H122" s="4"/>
      <c r="I122" s="1"/>
      <c r="J122" s="1491" t="str">
        <f>IF(H122=0,"",H122/H$119)</f>
        <v/>
      </c>
    </row>
    <row r="123" spans="1:10" s="3" customFormat="1" ht="12">
      <c r="A123" s="207" t="s">
        <v>97</v>
      </c>
      <c r="B123" s="207"/>
      <c r="D123" s="5"/>
      <c r="E123" s="1"/>
      <c r="F123" s="1491" t="str">
        <f t="shared" ref="F123:F132" si="20">IF(D123=0,"",D123/D$119)</f>
        <v/>
      </c>
      <c r="H123" s="5"/>
      <c r="I123" s="1"/>
      <c r="J123" s="1491" t="str">
        <f t="shared" si="19"/>
        <v/>
      </c>
    </row>
    <row r="124" spans="1:10" s="3" customFormat="1" ht="12">
      <c r="A124" s="207" t="s">
        <v>98</v>
      </c>
      <c r="B124" s="207"/>
      <c r="D124" s="5"/>
      <c r="E124" s="1"/>
      <c r="F124" s="1491" t="str">
        <f t="shared" si="20"/>
        <v/>
      </c>
      <c r="H124" s="5"/>
      <c r="I124" s="1"/>
      <c r="J124" s="1491" t="str">
        <f t="shared" si="19"/>
        <v/>
      </c>
    </row>
    <row r="125" spans="1:10" s="3" customFormat="1" ht="12">
      <c r="A125" s="207" t="s">
        <v>30</v>
      </c>
      <c r="B125" s="207"/>
      <c r="D125" s="7"/>
      <c r="E125" s="1"/>
      <c r="F125" s="1485" t="str">
        <f t="shared" si="20"/>
        <v/>
      </c>
      <c r="H125" s="7"/>
      <c r="I125" s="1"/>
      <c r="J125" s="1485" t="str">
        <f t="shared" si="19"/>
        <v/>
      </c>
    </row>
    <row r="126" spans="1:10" s="3" customFormat="1" ht="12">
      <c r="A126" s="209"/>
      <c r="B126" s="209"/>
      <c r="D126" s="5"/>
      <c r="E126" s="1"/>
      <c r="F126" s="1491" t="str">
        <f t="shared" si="20"/>
        <v/>
      </c>
      <c r="H126" s="5"/>
      <c r="I126" s="1"/>
      <c r="J126" s="1491" t="str">
        <f t="shared" si="19"/>
        <v/>
      </c>
    </row>
    <row r="127" spans="1:10" s="2" customFormat="1" ht="18" customHeight="1">
      <c r="A127" s="210" t="s">
        <v>99</v>
      </c>
      <c r="B127" s="210"/>
      <c r="D127" s="60">
        <f>SUM(D121:D126)</f>
        <v>0</v>
      </c>
      <c r="E127" s="56"/>
      <c r="F127" s="1500" t="str">
        <f t="shared" si="20"/>
        <v/>
      </c>
      <c r="H127" s="60">
        <f>SUM(H121:H126)</f>
        <v>0</v>
      </c>
      <c r="I127" s="56"/>
      <c r="J127" s="1500" t="str">
        <f t="shared" si="19"/>
        <v/>
      </c>
    </row>
    <row r="128" spans="1:10" s="3" customFormat="1" ht="12">
      <c r="A128" s="207" t="s">
        <v>100</v>
      </c>
      <c r="B128" s="207"/>
      <c r="D128" s="4"/>
      <c r="E128" s="1"/>
      <c r="F128" s="1492" t="str">
        <f t="shared" si="20"/>
        <v/>
      </c>
      <c r="H128" s="4">
        <f>D134</f>
        <v>0</v>
      </c>
      <c r="I128" s="1"/>
      <c r="J128" s="1492" t="str">
        <f t="shared" si="19"/>
        <v/>
      </c>
    </row>
    <row r="129" spans="1:10" s="3" customFormat="1" ht="12">
      <c r="A129" s="208" t="s">
        <v>99</v>
      </c>
      <c r="B129" s="208"/>
      <c r="D129" s="5">
        <f>D127</f>
        <v>0</v>
      </c>
      <c r="E129" s="1"/>
      <c r="F129" s="1491" t="str">
        <f t="shared" si="20"/>
        <v/>
      </c>
      <c r="H129" s="5">
        <f>H127</f>
        <v>0</v>
      </c>
      <c r="I129" s="1"/>
      <c r="J129" s="1491" t="str">
        <f t="shared" si="19"/>
        <v/>
      </c>
    </row>
    <row r="130" spans="1:10" s="3" customFormat="1" ht="12">
      <c r="A130" s="207" t="s">
        <v>101</v>
      </c>
      <c r="B130" s="207"/>
      <c r="D130" s="5"/>
      <c r="E130" s="56"/>
      <c r="F130" s="1491" t="str">
        <f t="shared" si="20"/>
        <v/>
      </c>
      <c r="H130" s="5"/>
      <c r="I130" s="56"/>
      <c r="J130" s="1491" t="str">
        <f t="shared" si="19"/>
        <v/>
      </c>
    </row>
    <row r="131" spans="1:10" s="3" customFormat="1" ht="12">
      <c r="A131" s="207" t="s">
        <v>102</v>
      </c>
      <c r="B131" s="207"/>
      <c r="D131" s="5"/>
      <c r="E131" s="1"/>
      <c r="F131" s="1491" t="str">
        <f t="shared" si="20"/>
        <v/>
      </c>
      <c r="H131" s="5"/>
      <c r="I131" s="1"/>
      <c r="J131" s="1491" t="str">
        <f t="shared" si="19"/>
        <v/>
      </c>
    </row>
    <row r="132" spans="1:10" s="3" customFormat="1" ht="12">
      <c r="A132" s="207" t="s">
        <v>30</v>
      </c>
      <c r="B132" s="207"/>
      <c r="D132" s="18"/>
      <c r="E132" s="1"/>
      <c r="F132" s="18" t="str">
        <f t="shared" si="20"/>
        <v/>
      </c>
      <c r="H132" s="18"/>
      <c r="I132" s="1"/>
      <c r="J132" s="18" t="str">
        <f t="shared" si="19"/>
        <v/>
      </c>
    </row>
    <row r="133" spans="1:10" s="3" customFormat="1" ht="12">
      <c r="A133" s="209"/>
      <c r="B133" s="209"/>
      <c r="D133" s="4"/>
      <c r="E133" s="1"/>
      <c r="F133" s="1492" t="str">
        <f>IF(D133=0,"",D133/D$119)</f>
        <v/>
      </c>
      <c r="H133" s="4"/>
      <c r="I133" s="1"/>
      <c r="J133" s="1492" t="str">
        <f>IF(H133=0,"",H133/H$119)</f>
        <v/>
      </c>
    </row>
    <row r="134" spans="1:10" s="2" customFormat="1" ht="25.5" customHeight="1">
      <c r="A134" s="2019" t="s">
        <v>169</v>
      </c>
      <c r="B134" s="2020"/>
      <c r="C134" s="283"/>
      <c r="D134" s="60">
        <f>SUM(D128:D133)</f>
        <v>0</v>
      </c>
      <c r="E134" s="56"/>
      <c r="F134" s="1500" t="str">
        <f>IF(D134=0,"",D134/D$119)</f>
        <v/>
      </c>
      <c r="H134" s="60">
        <f>SUM(H128:H133)</f>
        <v>0</v>
      </c>
      <c r="I134" s="56"/>
      <c r="J134" s="1500" t="str">
        <f>IF(H134=0,"",H134/H$119)</f>
        <v/>
      </c>
    </row>
    <row r="135" spans="1:10" s="3" customFormat="1" ht="12">
      <c r="A135" s="210"/>
      <c r="B135" s="210"/>
      <c r="D135" s="7"/>
      <c r="E135" s="1"/>
      <c r="F135" s="1485"/>
      <c r="H135" s="7"/>
      <c r="I135" s="1"/>
      <c r="J135" s="1485"/>
    </row>
    <row r="136" spans="1:10" s="3" customFormat="1" ht="12">
      <c r="A136" s="210" t="s">
        <v>767</v>
      </c>
      <c r="B136" s="210"/>
      <c r="D136" s="59"/>
      <c r="E136" s="1"/>
      <c r="F136" s="1505"/>
      <c r="H136" s="7"/>
      <c r="I136" s="1"/>
      <c r="J136" s="1505"/>
    </row>
    <row r="137" spans="1:10" s="3" customFormat="1" ht="12">
      <c r="A137" s="210"/>
      <c r="B137" s="210"/>
      <c r="D137" s="7"/>
      <c r="E137" s="1"/>
      <c r="F137" s="1485"/>
      <c r="H137" s="7"/>
      <c r="I137" s="1"/>
      <c r="J137" s="1485"/>
    </row>
    <row r="138" spans="1:10" s="32" customFormat="1" ht="12">
      <c r="A138" s="210" t="s">
        <v>2</v>
      </c>
      <c r="B138" s="43"/>
      <c r="D138" s="230"/>
      <c r="E138" s="40"/>
      <c r="F138" s="1485"/>
      <c r="H138" s="230"/>
      <c r="I138" s="40"/>
      <c r="J138" s="1485"/>
    </row>
    <row r="139" spans="1:10" s="32" customFormat="1" ht="12">
      <c r="A139" s="281" t="s">
        <v>4</v>
      </c>
      <c r="B139" s="276"/>
      <c r="C139" s="261"/>
      <c r="D139" s="262"/>
      <c r="E139" s="263"/>
      <c r="F139" s="1498" t="str">
        <f>IF(D141=0,"",D139/D141)</f>
        <v/>
      </c>
      <c r="G139" s="261"/>
      <c r="H139" s="262"/>
      <c r="I139" s="263"/>
      <c r="J139" s="1508" t="str">
        <f>IF(H141=0,"",H139/H141)</f>
        <v/>
      </c>
    </row>
    <row r="140" spans="1:10" s="32" customFormat="1" ht="12">
      <c r="A140" s="277" t="s">
        <v>3</v>
      </c>
      <c r="B140" s="43"/>
      <c r="D140" s="231"/>
      <c r="E140" s="40"/>
      <c r="F140" s="1485" t="str">
        <f>IF(D142=0,"",D140/D141)</f>
        <v/>
      </c>
      <c r="H140" s="231"/>
      <c r="I140" s="40"/>
      <c r="J140" s="1509" t="str">
        <f>IF(H142=0,"",H140/H141)</f>
        <v/>
      </c>
    </row>
    <row r="141" spans="1:10" s="32" customFormat="1" ht="12">
      <c r="A141" s="899" t="s">
        <v>395</v>
      </c>
      <c r="B141" s="279"/>
      <c r="D141" s="60">
        <f>SUM(D139:D140)</f>
        <v>0</v>
      </c>
      <c r="E141" s="56"/>
      <c r="F141" s="1500" t="str">
        <f>IF(D141=0,"",F139+F140)</f>
        <v/>
      </c>
      <c r="G141" s="2"/>
      <c r="H141" s="60">
        <f>SUM(H139:H140)</f>
        <v>0</v>
      </c>
      <c r="I141" s="56"/>
      <c r="J141" s="1510" t="str">
        <f>IF(H141=0,"",J139+J140)</f>
        <v/>
      </c>
    </row>
    <row r="142" spans="1:10" s="32" customFormat="1" ht="6.75" customHeight="1">
      <c r="A142" s="214"/>
      <c r="B142" s="249"/>
      <c r="C142" s="264"/>
      <c r="D142" s="265"/>
      <c r="E142" s="280"/>
      <c r="F142" s="1503"/>
      <c r="G142" s="264"/>
      <c r="H142" s="265"/>
      <c r="I142" s="280"/>
      <c r="J142" s="1511"/>
    </row>
    <row r="143" spans="1:10" s="3" customFormat="1" ht="12">
      <c r="A143" s="210"/>
      <c r="B143" s="210"/>
      <c r="D143" s="7"/>
      <c r="E143" s="1"/>
      <c r="F143" s="1485"/>
      <c r="H143" s="7"/>
      <c r="I143" s="1"/>
      <c r="J143" s="1485"/>
    </row>
    <row r="144" spans="1:10" s="3" customFormat="1" ht="12">
      <c r="A144" s="44" t="s">
        <v>103</v>
      </c>
      <c r="B144" s="210"/>
      <c r="D144" s="7"/>
      <c r="E144" s="56"/>
      <c r="F144" s="1485"/>
      <c r="H144" s="7"/>
      <c r="I144" s="56"/>
      <c r="J144" s="1485"/>
    </row>
    <row r="145" spans="1:10" s="3" customFormat="1" ht="12">
      <c r="A145" s="211" t="s">
        <v>104</v>
      </c>
      <c r="B145" s="250"/>
      <c r="C145" s="888"/>
      <c r="D145" s="73"/>
      <c r="E145" s="74"/>
      <c r="F145" s="1504" t="str">
        <f>IF(D145=0,"",D145/D$119)</f>
        <v/>
      </c>
      <c r="G145" s="888"/>
      <c r="H145" s="73"/>
      <c r="I145" s="74"/>
      <c r="J145" s="1512" t="str">
        <f>IF(H145=0,"",H145/H$119)</f>
        <v/>
      </c>
    </row>
    <row r="146" spans="1:10" s="3" customFormat="1" ht="12">
      <c r="A146" s="212" t="s">
        <v>105</v>
      </c>
      <c r="B146" s="208"/>
      <c r="D146" s="5"/>
      <c r="E146" s="57"/>
      <c r="F146" s="1491" t="str">
        <f>IF(D146=0,"",D146/D$119)</f>
        <v/>
      </c>
      <c r="H146" s="5"/>
      <c r="I146" s="57"/>
      <c r="J146" s="1513" t="str">
        <f>IF(H146=0,"",H146/H$119)</f>
        <v/>
      </c>
    </row>
    <row r="147" spans="1:10" s="3" customFormat="1" ht="12">
      <c r="A147" s="212" t="s">
        <v>106</v>
      </c>
      <c r="B147" s="208"/>
      <c r="D147" s="5"/>
      <c r="E147" s="57"/>
      <c r="F147" s="1491" t="str">
        <f>IF(D147=0,"",D147/D$119)</f>
        <v/>
      </c>
      <c r="H147" s="5"/>
      <c r="I147" s="57"/>
      <c r="J147" s="1513" t="str">
        <f>IF(H147=0,"",H147/H$119)</f>
        <v/>
      </c>
    </row>
    <row r="148" spans="1:10" s="3" customFormat="1" ht="12">
      <c r="A148" s="213" t="s">
        <v>107</v>
      </c>
      <c r="B148" s="210"/>
      <c r="D148" s="45">
        <f>SUM(D145:D147)</f>
        <v>0</v>
      </c>
      <c r="F148" s="1500" t="str">
        <f>IF(D119=0,"",D119/D$119)</f>
        <v/>
      </c>
      <c r="H148" s="45">
        <f>SUM(H145:H147)</f>
        <v>0</v>
      </c>
      <c r="J148" s="1510" t="str">
        <f>IF(H119=0,"",H119/H$119)</f>
        <v/>
      </c>
    </row>
    <row r="149" spans="1:10" s="3" customFormat="1" ht="7.5" customHeight="1">
      <c r="A149" s="214"/>
      <c r="B149" s="251"/>
      <c r="C149" s="889"/>
      <c r="D149" s="59"/>
      <c r="E149" s="889"/>
      <c r="F149" s="1503"/>
      <c r="G149" s="889"/>
      <c r="H149" s="59"/>
      <c r="I149" s="889"/>
      <c r="J149" s="1511"/>
    </row>
    <row r="150" spans="1:10" s="3" customFormat="1" ht="12">
      <c r="A150" s="210"/>
      <c r="B150" s="210"/>
      <c r="D150" s="7"/>
      <c r="F150" s="1485"/>
      <c r="H150" s="7"/>
      <c r="J150" s="1485"/>
    </row>
    <row r="151" spans="1:10" s="3" customFormat="1" ht="12">
      <c r="A151" s="75" t="s">
        <v>108</v>
      </c>
      <c r="B151" s="75"/>
      <c r="D151" s="7"/>
      <c r="F151" s="1485"/>
      <c r="H151" s="7"/>
      <c r="J151" s="1485"/>
    </row>
    <row r="152" spans="1:10" s="3" customFormat="1" ht="12">
      <c r="A152" s="75"/>
      <c r="B152" s="75"/>
      <c r="D152" s="7"/>
      <c r="F152" s="1485"/>
      <c r="H152" s="7"/>
      <c r="J152" s="1485"/>
    </row>
    <row r="153" spans="1:10" s="3" customFormat="1" ht="12">
      <c r="A153" s="211" t="s">
        <v>109</v>
      </c>
      <c r="B153" s="250"/>
      <c r="C153" s="888"/>
      <c r="D153" s="73"/>
      <c r="E153" s="888"/>
      <c r="F153" s="1504" t="str">
        <f>IF(D153=0,"",D153/D$119)</f>
        <v/>
      </c>
      <c r="G153" s="888"/>
      <c r="H153" s="73"/>
      <c r="I153" s="888"/>
      <c r="J153" s="1512" t="str">
        <f>IF(H153=0,"",H153/H$119)</f>
        <v/>
      </c>
    </row>
    <row r="154" spans="1:10" s="3" customFormat="1" ht="12">
      <c r="A154" s="215" t="s">
        <v>55</v>
      </c>
      <c r="B154" s="252"/>
      <c r="D154" s="5"/>
      <c r="F154" s="1491" t="str">
        <f>IF(D154=0,"",D154/D$119)</f>
        <v/>
      </c>
      <c r="H154" s="5"/>
      <c r="J154" s="1513" t="str">
        <f>IF(H154=0,"",H154/H$119)</f>
        <v/>
      </c>
    </row>
    <row r="155" spans="1:10" s="3" customFormat="1" ht="12">
      <c r="A155" s="212" t="s">
        <v>56</v>
      </c>
      <c r="B155" s="208"/>
      <c r="D155" s="5"/>
      <c r="F155" s="1491" t="str">
        <f>IF(D155=0,"",D155/D$119)</f>
        <v/>
      </c>
      <c r="H155" s="5"/>
      <c r="J155" s="1513" t="str">
        <f>IF(H155=0,"",H155/H$119)</f>
        <v/>
      </c>
    </row>
    <row r="156" spans="1:10" s="3" customFormat="1" ht="12">
      <c r="A156" s="216" t="s">
        <v>30</v>
      </c>
      <c r="B156" s="207"/>
      <c r="D156" s="5"/>
      <c r="F156" s="1491" t="str">
        <f>IF(D156=0,"",D156/D$119)</f>
        <v/>
      </c>
      <c r="H156" s="5"/>
      <c r="J156" s="1513" t="str">
        <f>IF(H156=0,"",H156/H$119)</f>
        <v/>
      </c>
    </row>
    <row r="157" spans="1:10" s="3" customFormat="1" ht="12">
      <c r="A157" s="213" t="s">
        <v>790</v>
      </c>
      <c r="B157" s="254"/>
      <c r="D157" s="45">
        <f>SUM(D153:D156)</f>
        <v>0</v>
      </c>
      <c r="F157" s="1500" t="str">
        <f>IF(D119=0,"",D157/D$119)</f>
        <v/>
      </c>
      <c r="H157" s="45">
        <f>SUM(H153:H156)</f>
        <v>0</v>
      </c>
      <c r="J157" s="1510" t="str">
        <f>IF(H119=0,"",H157/H$119)</f>
        <v/>
      </c>
    </row>
    <row r="158" spans="1:10" s="3" customFormat="1" ht="5.25" customHeight="1">
      <c r="A158" s="214"/>
      <c r="B158" s="251"/>
      <c r="C158" s="889"/>
      <c r="D158" s="59"/>
      <c r="E158" s="889"/>
      <c r="F158" s="1503"/>
      <c r="G158" s="889"/>
      <c r="H158" s="59"/>
      <c r="I158" s="889"/>
      <c r="J158" s="1511"/>
    </row>
    <row r="159" spans="1:10" s="3" customFormat="1" ht="12">
      <c r="A159" s="206"/>
      <c r="B159" s="206"/>
      <c r="F159" s="1485"/>
      <c r="J159" s="1485"/>
    </row>
    <row r="160" spans="1:10" s="3" customFormat="1" ht="12">
      <c r="A160" s="111" t="s">
        <v>53</v>
      </c>
      <c r="B160" s="111"/>
      <c r="F160" s="1485"/>
      <c r="J160" s="1485"/>
    </row>
    <row r="161" spans="1:13" s="3" customFormat="1" ht="46.5" customHeight="1">
      <c r="A161" s="2018" t="s">
        <v>679</v>
      </c>
      <c r="B161" s="2018"/>
      <c r="C161" s="2018"/>
      <c r="D161" s="2018"/>
      <c r="E161" s="2018"/>
      <c r="F161" s="2018"/>
      <c r="G161" s="2018"/>
      <c r="H161" s="2018"/>
      <c r="I161" s="2018"/>
      <c r="J161" s="2018"/>
      <c r="K161" s="218"/>
      <c r="L161" s="218"/>
      <c r="M161" s="218"/>
    </row>
    <row r="162" spans="1:13" s="3" customFormat="1" ht="15" customHeight="1">
      <c r="A162" s="321"/>
      <c r="B162" s="321"/>
      <c r="C162" s="321"/>
      <c r="D162" s="321"/>
      <c r="E162" s="321"/>
      <c r="F162" s="321"/>
      <c r="G162" s="321"/>
      <c r="H162" s="321"/>
      <c r="I162" s="321"/>
      <c r="J162" s="321"/>
      <c r="K162" s="218"/>
      <c r="L162" s="218"/>
      <c r="M162" s="218"/>
    </row>
    <row r="163" spans="1:13" s="3" customFormat="1" ht="8.25" customHeight="1">
      <c r="A163" s="321"/>
      <c r="B163" s="321"/>
      <c r="C163" s="321"/>
      <c r="D163" s="321"/>
      <c r="E163" s="321"/>
      <c r="F163" s="321"/>
      <c r="G163" s="321"/>
      <c r="H163" s="321"/>
      <c r="I163" s="321"/>
      <c r="J163" s="321"/>
      <c r="K163" s="218"/>
      <c r="L163" s="218"/>
      <c r="M163" s="218"/>
    </row>
    <row r="164" spans="1:13" s="3" customFormat="1">
      <c r="A164" s="76" t="str">
        <f>"Situation financière " &amp;D6&amp; " affichant un déficit accumulé supérieur à 10 %"</f>
        <v>Situation financière 2023-2024 affichant un déficit accumulé supérieur à 10 %</v>
      </c>
      <c r="B164" s="227"/>
      <c r="C164" s="821"/>
      <c r="D164" s="821"/>
      <c r="E164" s="821"/>
      <c r="F164" s="821"/>
      <c r="G164" s="90"/>
      <c r="H164" s="821"/>
      <c r="I164" s="821"/>
      <c r="J164" s="821"/>
      <c r="K164" s="900"/>
      <c r="L164" s="821"/>
    </row>
    <row r="165" spans="1:13" s="3" customFormat="1" ht="36" customHeight="1">
      <c r="A165" s="1985" t="s">
        <v>710</v>
      </c>
      <c r="B165" s="1985"/>
      <c r="C165" s="1985"/>
      <c r="D165" s="1985"/>
      <c r="E165" s="1985"/>
      <c r="F165" s="1985"/>
      <c r="G165" s="1985"/>
      <c r="H165" s="1985"/>
      <c r="I165" s="1985"/>
      <c r="J165" s="1985"/>
      <c r="K165" s="901"/>
      <c r="L165" s="821"/>
    </row>
    <row r="166" spans="1:13">
      <c r="A166" s="256"/>
      <c r="B166" s="227"/>
      <c r="C166" s="821"/>
      <c r="D166" s="821"/>
      <c r="E166" s="821"/>
      <c r="F166" s="821"/>
      <c r="G166" s="90"/>
      <c r="H166" s="821"/>
      <c r="I166" s="821"/>
      <c r="J166" s="821"/>
      <c r="K166" s="90"/>
      <c r="L166" s="821"/>
    </row>
    <row r="167" spans="1:13">
      <c r="A167" s="256"/>
      <c r="B167" s="227"/>
      <c r="C167" s="821"/>
      <c r="D167" s="821"/>
      <c r="E167" s="821"/>
      <c r="F167" s="821"/>
      <c r="G167" s="90"/>
      <c r="H167" s="821"/>
      <c r="I167" s="821"/>
      <c r="J167" s="821"/>
      <c r="K167" s="90"/>
      <c r="L167" s="821"/>
    </row>
    <row r="168" spans="1:13">
      <c r="A168" s="256"/>
      <c r="B168" s="227"/>
      <c r="C168" s="821"/>
      <c r="D168" s="821"/>
      <c r="E168" s="821"/>
      <c r="F168" s="821"/>
      <c r="G168" s="90"/>
      <c r="H168" s="821"/>
      <c r="I168" s="821"/>
      <c r="J168" s="821"/>
      <c r="K168" s="90"/>
      <c r="L168" s="821"/>
    </row>
    <row r="169" spans="1:13">
      <c r="A169" s="256"/>
      <c r="B169" s="227"/>
      <c r="C169" s="821"/>
      <c r="D169" s="821"/>
      <c r="E169" s="821"/>
      <c r="F169" s="821"/>
      <c r="G169" s="90"/>
      <c r="H169" s="821"/>
      <c r="I169" s="821"/>
      <c r="J169" s="821"/>
      <c r="K169" s="90"/>
      <c r="L169" s="821"/>
    </row>
    <row r="170" spans="1:13">
      <c r="A170" s="256"/>
      <c r="B170" s="227"/>
      <c r="C170" s="821"/>
      <c r="D170" s="821"/>
      <c r="E170" s="821"/>
      <c r="F170" s="821"/>
      <c r="G170" s="90"/>
      <c r="H170" s="821"/>
      <c r="I170" s="821"/>
      <c r="J170" s="821"/>
      <c r="K170" s="90"/>
      <c r="L170" s="821"/>
    </row>
    <row r="171" spans="1:13">
      <c r="A171" s="256"/>
      <c r="B171" s="227"/>
      <c r="C171" s="821"/>
      <c r="D171" s="821"/>
      <c r="E171" s="821"/>
      <c r="F171" s="821"/>
      <c r="G171" s="90"/>
      <c r="H171" s="821"/>
      <c r="I171" s="821"/>
      <c r="J171" s="821"/>
      <c r="K171" s="90"/>
      <c r="L171" s="821"/>
    </row>
    <row r="172" spans="1:13">
      <c r="A172" s="256"/>
      <c r="B172" s="227"/>
      <c r="C172" s="821"/>
      <c r="D172" s="821"/>
      <c r="E172" s="821"/>
      <c r="F172" s="821"/>
      <c r="G172" s="90"/>
      <c r="H172" s="821"/>
      <c r="I172" s="821"/>
      <c r="J172" s="821"/>
      <c r="K172" s="90"/>
      <c r="L172" s="821"/>
    </row>
    <row r="173" spans="1:13">
      <c r="A173" s="256"/>
      <c r="B173" s="227"/>
      <c r="C173" s="821"/>
      <c r="D173" s="821"/>
      <c r="E173" s="821"/>
      <c r="F173" s="821"/>
      <c r="G173" s="90"/>
      <c r="H173" s="821"/>
      <c r="I173" s="821"/>
      <c r="J173" s="821"/>
      <c r="K173" s="90"/>
      <c r="L173" s="821"/>
    </row>
    <row r="174" spans="1:13">
      <c r="A174" s="256"/>
      <c r="B174" s="227"/>
      <c r="C174" s="821"/>
      <c r="D174" s="821"/>
      <c r="E174" s="821"/>
      <c r="F174" s="821"/>
      <c r="G174" s="90"/>
      <c r="H174" s="821"/>
      <c r="I174" s="821"/>
      <c r="J174" s="821"/>
      <c r="K174" s="90"/>
      <c r="L174" s="821"/>
    </row>
    <row r="175" spans="1:13">
      <c r="A175" s="256"/>
      <c r="B175" s="227"/>
      <c r="C175" s="821"/>
      <c r="D175" s="821"/>
      <c r="E175" s="821"/>
      <c r="F175" s="821"/>
      <c r="G175" s="90"/>
      <c r="H175" s="821"/>
      <c r="I175" s="821"/>
      <c r="J175" s="821"/>
      <c r="K175" s="90"/>
      <c r="L175" s="821"/>
    </row>
    <row r="176" spans="1:13">
      <c r="A176" s="256"/>
      <c r="B176" s="227"/>
      <c r="C176" s="821"/>
      <c r="D176" s="821"/>
      <c r="E176" s="821"/>
      <c r="F176" s="821"/>
      <c r="G176" s="90"/>
      <c r="H176" s="821"/>
      <c r="I176" s="821"/>
      <c r="J176" s="821"/>
      <c r="K176" s="90"/>
      <c r="L176" s="821"/>
    </row>
    <row r="177" spans="1:12">
      <c r="A177" s="256"/>
      <c r="B177" s="227"/>
      <c r="C177" s="821"/>
      <c r="D177" s="821"/>
      <c r="E177" s="821"/>
      <c r="F177" s="821"/>
      <c r="G177" s="90"/>
      <c r="H177" s="821"/>
      <c r="I177" s="821"/>
      <c r="J177" s="821"/>
      <c r="K177" s="90"/>
      <c r="L177" s="821"/>
    </row>
    <row r="178" spans="1:12">
      <c r="B178" s="227"/>
      <c r="C178" s="821"/>
      <c r="D178" s="821"/>
      <c r="E178" s="821"/>
      <c r="F178" s="821"/>
      <c r="G178" s="90"/>
      <c r="H178" s="821"/>
      <c r="I178" s="821"/>
      <c r="J178" s="821"/>
      <c r="K178" s="90"/>
      <c r="L178" s="821"/>
    </row>
    <row r="180" spans="1:12" s="3" customFormat="1">
      <c r="A180" s="76" t="str">
        <f>"Situation financière " &amp;D6&amp; " affichant un surplus accumulé supérieur à 35 %"</f>
        <v>Situation financière 2023-2024 affichant un surplus accumulé supérieur à 35 %</v>
      </c>
      <c r="B180" s="227"/>
      <c r="C180" s="821"/>
      <c r="D180" s="821"/>
      <c r="E180" s="821"/>
      <c r="F180" s="821"/>
      <c r="G180" s="90"/>
      <c r="H180" s="821"/>
      <c r="I180" s="821"/>
      <c r="J180" s="821"/>
      <c r="K180" s="900"/>
      <c r="L180" s="821"/>
    </row>
    <row r="181" spans="1:12" s="3" customFormat="1" ht="27.75" customHeight="1">
      <c r="A181" s="1985" t="s">
        <v>711</v>
      </c>
      <c r="B181" s="1985"/>
      <c r="C181" s="1985"/>
      <c r="D181" s="1985"/>
      <c r="E181" s="1985"/>
      <c r="F181" s="1985"/>
      <c r="G181" s="1985"/>
      <c r="H181" s="1985"/>
      <c r="I181" s="1985"/>
      <c r="J181" s="1985"/>
      <c r="K181" s="901"/>
      <c r="L181" s="821"/>
    </row>
    <row r="182" spans="1:12">
      <c r="A182" s="256"/>
      <c r="B182" s="227"/>
      <c r="C182" s="821"/>
      <c r="D182" s="821"/>
      <c r="E182" s="821"/>
      <c r="F182" s="821"/>
      <c r="G182" s="90"/>
      <c r="H182" s="821"/>
      <c r="I182" s="821"/>
      <c r="J182" s="821"/>
      <c r="K182" s="90"/>
      <c r="L182" s="821"/>
    </row>
    <row r="183" spans="1:12">
      <c r="A183" s="256"/>
      <c r="B183" s="227"/>
      <c r="C183" s="821"/>
      <c r="D183" s="821"/>
      <c r="E183" s="821"/>
      <c r="F183" s="821"/>
      <c r="G183" s="90"/>
      <c r="H183" s="821"/>
      <c r="I183" s="821"/>
      <c r="J183" s="821"/>
      <c r="K183" s="90"/>
      <c r="L183" s="821"/>
    </row>
    <row r="184" spans="1:12">
      <c r="A184" s="256"/>
      <c r="B184" s="227"/>
      <c r="C184" s="821"/>
      <c r="D184" s="821"/>
      <c r="E184" s="821"/>
      <c r="F184" s="821"/>
      <c r="G184" s="90"/>
      <c r="H184" s="821"/>
      <c r="I184" s="821"/>
      <c r="J184" s="821"/>
      <c r="K184" s="90"/>
      <c r="L184" s="821"/>
    </row>
    <row r="185" spans="1:12">
      <c r="A185" s="256"/>
      <c r="B185" s="227"/>
      <c r="C185" s="821"/>
      <c r="D185" s="821"/>
      <c r="E185" s="821"/>
      <c r="F185" s="821"/>
      <c r="G185" s="90"/>
      <c r="H185" s="821"/>
      <c r="I185" s="821"/>
      <c r="J185" s="821"/>
      <c r="K185" s="90"/>
      <c r="L185" s="821"/>
    </row>
    <row r="186" spans="1:12">
      <c r="A186" s="256"/>
      <c r="B186" s="227"/>
      <c r="C186" s="821"/>
      <c r="D186" s="821"/>
      <c r="E186" s="821"/>
      <c r="F186" s="821"/>
      <c r="G186" s="90"/>
      <c r="H186" s="821"/>
      <c r="I186" s="821"/>
      <c r="J186" s="821"/>
      <c r="K186" s="90"/>
      <c r="L186" s="821"/>
    </row>
    <row r="187" spans="1:12">
      <c r="A187" s="256"/>
      <c r="B187" s="227"/>
      <c r="C187" s="821"/>
      <c r="D187" s="821"/>
      <c r="E187" s="821"/>
      <c r="F187" s="821"/>
      <c r="G187" s="90"/>
      <c r="H187" s="821"/>
      <c r="I187" s="821"/>
      <c r="J187" s="821"/>
      <c r="K187" s="90"/>
      <c r="L187" s="821"/>
    </row>
    <row r="188" spans="1:12">
      <c r="A188" s="256"/>
      <c r="B188" s="227"/>
      <c r="C188" s="821"/>
      <c r="D188" s="821"/>
      <c r="E188" s="821"/>
      <c r="F188" s="821"/>
      <c r="G188" s="90"/>
      <c r="H188" s="821"/>
      <c r="I188" s="821"/>
      <c r="J188" s="821"/>
      <c r="K188" s="90"/>
      <c r="L188" s="821"/>
    </row>
    <row r="189" spans="1:12">
      <c r="A189" s="256"/>
      <c r="B189" s="227"/>
      <c r="C189" s="821"/>
      <c r="D189" s="821"/>
      <c r="E189" s="821"/>
      <c r="F189" s="821"/>
      <c r="G189" s="90"/>
      <c r="H189" s="821"/>
      <c r="I189" s="821"/>
      <c r="J189" s="821"/>
      <c r="K189" s="90"/>
      <c r="L189" s="821"/>
    </row>
    <row r="190" spans="1:12">
      <c r="A190" s="256"/>
      <c r="B190" s="227"/>
      <c r="C190" s="821"/>
      <c r="D190" s="821"/>
      <c r="E190" s="821"/>
      <c r="F190" s="821"/>
      <c r="G190" s="90"/>
      <c r="H190" s="821"/>
      <c r="I190" s="821"/>
      <c r="J190" s="821"/>
      <c r="K190" s="90"/>
      <c r="L190" s="821"/>
    </row>
    <row r="191" spans="1:12">
      <c r="A191" s="256"/>
      <c r="B191" s="227"/>
      <c r="C191" s="821"/>
      <c r="D191" s="821"/>
      <c r="E191" s="821"/>
      <c r="F191" s="821"/>
      <c r="G191" s="90"/>
      <c r="H191" s="821"/>
      <c r="I191" s="821"/>
      <c r="J191" s="821"/>
      <c r="K191" s="90"/>
      <c r="L191" s="821"/>
    </row>
    <row r="199" spans="1:1">
      <c r="A199" s="256"/>
    </row>
  </sheetData>
  <customSheetViews>
    <customSheetView guid="{E81D238A-7B02-4284-898B-8B059A14501E}" showPageBreaks="1" showGridLines="0" zeroValues="0" fitToPage="1">
      <selection activeCell="H58" sqref="H58"/>
      <rowBreaks count="2" manualBreakCount="2">
        <brk id="67" max="16383" man="1"/>
        <brk id="112" max="16383" man="1"/>
      </rowBreaks>
      <pageMargins left="0.55118110236220474" right="0.51181102362204722" top="0.39370078740157483" bottom="0.39370078740157483" header="0" footer="0.27559055118110237"/>
      <pageSetup scale="82" firstPageNumber="29" fitToHeight="0" orientation="portrait" r:id="rId1"/>
      <headerFooter alignWithMargins="0">
        <oddFooter>&amp;R&amp;8Soutien à la mission 2017-2018</oddFooter>
      </headerFooter>
    </customSheetView>
    <customSheetView guid="{EE10AC66-1EA7-44A5-A4AC-C85396D1CDF4}" showGridLines="0" zeroValues="0" showRuler="0">
      <selection activeCell="L4" sqref="L4"/>
      <rowBreaks count="2" manualBreakCount="2">
        <brk id="64" max="12" man="1"/>
        <brk id="104" max="12" man="1"/>
      </rowBreaks>
      <pageMargins left="0.55000000000000004" right="0.51181102362204722" top="0.41" bottom="0.38" header="0" footer="0.28999999999999998"/>
      <pageSetup scale="90" firstPageNumber="29" orientation="portrait" r:id="rId2"/>
      <headerFooter alignWithMargins="0">
        <oddFooter>&amp;R&amp;8Soutien pour une année 2012-2013</oddFooter>
      </headerFooter>
    </customSheetView>
    <customSheetView guid="{880C3229-9790-4559-BAA0-FBDBBD6DDD03}" showGridLines="0" zeroValues="0" fitToPage="1">
      <selection activeCell="H58" sqref="H58"/>
      <rowBreaks count="2" manualBreakCount="2">
        <brk id="67" max="16383" man="1"/>
        <brk id="112" max="16383" man="1"/>
      </rowBreaks>
      <pageMargins left="0.55118110236220474" right="0.51181102362204722" top="0.39370078740157483" bottom="0.39370078740157483" header="0" footer="0.27559055118110237"/>
      <pageSetup scale="82" firstPageNumber="29" fitToHeight="0" orientation="portrait" r:id="rId3"/>
      <headerFooter alignWithMargins="0">
        <oddFooter>&amp;R&amp;8Soutien à la mission 2017-2018</oddFooter>
      </headerFooter>
    </customSheetView>
  </customSheetViews>
  <mergeCells count="4">
    <mergeCell ref="A161:J161"/>
    <mergeCell ref="A134:B134"/>
    <mergeCell ref="A165:J165"/>
    <mergeCell ref="A181:J181"/>
  </mergeCells>
  <phoneticPr fontId="0" type="noConversion"/>
  <pageMargins left="0.55118110236220474" right="0.51181102362204722" top="0.39370078740157483" bottom="0.39370078740157483" header="0" footer="0.27559055118110237"/>
  <pageSetup scale="85" firstPageNumber="29" fitToWidth="0" fitToHeight="0" orientation="portrait" r:id="rId4"/>
  <headerFooter alignWithMargins="0">
    <oddFooter>&amp;R&amp;8Rapport final d'activité</oddFooter>
  </headerFooter>
  <rowBreaks count="3" manualBreakCount="3">
    <brk id="69" max="16383" man="1"/>
    <brk id="117" max="16383" man="1"/>
    <brk id="161" max="16383" man="1"/>
  </rowBreaks>
  <drawing r:id="rId5"/>
  <legacyDrawing r:id="rId6"/>
  <mc:AlternateContent xmlns:mc="http://schemas.openxmlformats.org/markup-compatibility/2006">
    <mc:Choice Requires="x14">
      <controls>
        <mc:AlternateContent xmlns:mc="http://schemas.openxmlformats.org/markup-compatibility/2006">
          <mc:Choice Requires="x14">
            <control shapeId="13323" r:id="rId7" name="Check Box 11">
              <controlPr defaultSize="0" autoFill="0" autoLine="0" autoPict="0">
                <anchor moveWithCells="1">
                  <from>
                    <xdr:col>3</xdr:col>
                    <xdr:colOff>171450</xdr:colOff>
                    <xdr:row>5</xdr:row>
                    <xdr:rowOff>180975</xdr:rowOff>
                  </from>
                  <to>
                    <xdr:col>4</xdr:col>
                    <xdr:colOff>57150</xdr:colOff>
                    <xdr:row>7</xdr:row>
                    <xdr:rowOff>0</xdr:rowOff>
                  </to>
                </anchor>
              </controlPr>
            </control>
          </mc:Choice>
        </mc:AlternateContent>
        <mc:AlternateContent xmlns:mc="http://schemas.openxmlformats.org/markup-compatibility/2006">
          <mc:Choice Requires="x14">
            <control shapeId="13324" r:id="rId8" name="Check Box 12">
              <controlPr defaultSize="0" autoFill="0" autoLine="0" autoPict="0">
                <anchor moveWithCells="1">
                  <from>
                    <xdr:col>7</xdr:col>
                    <xdr:colOff>66675</xdr:colOff>
                    <xdr:row>5</xdr:row>
                    <xdr:rowOff>161925</xdr:rowOff>
                  </from>
                  <to>
                    <xdr:col>9</xdr:col>
                    <xdr:colOff>266700</xdr:colOff>
                    <xdr:row>6</xdr:row>
                    <xdr:rowOff>133350</xdr:rowOff>
                  </to>
                </anchor>
              </controlPr>
            </control>
          </mc:Choice>
        </mc:AlternateContent>
        <mc:AlternateContent xmlns:mc="http://schemas.openxmlformats.org/markup-compatibility/2006">
          <mc:Choice Requires="x14">
            <control shapeId="13325" r:id="rId9" name="Check Box 13">
              <controlPr defaultSize="0" autoFill="0" autoLine="0" autoPict="0">
                <anchor moveWithCells="1">
                  <from>
                    <xdr:col>7</xdr:col>
                    <xdr:colOff>66675</xdr:colOff>
                    <xdr:row>6</xdr:row>
                    <xdr:rowOff>152400</xdr:rowOff>
                  </from>
                  <to>
                    <xdr:col>7</xdr:col>
                    <xdr:colOff>638175</xdr:colOff>
                    <xdr:row>8</xdr:row>
                    <xdr:rowOff>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M209"/>
  <sheetViews>
    <sheetView showGridLines="0" showZeros="0" zoomScaleNormal="100" zoomScaleSheetLayoutView="100" workbookViewId="0"/>
  </sheetViews>
  <sheetFormatPr baseColWidth="10" defaultRowHeight="12.75"/>
  <cols>
    <col min="1" max="1" width="23" style="256" customWidth="1"/>
    <col min="2" max="2" width="55.7109375" style="227" customWidth="1"/>
    <col min="3" max="3" width="0.85546875" customWidth="1"/>
    <col min="4" max="4" width="9.5703125" style="593" customWidth="1"/>
    <col min="5" max="5" width="0.85546875" customWidth="1"/>
    <col min="6" max="6" width="5.28515625" style="1502" customWidth="1"/>
    <col min="7" max="7" width="0.85546875" customWidth="1"/>
    <col min="8" max="8" width="9.5703125" style="593" customWidth="1"/>
    <col min="9" max="9" width="0.85546875" customWidth="1"/>
    <col min="10" max="10" width="5.28515625" style="1502" customWidth="1"/>
  </cols>
  <sheetData>
    <row r="1" spans="1:10" s="130" customFormat="1" ht="22.5" customHeight="1">
      <c r="A1" s="171" t="s">
        <v>139</v>
      </c>
      <c r="B1" s="127"/>
      <c r="C1" s="127"/>
      <c r="D1" s="171"/>
      <c r="E1" s="127"/>
      <c r="F1" s="1517"/>
      <c r="G1" s="172"/>
      <c r="H1" s="173"/>
      <c r="I1" s="127"/>
      <c r="J1" s="1517"/>
    </row>
    <row r="2" spans="1:10" ht="3" customHeight="1">
      <c r="A2" s="31"/>
      <c r="B2" s="31"/>
      <c r="J2" s="240"/>
    </row>
    <row r="3" spans="1:10" ht="15" customHeight="1">
      <c r="A3" s="103" t="s">
        <v>9</v>
      </c>
      <c r="B3" s="1075">
        <f>'Page de garde'!$C$3</f>
        <v>0</v>
      </c>
      <c r="C3" s="1261"/>
      <c r="D3" s="1086"/>
      <c r="E3" s="1261"/>
      <c r="F3" s="1075"/>
      <c r="G3" s="1261"/>
      <c r="H3" s="1086"/>
      <c r="J3" s="1535"/>
    </row>
    <row r="4" spans="1:10" ht="11.25" customHeight="1">
      <c r="B4" s="248"/>
    </row>
    <row r="5" spans="1:10" s="40" customFormat="1" ht="11.25" customHeight="1">
      <c r="A5" s="110" t="s">
        <v>617</v>
      </c>
      <c r="B5" s="110"/>
      <c r="C5"/>
      <c r="D5" s="936"/>
      <c r="E5"/>
      <c r="F5" s="1531"/>
      <c r="G5" s="50"/>
      <c r="H5" s="936"/>
      <c r="I5"/>
      <c r="J5" s="1535"/>
    </row>
    <row r="6" spans="1:10" ht="11.25" customHeight="1">
      <c r="C6" s="40"/>
      <c r="D6" s="100" t="str">
        <f>CONCATENATE(LEFT('Page de garde'!C4,4),"-",RIGHT('Page de garde'!C4,4))</f>
        <v>2023-2024</v>
      </c>
      <c r="E6" s="884"/>
      <c r="F6" s="1532"/>
      <c r="G6" s="50"/>
      <c r="H6" s="100" t="str">
        <f>CONCATENATE(LEFT('Page de garde'!C4,4)+1,"-",RIGHT('Page de garde'!C4,4)+1)</f>
        <v>2024-2025</v>
      </c>
      <c r="I6" s="884"/>
      <c r="J6" s="1536"/>
    </row>
    <row r="7" spans="1:10" ht="11.25" customHeight="1">
      <c r="D7" s="1087"/>
      <c r="E7" s="1"/>
      <c r="F7" s="1533"/>
      <c r="H7" s="1087"/>
      <c r="J7" s="1507"/>
    </row>
    <row r="8" spans="1:10" ht="15.75" customHeight="1">
      <c r="C8" s="228"/>
      <c r="D8" s="1088"/>
      <c r="F8" s="1533"/>
      <c r="H8" s="1088"/>
      <c r="I8" s="1"/>
      <c r="J8" s="1533"/>
    </row>
    <row r="9" spans="1:10" ht="15.75" customHeight="1">
      <c r="C9" s="228"/>
      <c r="D9" s="1089" t="s">
        <v>35</v>
      </c>
      <c r="E9" s="93"/>
      <c r="F9" s="1534" t="s">
        <v>36</v>
      </c>
      <c r="G9" s="54"/>
      <c r="H9" s="1089" t="s">
        <v>35</v>
      </c>
      <c r="I9" s="93"/>
      <c r="J9" s="1534" t="s">
        <v>36</v>
      </c>
    </row>
    <row r="10" spans="1:10" s="32" customFormat="1" ht="11.25" customHeight="1">
      <c r="A10" s="76" t="s">
        <v>37</v>
      </c>
      <c r="B10" s="76"/>
      <c r="D10" s="1090"/>
      <c r="F10" s="2"/>
      <c r="H10" s="1090"/>
      <c r="J10" s="2"/>
    </row>
    <row r="11" spans="1:10" s="32" customFormat="1" ht="11.25" customHeight="1">
      <c r="A11" s="9" t="s">
        <v>38</v>
      </c>
      <c r="B11" s="9"/>
      <c r="D11" s="1091"/>
      <c r="F11" s="1518"/>
      <c r="H11" s="1091"/>
      <c r="J11" s="1518"/>
    </row>
    <row r="12" spans="1:10" s="32" customFormat="1" ht="11.25" customHeight="1">
      <c r="A12" s="9" t="s">
        <v>39</v>
      </c>
      <c r="B12" s="9"/>
      <c r="D12" s="1092"/>
      <c r="F12" s="1518"/>
      <c r="H12" s="1092"/>
      <c r="J12" s="1518"/>
    </row>
    <row r="13" spans="1:10" s="32" customFormat="1" ht="11.25" customHeight="1">
      <c r="A13" s="269" t="s">
        <v>112</v>
      </c>
      <c r="B13" s="295"/>
      <c r="D13" s="1093"/>
      <c r="F13" s="1519" t="str">
        <f t="shared" ref="F13:F25" si="0">IF(D13=0,"",D13/D$76)</f>
        <v/>
      </c>
      <c r="H13" s="1093"/>
      <c r="J13" s="1519" t="str">
        <f t="shared" ref="J13:J25" si="1">IF(H13=0,"",H13/H$76)</f>
        <v/>
      </c>
    </row>
    <row r="14" spans="1:10" s="32" customFormat="1" ht="11.25" customHeight="1">
      <c r="A14" s="269" t="s">
        <v>131</v>
      </c>
      <c r="B14" s="295"/>
      <c r="D14" s="1093"/>
      <c r="F14" s="1519" t="str">
        <f>IF(D14=0,"",D14/D$76)</f>
        <v/>
      </c>
      <c r="H14" s="1093"/>
      <c r="J14" s="1519" t="str">
        <f t="shared" si="1"/>
        <v/>
      </c>
    </row>
    <row r="15" spans="1:10" s="32" customFormat="1" ht="11.25" customHeight="1">
      <c r="A15" s="315" t="s">
        <v>159</v>
      </c>
      <c r="B15" s="295"/>
      <c r="D15" s="1093"/>
      <c r="F15" s="1519" t="str">
        <f t="shared" si="0"/>
        <v/>
      </c>
      <c r="H15" s="1093"/>
      <c r="J15" s="1519" t="str">
        <f t="shared" si="1"/>
        <v/>
      </c>
    </row>
    <row r="16" spans="1:10" s="32" customFormat="1" ht="11.25" customHeight="1">
      <c r="A16" s="315" t="s">
        <v>160</v>
      </c>
      <c r="B16" s="295"/>
      <c r="D16" s="1093"/>
      <c r="F16" s="1519" t="str">
        <f t="shared" si="0"/>
        <v/>
      </c>
      <c r="H16" s="1093"/>
      <c r="J16" s="1519" t="str">
        <f t="shared" si="1"/>
        <v/>
      </c>
    </row>
    <row r="17" spans="1:10" s="32" customFormat="1" ht="11.25" customHeight="1">
      <c r="A17" s="315" t="s">
        <v>120</v>
      </c>
      <c r="B17" s="295"/>
      <c r="D17" s="1093"/>
      <c r="F17" s="1519" t="str">
        <f t="shared" si="0"/>
        <v/>
      </c>
      <c r="H17" s="1093"/>
      <c r="J17" s="1519" t="str">
        <f t="shared" si="1"/>
        <v/>
      </c>
    </row>
    <row r="18" spans="1:10" s="32" customFormat="1" ht="11.25" customHeight="1">
      <c r="A18" s="269" t="s">
        <v>16</v>
      </c>
      <c r="B18" s="295"/>
      <c r="D18" s="1093"/>
      <c r="F18" s="1519" t="str">
        <f t="shared" si="0"/>
        <v/>
      </c>
      <c r="H18" s="1093"/>
      <c r="J18" s="1519" t="str">
        <f t="shared" si="1"/>
        <v/>
      </c>
    </row>
    <row r="19" spans="1:10" s="32" customFormat="1" ht="11.25" customHeight="1">
      <c r="A19" s="269" t="s">
        <v>114</v>
      </c>
      <c r="B19" s="295"/>
      <c r="D19" s="1093"/>
      <c r="F19" s="1519" t="str">
        <f t="shared" si="0"/>
        <v/>
      </c>
      <c r="H19" s="1093"/>
      <c r="J19" s="1519" t="str">
        <f t="shared" si="1"/>
        <v/>
      </c>
    </row>
    <row r="20" spans="1:10" s="32" customFormat="1" ht="11.25" customHeight="1">
      <c r="A20" s="269" t="s">
        <v>115</v>
      </c>
      <c r="B20" s="227"/>
      <c r="D20" s="1093"/>
      <c r="F20" s="1519" t="str">
        <f>IF(D20=0,"",D20/D$76)</f>
        <v/>
      </c>
      <c r="H20" s="1093"/>
      <c r="J20" s="1519" t="str">
        <f t="shared" si="1"/>
        <v/>
      </c>
    </row>
    <row r="21" spans="1:10" s="32" customFormat="1" ht="11.25" customHeight="1">
      <c r="A21" s="315" t="s">
        <v>136</v>
      </c>
      <c r="B21" s="246"/>
      <c r="D21" s="1093"/>
      <c r="F21" s="1519" t="str">
        <f t="shared" si="0"/>
        <v/>
      </c>
      <c r="H21" s="1093"/>
      <c r="J21" s="1519" t="str">
        <f t="shared" si="1"/>
        <v/>
      </c>
    </row>
    <row r="22" spans="1:10" s="32" customFormat="1" ht="11.25" customHeight="1">
      <c r="A22" s="287" t="s">
        <v>116</v>
      </c>
      <c r="B22" s="296"/>
      <c r="D22" s="1093"/>
      <c r="F22" s="1519" t="str">
        <f t="shared" si="0"/>
        <v/>
      </c>
      <c r="H22" s="1093"/>
      <c r="J22" s="1519" t="str">
        <f t="shared" si="1"/>
        <v/>
      </c>
    </row>
    <row r="23" spans="1:10" s="32" customFormat="1" ht="11.25" customHeight="1">
      <c r="A23" s="425"/>
      <c r="B23" s="426"/>
      <c r="D23" s="1093"/>
      <c r="F23" s="1519" t="str">
        <f t="shared" si="0"/>
        <v/>
      </c>
      <c r="H23" s="1093"/>
      <c r="J23" s="1519" t="str">
        <f t="shared" si="1"/>
        <v/>
      </c>
    </row>
    <row r="24" spans="1:10" s="32" customFormat="1" ht="11.25" customHeight="1">
      <c r="A24" s="427"/>
      <c r="B24" s="428"/>
      <c r="C24" s="40"/>
      <c r="D24" s="1093"/>
      <c r="E24" s="40"/>
      <c r="F24" s="1519" t="str">
        <f t="shared" si="0"/>
        <v/>
      </c>
      <c r="H24" s="1093"/>
      <c r="I24" s="40"/>
      <c r="J24" s="1519" t="str">
        <f t="shared" si="1"/>
        <v/>
      </c>
    </row>
    <row r="25" spans="1:10" s="32" customFormat="1" ht="11.25" customHeight="1">
      <c r="A25" s="270"/>
      <c r="B25" s="270" t="s">
        <v>54</v>
      </c>
      <c r="C25" s="40"/>
      <c r="D25" s="1094">
        <f>SUM(D13:D24)</f>
        <v>0</v>
      </c>
      <c r="E25" s="40"/>
      <c r="F25" s="1085" t="str">
        <f t="shared" si="0"/>
        <v/>
      </c>
      <c r="H25" s="1094">
        <f>SUM(H13:H24)</f>
        <v>0</v>
      </c>
      <c r="I25" s="40"/>
      <c r="J25" s="1085" t="str">
        <f t="shared" si="1"/>
        <v/>
      </c>
    </row>
    <row r="26" spans="1:10" s="32" customFormat="1" ht="12">
      <c r="A26" s="15" t="s">
        <v>58</v>
      </c>
      <c r="B26" s="297"/>
      <c r="C26" s="40"/>
      <c r="D26" s="1095"/>
      <c r="E26" s="40"/>
      <c r="F26" s="1084"/>
      <c r="H26" s="1095"/>
      <c r="I26" s="40"/>
      <c r="J26" s="1084"/>
    </row>
    <row r="27" spans="1:10" s="32" customFormat="1" ht="11.25" customHeight="1">
      <c r="A27" s="271" t="s">
        <v>59</v>
      </c>
      <c r="B27" s="299"/>
      <c r="C27" s="40"/>
      <c r="D27" s="1093"/>
      <c r="E27" s="40"/>
      <c r="F27" s="1519" t="str">
        <f t="shared" ref="F27:F35" si="2">IF(D27=0,"",D27/D$76)</f>
        <v/>
      </c>
      <c r="H27" s="1093"/>
      <c r="I27" s="40"/>
      <c r="J27" s="1519" t="str">
        <f t="shared" ref="J27:J34" si="3">IF(H27=0,"",H27/H$76)</f>
        <v/>
      </c>
    </row>
    <row r="28" spans="1:10" s="32" customFormat="1" ht="11.25" customHeight="1">
      <c r="A28" s="196" t="s">
        <v>60</v>
      </c>
      <c r="B28" s="229"/>
      <c r="C28" s="40"/>
      <c r="D28" s="1093"/>
      <c r="E28" s="40"/>
      <c r="F28" s="1519" t="str">
        <f t="shared" si="2"/>
        <v/>
      </c>
      <c r="H28" s="1093"/>
      <c r="I28" s="40"/>
      <c r="J28" s="1519" t="str">
        <f t="shared" si="3"/>
        <v/>
      </c>
    </row>
    <row r="29" spans="1:10" s="32" customFormat="1" ht="11.25" customHeight="1">
      <c r="A29" s="196" t="s">
        <v>61</v>
      </c>
      <c r="B29" s="229"/>
      <c r="C29" s="40"/>
      <c r="D29" s="1093"/>
      <c r="E29" s="40"/>
      <c r="F29" s="1519" t="str">
        <f t="shared" si="2"/>
        <v/>
      </c>
      <c r="H29" s="1093"/>
      <c r="I29" s="40"/>
      <c r="J29" s="1519" t="str">
        <f t="shared" si="3"/>
        <v/>
      </c>
    </row>
    <row r="30" spans="1:10" s="32" customFormat="1" ht="11.25" customHeight="1">
      <c r="A30" s="196" t="s">
        <v>62</v>
      </c>
      <c r="B30" s="229"/>
      <c r="C30" s="40"/>
      <c r="D30" s="1093"/>
      <c r="E30" s="40"/>
      <c r="F30" s="1519" t="str">
        <f t="shared" si="2"/>
        <v/>
      </c>
      <c r="H30" s="1093"/>
      <c r="I30" s="40"/>
      <c r="J30" s="1519" t="str">
        <f t="shared" si="3"/>
        <v/>
      </c>
    </row>
    <row r="31" spans="1:10" s="32" customFormat="1" ht="11.25" customHeight="1">
      <c r="A31" s="196" t="s">
        <v>63</v>
      </c>
      <c r="B31" s="229"/>
      <c r="C31" s="40"/>
      <c r="D31" s="1093"/>
      <c r="E31" s="40"/>
      <c r="F31" s="1519" t="str">
        <f t="shared" si="2"/>
        <v/>
      </c>
      <c r="H31" s="1093"/>
      <c r="I31" s="40"/>
      <c r="J31" s="1519" t="str">
        <f t="shared" si="3"/>
        <v/>
      </c>
    </row>
    <row r="32" spans="1:10" s="32" customFormat="1" ht="11.25" customHeight="1">
      <c r="A32" s="256" t="s">
        <v>64</v>
      </c>
      <c r="B32" s="227"/>
      <c r="C32" s="40"/>
      <c r="D32" s="1093"/>
      <c r="E32" s="40"/>
      <c r="F32" s="1519" t="str">
        <f t="shared" si="2"/>
        <v/>
      </c>
      <c r="H32" s="1093"/>
      <c r="I32" s="40"/>
      <c r="J32" s="1519" t="str">
        <f t="shared" si="3"/>
        <v/>
      </c>
    </row>
    <row r="33" spans="1:10" s="32" customFormat="1" ht="11.25" customHeight="1">
      <c r="A33" s="429"/>
      <c r="B33" s="430"/>
      <c r="C33" s="40"/>
      <c r="D33" s="1093"/>
      <c r="E33" s="40"/>
      <c r="F33" s="1519" t="str">
        <f t="shared" si="2"/>
        <v/>
      </c>
      <c r="H33" s="1093"/>
      <c r="I33" s="40"/>
      <c r="J33" s="1519" t="str">
        <f t="shared" si="3"/>
        <v/>
      </c>
    </row>
    <row r="34" spans="1:10" s="32" customFormat="1" ht="11.25" customHeight="1">
      <c r="A34" s="431"/>
      <c r="B34" s="432"/>
      <c r="C34" s="40"/>
      <c r="D34" s="1093"/>
      <c r="E34" s="40"/>
      <c r="F34" s="1519" t="str">
        <f t="shared" si="2"/>
        <v/>
      </c>
      <c r="H34" s="1093"/>
      <c r="I34" s="40"/>
      <c r="J34" s="1519" t="str">
        <f t="shared" si="3"/>
        <v/>
      </c>
    </row>
    <row r="35" spans="1:10" s="32" customFormat="1" ht="11.25" customHeight="1">
      <c r="A35" s="270"/>
      <c r="B35" s="296" t="s">
        <v>28</v>
      </c>
      <c r="C35" s="40"/>
      <c r="D35" s="1096">
        <f>SUM(D27:D34)</f>
        <v>0</v>
      </c>
      <c r="E35" s="40"/>
      <c r="F35" s="1085" t="str">
        <f t="shared" si="2"/>
        <v/>
      </c>
      <c r="H35" s="1096">
        <f>SUM(H27:H34)</f>
        <v>0</v>
      </c>
      <c r="I35" s="40"/>
      <c r="J35" s="1085" t="str">
        <f>IF(H35=0,"",H35/H$76)</f>
        <v/>
      </c>
    </row>
    <row r="36" spans="1:10" s="32" customFormat="1" ht="11.25" customHeight="1">
      <c r="A36" s="8"/>
      <c r="B36" s="300" t="s">
        <v>10</v>
      </c>
      <c r="C36" s="40"/>
      <c r="D36" s="1094">
        <f>D25+D35</f>
        <v>0</v>
      </c>
      <c r="E36" s="40"/>
      <c r="F36" s="1085" t="str">
        <f>IF(D36=0,"",D36/D$76)</f>
        <v/>
      </c>
      <c r="H36" s="1094">
        <f>H25+H35</f>
        <v>0</v>
      </c>
      <c r="I36" s="40"/>
      <c r="J36" s="1085" t="str">
        <f>IF(H36=0,"",H36/H$76)</f>
        <v/>
      </c>
    </row>
    <row r="37" spans="1:10" s="32" customFormat="1" ht="11.25" customHeight="1">
      <c r="A37" s="61" t="s">
        <v>65</v>
      </c>
      <c r="B37" s="61"/>
      <c r="C37" s="40"/>
      <c r="D37" s="1095"/>
      <c r="E37" s="40"/>
      <c r="F37" s="1084"/>
      <c r="H37" s="1095"/>
      <c r="I37" s="40"/>
      <c r="J37" s="1084"/>
    </row>
    <row r="38" spans="1:10" s="32" customFormat="1" ht="11.25" customHeight="1">
      <c r="A38" s="9" t="s">
        <v>66</v>
      </c>
      <c r="B38" s="9"/>
      <c r="C38" s="40"/>
      <c r="D38" s="1095"/>
      <c r="E38" s="40"/>
      <c r="F38" s="1084"/>
      <c r="H38" s="1095"/>
      <c r="I38" s="40"/>
      <c r="J38" s="1084"/>
    </row>
    <row r="39" spans="1:10" s="32" customFormat="1" ht="12" customHeight="1">
      <c r="A39" s="271" t="s">
        <v>67</v>
      </c>
      <c r="B39" s="298"/>
      <c r="C39" s="40"/>
      <c r="D39" s="99"/>
      <c r="E39" s="40"/>
      <c r="F39" s="1084" t="str">
        <f>IF(D39=0,"",D39/D$76)</f>
        <v/>
      </c>
      <c r="H39" s="99"/>
      <c r="I39" s="40"/>
      <c r="J39" s="1084" t="str">
        <f>IF(H39=0,"",H39/H$76)</f>
        <v/>
      </c>
    </row>
    <row r="40" spans="1:10" s="32" customFormat="1" ht="11.25" customHeight="1">
      <c r="A40" s="319" t="s">
        <v>699</v>
      </c>
      <c r="B40" s="229"/>
      <c r="C40" s="40"/>
      <c r="D40" s="1093"/>
      <c r="E40" s="40"/>
      <c r="F40" s="1519" t="str">
        <f>IF(D40=0,"",D40/D$76)</f>
        <v/>
      </c>
      <c r="H40" s="1093"/>
      <c r="I40" s="40"/>
      <c r="J40" s="1519" t="str">
        <f>IF(H40=0,"",H40/H$76)</f>
        <v/>
      </c>
    </row>
    <row r="41" spans="1:10" s="32" customFormat="1" ht="11.25" customHeight="1">
      <c r="A41" s="319" t="s">
        <v>332</v>
      </c>
      <c r="B41" s="229"/>
      <c r="C41" s="40"/>
      <c r="D41" s="1093"/>
      <c r="E41" s="40"/>
      <c r="F41" s="1519" t="str">
        <f>IF(D41=0,"",D41/D$76)</f>
        <v/>
      </c>
      <c r="H41" s="1093"/>
      <c r="I41" s="40"/>
      <c r="J41" s="1519" t="str">
        <f>IF(H41=0,"",H41/H$76)</f>
        <v/>
      </c>
    </row>
    <row r="42" spans="1:10" s="32" customFormat="1" ht="12.75" customHeight="1">
      <c r="A42" s="319" t="s">
        <v>68</v>
      </c>
      <c r="B42" s="229"/>
      <c r="C42" s="40"/>
      <c r="D42" s="1091"/>
      <c r="E42" s="40"/>
      <c r="F42" s="1520" t="str">
        <f>IF(D42=0,"",D42/D$76)</f>
        <v/>
      </c>
      <c r="H42" s="1091"/>
      <c r="I42" s="40"/>
      <c r="J42" s="1520" t="str">
        <f>IF(H42=0,"",H42/H$76)</f>
        <v/>
      </c>
    </row>
    <row r="43" spans="1:10" s="32" customFormat="1" ht="11.25" customHeight="1">
      <c r="A43" s="233"/>
      <c r="B43" s="233"/>
      <c r="C43" s="40"/>
      <c r="D43" s="1093"/>
      <c r="E43" s="40"/>
      <c r="F43" s="1519" t="str">
        <f t="shared" ref="F43:F53" si="4">IF(D43=0,"",D43/D$76)</f>
        <v/>
      </c>
      <c r="H43" s="1093"/>
      <c r="I43" s="40"/>
      <c r="J43" s="1519" t="str">
        <f t="shared" ref="J43:J53" si="5">IF(H43=0,"",H43/H$76)</f>
        <v/>
      </c>
    </row>
    <row r="44" spans="1:10" s="32" customFormat="1" ht="11.25" customHeight="1">
      <c r="A44" s="233"/>
      <c r="B44" s="233"/>
      <c r="C44" s="40"/>
      <c r="D44" s="1093"/>
      <c r="E44" s="40"/>
      <c r="F44" s="1519" t="str">
        <f t="shared" si="4"/>
        <v/>
      </c>
      <c r="H44" s="1093"/>
      <c r="I44" s="40"/>
      <c r="J44" s="1519" t="str">
        <f t="shared" si="5"/>
        <v/>
      </c>
    </row>
    <row r="45" spans="1:10" s="32" customFormat="1" ht="11.25" customHeight="1">
      <c r="A45" s="196" t="s">
        <v>69</v>
      </c>
      <c r="B45" s="229"/>
      <c r="C45" s="40"/>
      <c r="D45" s="1093"/>
      <c r="E45" s="40"/>
      <c r="F45" s="1519" t="str">
        <f t="shared" si="4"/>
        <v/>
      </c>
      <c r="H45" s="1093"/>
      <c r="I45" s="40"/>
      <c r="J45" s="1519" t="str">
        <f t="shared" si="5"/>
        <v/>
      </c>
    </row>
    <row r="46" spans="1:10" s="32" customFormat="1" ht="12">
      <c r="A46" s="2023" t="s">
        <v>381</v>
      </c>
      <c r="B46" s="2023"/>
      <c r="C46" s="40"/>
      <c r="D46" s="1093"/>
      <c r="E46" s="40"/>
      <c r="F46" s="1519" t="str">
        <f t="shared" si="4"/>
        <v/>
      </c>
      <c r="H46" s="1093"/>
      <c r="J46" s="1519" t="str">
        <f t="shared" si="5"/>
        <v/>
      </c>
    </row>
    <row r="47" spans="1:10" s="32" customFormat="1" ht="12">
      <c r="A47" s="229" t="s">
        <v>180</v>
      </c>
      <c r="B47" s="235"/>
      <c r="C47" s="40"/>
      <c r="D47" s="1093"/>
      <c r="E47" s="40"/>
      <c r="F47" s="1519" t="str">
        <f>IF(D47=0,"",D47/D$76)</f>
        <v/>
      </c>
      <c r="H47" s="1093"/>
      <c r="J47" s="1519" t="str">
        <f>IF(H47=0,"",H47/H$76)</f>
        <v/>
      </c>
    </row>
    <row r="48" spans="1:10" s="32" customFormat="1" ht="11.25" customHeight="1">
      <c r="A48" s="196" t="s">
        <v>70</v>
      </c>
      <c r="B48" s="229"/>
      <c r="C48" s="40"/>
      <c r="D48" s="1093"/>
      <c r="E48" s="40"/>
      <c r="F48" s="1519" t="str">
        <f t="shared" si="4"/>
        <v/>
      </c>
      <c r="H48" s="1093"/>
      <c r="I48" s="40"/>
      <c r="J48" s="1519" t="str">
        <f t="shared" si="5"/>
        <v/>
      </c>
    </row>
    <row r="49" spans="1:10" s="32" customFormat="1" ht="11.25" customHeight="1">
      <c r="A49" s="196" t="s">
        <v>71</v>
      </c>
      <c r="B49" s="229"/>
      <c r="C49" s="40"/>
      <c r="D49" s="1093"/>
      <c r="E49" s="40"/>
      <c r="F49" s="1519" t="str">
        <f t="shared" si="4"/>
        <v/>
      </c>
      <c r="H49" s="1093"/>
      <c r="I49" s="40"/>
      <c r="J49" s="1519" t="str">
        <f t="shared" si="5"/>
        <v/>
      </c>
    </row>
    <row r="50" spans="1:10" s="32" customFormat="1" ht="11.25" customHeight="1">
      <c r="A50" s="196" t="s">
        <v>116</v>
      </c>
      <c r="B50" s="229"/>
      <c r="C50" s="40"/>
      <c r="D50" s="1093"/>
      <c r="E50" s="40"/>
      <c r="F50" s="1519" t="str">
        <f t="shared" si="4"/>
        <v/>
      </c>
      <c r="H50" s="1093"/>
      <c r="I50" s="40"/>
      <c r="J50" s="1519" t="str">
        <f t="shared" si="5"/>
        <v/>
      </c>
    </row>
    <row r="51" spans="1:10" s="32" customFormat="1" ht="11.25" customHeight="1">
      <c r="A51" s="259"/>
      <c r="B51" s="433"/>
      <c r="C51" s="40"/>
      <c r="D51" s="1093"/>
      <c r="E51" s="40"/>
      <c r="F51" s="1519" t="str">
        <f t="shared" si="4"/>
        <v/>
      </c>
      <c r="H51" s="1093"/>
      <c r="I51" s="40"/>
      <c r="J51" s="1519" t="str">
        <f t="shared" si="5"/>
        <v/>
      </c>
    </row>
    <row r="52" spans="1:10" s="32" customFormat="1" ht="11.25" customHeight="1">
      <c r="A52" s="434"/>
      <c r="B52" s="435"/>
      <c r="C52" s="40"/>
      <c r="D52" s="1093"/>
      <c r="E52" s="40"/>
      <c r="F52" s="1519" t="str">
        <f t="shared" si="4"/>
        <v/>
      </c>
      <c r="H52" s="1093"/>
      <c r="I52" s="40"/>
      <c r="J52" s="1519" t="str">
        <f t="shared" si="5"/>
        <v/>
      </c>
    </row>
    <row r="53" spans="1:10" s="32" customFormat="1" ht="11.25" customHeight="1">
      <c r="A53" s="270"/>
      <c r="B53" s="296" t="s">
        <v>28</v>
      </c>
      <c r="C53" s="40"/>
      <c r="D53" s="1097">
        <f>SUM(D39:D52)</f>
        <v>0</v>
      </c>
      <c r="E53" s="40"/>
      <c r="F53" s="1085" t="str">
        <f t="shared" si="4"/>
        <v/>
      </c>
      <c r="H53" s="1097">
        <f>SUM(H39:H52)</f>
        <v>0</v>
      </c>
      <c r="I53" s="40"/>
      <c r="J53" s="1085" t="str">
        <f t="shared" si="5"/>
        <v/>
      </c>
    </row>
    <row r="54" spans="1:10" s="32" customFormat="1" ht="11.25" customHeight="1">
      <c r="A54" s="9" t="s">
        <v>72</v>
      </c>
      <c r="B54" s="9"/>
      <c r="C54" s="40"/>
      <c r="D54" s="1095"/>
      <c r="E54" s="40"/>
      <c r="F54" s="1521"/>
      <c r="H54" s="1095"/>
      <c r="I54" s="40"/>
      <c r="J54" s="1521"/>
    </row>
    <row r="55" spans="1:10" s="32" customFormat="1" ht="11.25" customHeight="1">
      <c r="A55" s="271" t="s">
        <v>621</v>
      </c>
      <c r="B55" s="298"/>
      <c r="C55" s="40"/>
      <c r="D55" s="1095"/>
      <c r="E55" s="40"/>
      <c r="F55" s="1084" t="str">
        <f t="shared" ref="F55:F65" si="6">IF(D55=0,"",D55/D$76)</f>
        <v/>
      </c>
      <c r="H55" s="1095"/>
      <c r="I55" s="40"/>
      <c r="J55" s="1084" t="str">
        <f t="shared" ref="J55:J65" si="7">IF(H55=0,"",H55/H$76)</f>
        <v/>
      </c>
    </row>
    <row r="56" spans="1:10" s="32" customFormat="1" ht="11.25" customHeight="1">
      <c r="A56" s="319" t="s">
        <v>73</v>
      </c>
      <c r="B56" s="229"/>
      <c r="C56" s="40"/>
      <c r="D56" s="1093"/>
      <c r="E56" s="40"/>
      <c r="F56" s="1519" t="str">
        <f t="shared" si="6"/>
        <v/>
      </c>
      <c r="H56" s="1093"/>
      <c r="I56" s="40"/>
      <c r="J56" s="1519" t="str">
        <f t="shared" si="7"/>
        <v/>
      </c>
    </row>
    <row r="57" spans="1:10" s="32" customFormat="1" ht="11.25" customHeight="1">
      <c r="A57" s="319" t="s">
        <v>74</v>
      </c>
      <c r="B57" s="229"/>
      <c r="C57" s="40"/>
      <c r="D57" s="1093"/>
      <c r="E57" s="40"/>
      <c r="F57" s="1519" t="str">
        <f t="shared" si="6"/>
        <v/>
      </c>
      <c r="H57" s="1093"/>
      <c r="I57" s="40"/>
      <c r="J57" s="1519" t="str">
        <f t="shared" si="7"/>
        <v/>
      </c>
    </row>
    <row r="58" spans="1:10" s="32" customFormat="1" ht="11.25" customHeight="1">
      <c r="A58" s="320" t="s">
        <v>68</v>
      </c>
      <c r="B58" s="227"/>
      <c r="C58" s="40"/>
      <c r="D58" s="1093"/>
      <c r="E58" s="40"/>
      <c r="F58" s="1519" t="str">
        <f t="shared" si="6"/>
        <v/>
      </c>
      <c r="H58" s="1093"/>
      <c r="I58" s="40"/>
      <c r="J58" s="1519" t="str">
        <f t="shared" si="7"/>
        <v/>
      </c>
    </row>
    <row r="59" spans="1:10" s="32" customFormat="1" ht="11.25" customHeight="1">
      <c r="A59" s="436"/>
      <c r="B59" s="430"/>
      <c r="C59" s="40"/>
      <c r="D59" s="1093"/>
      <c r="E59" s="40"/>
      <c r="F59" s="1519" t="str">
        <f t="shared" si="6"/>
        <v/>
      </c>
      <c r="H59" s="1093"/>
      <c r="I59" s="40"/>
      <c r="J59" s="1519" t="str">
        <f t="shared" si="7"/>
        <v/>
      </c>
    </row>
    <row r="60" spans="1:10" s="32" customFormat="1" ht="11.25" customHeight="1">
      <c r="A60" s="431"/>
      <c r="B60" s="435"/>
      <c r="C60" s="40"/>
      <c r="D60" s="1093"/>
      <c r="E60" s="40"/>
      <c r="F60" s="1519" t="str">
        <f t="shared" si="6"/>
        <v/>
      </c>
      <c r="H60" s="1093"/>
      <c r="I60" s="40"/>
      <c r="J60" s="1519" t="str">
        <f t="shared" si="7"/>
        <v/>
      </c>
    </row>
    <row r="61" spans="1:10" s="32" customFormat="1" ht="11.25" customHeight="1">
      <c r="A61" s="196" t="s">
        <v>75</v>
      </c>
      <c r="B61" s="229"/>
      <c r="C61" s="40"/>
      <c r="D61" s="1093"/>
      <c r="E61" s="40"/>
      <c r="F61" s="1519" t="str">
        <f t="shared" si="6"/>
        <v/>
      </c>
      <c r="H61" s="1093"/>
      <c r="I61" s="40"/>
      <c r="J61" s="1519" t="str">
        <f t="shared" si="7"/>
        <v/>
      </c>
    </row>
    <row r="62" spans="1:10" s="32" customFormat="1" ht="11.25" customHeight="1">
      <c r="A62" s="196" t="s">
        <v>47</v>
      </c>
      <c r="B62" s="229"/>
      <c r="C62" s="40"/>
      <c r="D62" s="1093"/>
      <c r="E62" s="40"/>
      <c r="F62" s="1519" t="str">
        <f t="shared" si="6"/>
        <v/>
      </c>
      <c r="H62" s="1093"/>
      <c r="I62" s="40"/>
      <c r="J62" s="1519" t="str">
        <f t="shared" si="7"/>
        <v/>
      </c>
    </row>
    <row r="63" spans="1:10" s="32" customFormat="1" ht="11.25" customHeight="1">
      <c r="A63" s="196" t="s">
        <v>116</v>
      </c>
      <c r="B63" s="229"/>
      <c r="C63" s="40"/>
      <c r="D63" s="1093"/>
      <c r="E63" s="40"/>
      <c r="F63" s="1519" t="str">
        <f t="shared" si="6"/>
        <v/>
      </c>
      <c r="H63" s="1093"/>
      <c r="I63" s="40"/>
      <c r="J63" s="1519" t="str">
        <f t="shared" si="7"/>
        <v/>
      </c>
    </row>
    <row r="64" spans="1:10" s="32" customFormat="1" ht="11.25" customHeight="1">
      <c r="A64" s="259"/>
      <c r="B64" s="433"/>
      <c r="C64" s="40"/>
      <c r="D64" s="1093"/>
      <c r="E64" s="40"/>
      <c r="F64" s="1519" t="str">
        <f t="shared" si="6"/>
        <v/>
      </c>
      <c r="H64" s="1093"/>
      <c r="I64" s="40"/>
      <c r="J64" s="1519" t="str">
        <f t="shared" si="7"/>
        <v/>
      </c>
    </row>
    <row r="65" spans="1:10" s="32" customFormat="1" ht="11.25" customHeight="1">
      <c r="A65" s="434"/>
      <c r="B65" s="437"/>
      <c r="C65" s="40"/>
      <c r="D65" s="1093"/>
      <c r="E65" s="40"/>
      <c r="F65" s="1519" t="str">
        <f t="shared" si="6"/>
        <v/>
      </c>
      <c r="H65" s="1093"/>
      <c r="I65" s="40"/>
      <c r="J65" s="1519" t="str">
        <f t="shared" si="7"/>
        <v/>
      </c>
    </row>
    <row r="66" spans="1:10" s="32" customFormat="1" ht="12">
      <c r="A66" s="270"/>
      <c r="B66" s="296" t="s">
        <v>28</v>
      </c>
      <c r="C66" s="40"/>
      <c r="D66" s="1094">
        <f>SUM(D55:D65)</f>
        <v>0</v>
      </c>
      <c r="E66" s="40"/>
      <c r="F66" s="1085" t="str">
        <f>IF(D66=0,"",D66/D$76)</f>
        <v/>
      </c>
      <c r="H66" s="1094">
        <f>SUM(H55:H65)</f>
        <v>0</v>
      </c>
      <c r="I66" s="40"/>
      <c r="J66" s="1085" t="str">
        <f>IF(H66=0,"",H66/H$76)</f>
        <v/>
      </c>
    </row>
    <row r="67" spans="1:10" s="32" customFormat="1" ht="12">
      <c r="A67" s="9" t="s">
        <v>48</v>
      </c>
      <c r="B67" s="12"/>
      <c r="C67" s="40"/>
      <c r="D67" s="1095"/>
      <c r="E67" s="40"/>
      <c r="F67" s="1084"/>
      <c r="H67" s="1095"/>
      <c r="I67" s="40"/>
      <c r="J67" s="1084"/>
    </row>
    <row r="68" spans="1:10" s="32" customFormat="1" ht="12">
      <c r="A68" s="271" t="s">
        <v>399</v>
      </c>
      <c r="B68" s="298"/>
      <c r="C68" s="40"/>
      <c r="D68" s="1095"/>
      <c r="E68" s="40"/>
      <c r="F68" s="1084" t="str">
        <f t="shared" ref="F68:F73" si="8">IF(D68=0,"",D68/D$76)</f>
        <v/>
      </c>
      <c r="H68" s="1095"/>
      <c r="I68" s="40"/>
      <c r="J68" s="1084" t="str">
        <f t="shared" ref="J68:J73" si="9">IF(H68=0,"",H68/H$76)</f>
        <v/>
      </c>
    </row>
    <row r="69" spans="1:10" s="32" customFormat="1" ht="11.25" customHeight="1">
      <c r="A69" s="196" t="s">
        <v>126</v>
      </c>
      <c r="B69" s="229"/>
      <c r="C69" s="40"/>
      <c r="D69" s="1093"/>
      <c r="E69" s="40"/>
      <c r="F69" s="1519" t="str">
        <f t="shared" si="8"/>
        <v/>
      </c>
      <c r="H69" s="1093"/>
      <c r="I69" s="40"/>
      <c r="J69" s="1519" t="str">
        <f t="shared" si="9"/>
        <v/>
      </c>
    </row>
    <row r="70" spans="1:10" s="32" customFormat="1" ht="11.25" customHeight="1">
      <c r="A70" s="196" t="s">
        <v>127</v>
      </c>
      <c r="B70" s="229"/>
      <c r="C70" s="40"/>
      <c r="D70" s="1093"/>
      <c r="E70" s="40"/>
      <c r="F70" s="1522" t="str">
        <f t="shared" si="8"/>
        <v/>
      </c>
      <c r="H70" s="1093"/>
      <c r="I70" s="40"/>
      <c r="J70" s="1522" t="str">
        <f t="shared" si="9"/>
        <v/>
      </c>
    </row>
    <row r="71" spans="1:10" s="32" customFormat="1" ht="15" customHeight="1">
      <c r="A71" s="271" t="s">
        <v>49</v>
      </c>
      <c r="B71" s="298"/>
      <c r="C71" s="235"/>
      <c r="D71" s="1093"/>
      <c r="E71" s="235"/>
      <c r="F71" s="1522" t="str">
        <f t="shared" si="8"/>
        <v/>
      </c>
      <c r="H71" s="1093"/>
      <c r="I71" s="235"/>
      <c r="J71" s="1522" t="str">
        <f t="shared" si="9"/>
        <v/>
      </c>
    </row>
    <row r="72" spans="1:10" s="32" customFormat="1" ht="12">
      <c r="A72" s="270"/>
      <c r="B72" s="296" t="s">
        <v>28</v>
      </c>
      <c r="C72" s="235"/>
      <c r="D72" s="1096">
        <f>SUM(D68:D71)</f>
        <v>0</v>
      </c>
      <c r="E72" s="235"/>
      <c r="F72" s="1085" t="str">
        <f t="shared" si="8"/>
        <v/>
      </c>
      <c r="H72" s="1096">
        <f>SUM(H68:H71)</f>
        <v>0</v>
      </c>
      <c r="I72" s="235"/>
      <c r="J72" s="1085" t="str">
        <f t="shared" si="9"/>
        <v/>
      </c>
    </row>
    <row r="73" spans="1:10" s="32" customFormat="1" ht="26.25" customHeight="1">
      <c r="A73" s="2022" t="s">
        <v>50</v>
      </c>
      <c r="B73" s="2022"/>
      <c r="C73" s="40"/>
      <c r="D73" s="1093"/>
      <c r="E73" s="40"/>
      <c r="F73" s="1523" t="str">
        <f t="shared" si="8"/>
        <v/>
      </c>
      <c r="H73" s="1093"/>
      <c r="I73" s="40"/>
      <c r="J73" s="1523" t="str">
        <f t="shared" si="9"/>
        <v/>
      </c>
    </row>
    <row r="74" spans="1:10" s="32" customFormat="1" ht="3.75" customHeight="1">
      <c r="A74" s="13"/>
      <c r="B74" s="13"/>
      <c r="C74" s="40"/>
      <c r="D74" s="1098"/>
      <c r="E74" s="40"/>
      <c r="F74" s="1524"/>
      <c r="H74" s="1098"/>
      <c r="I74" s="40"/>
      <c r="J74" s="1524"/>
    </row>
    <row r="75" spans="1:10" s="32" customFormat="1" ht="12">
      <c r="A75" s="8"/>
      <c r="B75" s="300" t="s">
        <v>162</v>
      </c>
      <c r="C75" s="40"/>
      <c r="D75" s="1099">
        <f>D53+D66+D72+D73</f>
        <v>0</v>
      </c>
      <c r="E75" s="40"/>
      <c r="F75" s="1083" t="str">
        <f>IF(D75=0,"",D75/D$76)</f>
        <v/>
      </c>
      <c r="H75" s="1099">
        <f>H53+H66+H72+H73</f>
        <v>0</v>
      </c>
      <c r="I75" s="40"/>
      <c r="J75" s="1083" t="str">
        <f>IF(H75=0,"",H75/H$76)</f>
        <v/>
      </c>
    </row>
    <row r="76" spans="1:10" s="32" customFormat="1" ht="11.25" customHeight="1">
      <c r="B76" s="8" t="s">
        <v>51</v>
      </c>
      <c r="C76" s="40"/>
      <c r="D76" s="1091">
        <f>D36+D75</f>
        <v>0</v>
      </c>
      <c r="E76" s="40"/>
      <c r="F76" s="1523" t="str">
        <f>IF(D76=0,"",D76/D$76)</f>
        <v/>
      </c>
      <c r="H76" s="1091">
        <f>H36+H75</f>
        <v>0</v>
      </c>
      <c r="I76" s="40"/>
      <c r="J76" s="1523" t="str">
        <f>IF(H76=0,"",H76/H$76)</f>
        <v/>
      </c>
    </row>
    <row r="77" spans="1:10" s="32" customFormat="1" ht="12">
      <c r="A77" s="256" t="s">
        <v>52</v>
      </c>
      <c r="B77" s="227"/>
      <c r="D77" s="1100"/>
      <c r="F77" s="1525" t="str">
        <f>IF(D77=0,"",D77/D$76)</f>
        <v/>
      </c>
      <c r="H77" s="1100"/>
      <c r="J77" s="1525" t="str">
        <f>IF(H77=0,"",H77/H$76)</f>
        <v/>
      </c>
    </row>
    <row r="78" spans="1:10" s="25" customFormat="1" ht="11.25" customHeight="1">
      <c r="A78" s="111" t="s">
        <v>53</v>
      </c>
      <c r="B78" s="227"/>
      <c r="C78" s="40"/>
      <c r="D78" s="99"/>
      <c r="E78" s="40"/>
      <c r="F78" s="1084"/>
      <c r="G78" s="32"/>
      <c r="H78" s="99"/>
      <c r="I78" s="40"/>
      <c r="J78" s="1084"/>
    </row>
    <row r="79" spans="1:10" s="32" customFormat="1" ht="33.75" customHeight="1">
      <c r="A79" s="293" t="s">
        <v>668</v>
      </c>
      <c r="B79" s="296"/>
      <c r="D79" s="1095"/>
      <c r="F79" s="1084"/>
      <c r="H79" s="1095"/>
      <c r="J79" s="1084"/>
    </row>
    <row r="80" spans="1:10" s="32" customFormat="1" ht="18.75" customHeight="1">
      <c r="A80" s="13" t="s">
        <v>119</v>
      </c>
      <c r="B80" s="13"/>
      <c r="D80" s="1095"/>
      <c r="F80" s="1084"/>
      <c r="H80" s="1095"/>
      <c r="J80" s="1084"/>
    </row>
    <row r="81" spans="1:10" s="32" customFormat="1" ht="12" customHeight="1">
      <c r="A81" s="196" t="s">
        <v>87</v>
      </c>
      <c r="B81" s="229"/>
      <c r="D81" s="1101"/>
      <c r="F81" s="1519" t="str">
        <f t="shared" ref="F81:F86" si="10">IF(D81=0,"",D81/D$76)</f>
        <v/>
      </c>
      <c r="H81" s="1101"/>
      <c r="J81" s="1519" t="str">
        <f t="shared" ref="J81:J86" si="11">IF(H81=0,"",H81/H$76)</f>
        <v/>
      </c>
    </row>
    <row r="82" spans="1:10" s="32" customFormat="1" ht="11.25" customHeight="1">
      <c r="A82" s="196" t="s">
        <v>76</v>
      </c>
      <c r="B82" s="229"/>
      <c r="D82" s="1101"/>
      <c r="F82" s="1519" t="str">
        <f t="shared" si="10"/>
        <v/>
      </c>
      <c r="H82" s="1101"/>
      <c r="J82" s="1519" t="str">
        <f t="shared" si="11"/>
        <v/>
      </c>
    </row>
    <row r="83" spans="1:10" s="32" customFormat="1" ht="12" customHeight="1">
      <c r="A83" s="196" t="s">
        <v>178</v>
      </c>
      <c r="B83" s="229"/>
      <c r="D83" s="1102"/>
      <c r="F83" s="1526" t="str">
        <f t="shared" si="10"/>
        <v/>
      </c>
      <c r="H83" s="1102"/>
      <c r="J83" s="1526" t="str">
        <f t="shared" si="11"/>
        <v/>
      </c>
    </row>
    <row r="84" spans="1:10" s="32" customFormat="1" ht="12">
      <c r="A84" s="196" t="s">
        <v>77</v>
      </c>
      <c r="B84" s="229"/>
      <c r="D84" s="1103"/>
      <c r="F84" s="1522" t="str">
        <f t="shared" si="10"/>
        <v/>
      </c>
      <c r="H84" s="1103"/>
      <c r="J84" s="1522" t="str">
        <f t="shared" si="11"/>
        <v/>
      </c>
    </row>
    <row r="85" spans="1:10" s="32" customFormat="1" ht="12.75" customHeight="1">
      <c r="A85" s="2013" t="s">
        <v>172</v>
      </c>
      <c r="B85" s="2021"/>
      <c r="D85" s="1102"/>
      <c r="F85" s="1526" t="str">
        <f t="shared" si="10"/>
        <v/>
      </c>
      <c r="H85" s="1102"/>
      <c r="J85" s="1526" t="str">
        <f t="shared" si="11"/>
        <v/>
      </c>
    </row>
    <row r="86" spans="1:10" s="32" customFormat="1">
      <c r="A86" s="2013" t="s">
        <v>7</v>
      </c>
      <c r="B86" s="2021"/>
      <c r="D86" s="1102"/>
      <c r="F86" s="1526" t="str">
        <f t="shared" si="10"/>
        <v/>
      </c>
      <c r="H86" s="1102"/>
      <c r="I86" s="398"/>
      <c r="J86" s="1526" t="str">
        <f t="shared" si="11"/>
        <v/>
      </c>
    </row>
    <row r="87" spans="1:10" s="32" customFormat="1">
      <c r="A87" s="2013" t="s">
        <v>481</v>
      </c>
      <c r="B87" s="2021"/>
      <c r="D87" s="1103"/>
      <c r="F87" s="1522" t="str">
        <f t="shared" ref="F87:F97" si="12">IF(D87=0,"",D87/D$76)</f>
        <v/>
      </c>
      <c r="H87" s="1103"/>
      <c r="J87" s="1522" t="str">
        <f t="shared" ref="J87:J98" si="13">IF(H87=0,"",H87/H$76)</f>
        <v/>
      </c>
    </row>
    <row r="88" spans="1:10" s="32" customFormat="1" ht="12" customHeight="1">
      <c r="A88" s="196" t="s">
        <v>482</v>
      </c>
      <c r="B88" s="229"/>
      <c r="D88" s="1104"/>
      <c r="F88" s="1521" t="str">
        <f t="shared" si="12"/>
        <v/>
      </c>
      <c r="H88" s="1104"/>
      <c r="J88" s="1521" t="str">
        <f t="shared" si="13"/>
        <v/>
      </c>
    </row>
    <row r="89" spans="1:10" s="32" customFormat="1" ht="12" customHeight="1">
      <c r="A89" s="196" t="s">
        <v>5</v>
      </c>
      <c r="B89" s="229"/>
      <c r="D89" s="1104"/>
      <c r="F89" s="1521" t="str">
        <f t="shared" si="12"/>
        <v/>
      </c>
      <c r="H89" s="1104"/>
      <c r="J89" s="1521" t="str">
        <f t="shared" si="13"/>
        <v/>
      </c>
    </row>
    <row r="90" spans="1:10" s="32" customFormat="1" ht="12" customHeight="1">
      <c r="A90" s="196" t="s">
        <v>6</v>
      </c>
      <c r="B90" s="229"/>
      <c r="D90" s="1104"/>
      <c r="F90" s="1521" t="str">
        <f t="shared" si="12"/>
        <v/>
      </c>
      <c r="H90" s="1104"/>
      <c r="J90" s="1521" t="str">
        <f t="shared" si="13"/>
        <v/>
      </c>
    </row>
    <row r="91" spans="1:10" s="32" customFormat="1" ht="12">
      <c r="A91" s="316" t="s">
        <v>135</v>
      </c>
      <c r="B91" s="229"/>
      <c r="D91" s="1104"/>
      <c r="F91" s="1521" t="str">
        <f t="shared" si="12"/>
        <v/>
      </c>
      <c r="H91" s="1104"/>
      <c r="J91" s="1521" t="str">
        <f t="shared" si="13"/>
        <v/>
      </c>
    </row>
    <row r="92" spans="1:10" s="32" customFormat="1" ht="11.25" customHeight="1">
      <c r="A92" s="316" t="s">
        <v>111</v>
      </c>
      <c r="B92" s="229"/>
      <c r="D92" s="1104"/>
      <c r="F92" s="1521" t="str">
        <f t="shared" si="12"/>
        <v/>
      </c>
      <c r="H92" s="1104"/>
      <c r="J92" s="1521" t="str">
        <f t="shared" si="13"/>
        <v/>
      </c>
    </row>
    <row r="93" spans="1:10" s="32" customFormat="1" ht="12">
      <c r="A93" s="316" t="s">
        <v>134</v>
      </c>
      <c r="B93" s="229"/>
      <c r="D93" s="1104"/>
      <c r="F93" s="1521" t="str">
        <f t="shared" si="12"/>
        <v/>
      </c>
      <c r="H93" s="1104"/>
      <c r="J93" s="1521" t="str">
        <f t="shared" si="13"/>
        <v/>
      </c>
    </row>
    <row r="94" spans="1:10" s="32" customFormat="1" ht="12">
      <c r="A94" s="404" t="s">
        <v>160</v>
      </c>
      <c r="B94" s="229"/>
      <c r="D94" s="1104"/>
      <c r="F94" s="1521" t="str">
        <f t="shared" si="12"/>
        <v/>
      </c>
      <c r="H94" s="1104"/>
      <c r="J94" s="1521" t="str">
        <f t="shared" si="13"/>
        <v/>
      </c>
    </row>
    <row r="95" spans="1:10" s="32" customFormat="1" ht="11.25" customHeight="1">
      <c r="A95" s="316" t="s">
        <v>30</v>
      </c>
      <c r="B95" s="229"/>
      <c r="D95" s="1104"/>
      <c r="F95" s="1521" t="str">
        <f t="shared" si="12"/>
        <v/>
      </c>
      <c r="H95" s="1104"/>
      <c r="J95" s="1521" t="str">
        <f t="shared" si="13"/>
        <v/>
      </c>
    </row>
    <row r="96" spans="1:10" s="32" customFormat="1" ht="11.25" customHeight="1">
      <c r="A96" s="438"/>
      <c r="B96" s="433"/>
      <c r="D96" s="1104"/>
      <c r="F96" s="1521" t="str">
        <f t="shared" si="12"/>
        <v/>
      </c>
      <c r="H96" s="1104"/>
      <c r="J96" s="1521" t="str">
        <f t="shared" si="13"/>
        <v/>
      </c>
    </row>
    <row r="97" spans="1:10" s="32" customFormat="1" ht="11.25" customHeight="1">
      <c r="A97" s="439"/>
      <c r="B97" s="437"/>
      <c r="D97" s="1104"/>
      <c r="F97" s="1521" t="str">
        <f t="shared" si="12"/>
        <v/>
      </c>
      <c r="H97" s="1104"/>
      <c r="J97" s="1521" t="str">
        <f t="shared" si="13"/>
        <v/>
      </c>
    </row>
    <row r="98" spans="1:10" s="32" customFormat="1" ht="11.25" customHeight="1">
      <c r="A98" s="316"/>
      <c r="B98" s="296" t="s">
        <v>28</v>
      </c>
      <c r="D98" s="1097">
        <f>SUM(D81:D97)</f>
        <v>0</v>
      </c>
      <c r="F98" s="1085" t="str">
        <f>IF(D98=0,"",D98/D$76)</f>
        <v/>
      </c>
      <c r="H98" s="1097">
        <f>SUM(H81:H97)</f>
        <v>0</v>
      </c>
      <c r="J98" s="1085" t="str">
        <f t="shared" si="13"/>
        <v/>
      </c>
    </row>
    <row r="99" spans="1:10" s="32" customFormat="1" ht="21" customHeight="1">
      <c r="A99" s="13" t="s">
        <v>78</v>
      </c>
      <c r="B99" s="13"/>
      <c r="D99" s="1095"/>
      <c r="F99" s="1084"/>
      <c r="H99" s="1095"/>
      <c r="J99" s="1084"/>
    </row>
    <row r="100" spans="1:10" s="32" customFormat="1" ht="11.25" customHeight="1">
      <c r="A100" s="196" t="s">
        <v>87</v>
      </c>
      <c r="B100" s="229"/>
      <c r="D100" s="1101"/>
      <c r="F100" s="1519" t="str">
        <f t="shared" ref="F100:F107" si="14">IF(D100=0,"",D100/D$76)</f>
        <v/>
      </c>
      <c r="H100" s="1101"/>
      <c r="J100" s="1519" t="str">
        <f t="shared" ref="J100:J106" si="15">IF(H100=0,"",H100/H$76)</f>
        <v/>
      </c>
    </row>
    <row r="101" spans="1:10" s="32" customFormat="1" ht="12">
      <c r="A101" s="196" t="s">
        <v>178</v>
      </c>
      <c r="B101" s="229"/>
      <c r="D101" s="1102"/>
      <c r="F101" s="1526" t="str">
        <f t="shared" si="14"/>
        <v/>
      </c>
      <c r="H101" s="1102"/>
      <c r="J101" s="1526" t="str">
        <f t="shared" si="15"/>
        <v/>
      </c>
    </row>
    <row r="102" spans="1:10" s="32" customFormat="1" ht="11.25" customHeight="1">
      <c r="A102" s="196" t="s">
        <v>88</v>
      </c>
      <c r="B102" s="229"/>
      <c r="C102" s="40"/>
      <c r="D102" s="1101"/>
      <c r="E102" s="40"/>
      <c r="F102" s="1519" t="str">
        <f t="shared" si="14"/>
        <v/>
      </c>
      <c r="H102" s="1101"/>
      <c r="I102" s="40"/>
      <c r="J102" s="1519" t="str">
        <f t="shared" si="15"/>
        <v/>
      </c>
    </row>
    <row r="103" spans="1:10" s="32" customFormat="1" ht="11.25" customHeight="1">
      <c r="A103" s="196" t="s">
        <v>79</v>
      </c>
      <c r="B103" s="229"/>
      <c r="C103" s="40"/>
      <c r="D103" s="1101"/>
      <c r="E103" s="40"/>
      <c r="F103" s="1519" t="str">
        <f t="shared" si="14"/>
        <v/>
      </c>
      <c r="H103" s="1101"/>
      <c r="I103" s="40"/>
      <c r="J103" s="1519" t="str">
        <f t="shared" si="15"/>
        <v/>
      </c>
    </row>
    <row r="104" spans="1:10" s="32" customFormat="1" ht="11.25" customHeight="1">
      <c r="A104" s="196" t="s">
        <v>80</v>
      </c>
      <c r="B104" s="229"/>
      <c r="C104" s="40"/>
      <c r="D104" s="1101"/>
      <c r="E104" s="40"/>
      <c r="F104" s="1519" t="str">
        <f t="shared" si="14"/>
        <v/>
      </c>
      <c r="H104" s="1101"/>
      <c r="I104" s="40"/>
      <c r="J104" s="1519" t="str">
        <f t="shared" si="15"/>
        <v/>
      </c>
    </row>
    <row r="105" spans="1:10" s="32" customFormat="1" ht="11.25" customHeight="1">
      <c r="A105" s="196" t="s">
        <v>81</v>
      </c>
      <c r="B105" s="229"/>
      <c r="C105" s="40"/>
      <c r="D105" s="1101"/>
      <c r="E105" s="40"/>
      <c r="F105" s="1519" t="str">
        <f t="shared" si="14"/>
        <v/>
      </c>
      <c r="H105" s="1101"/>
      <c r="I105" s="40"/>
      <c r="J105" s="1519" t="str">
        <f t="shared" si="15"/>
        <v/>
      </c>
    </row>
    <row r="106" spans="1:10" s="32" customFormat="1" ht="11.25" customHeight="1">
      <c r="A106" s="196" t="s">
        <v>91</v>
      </c>
      <c r="B106" s="229"/>
      <c r="C106" s="40"/>
      <c r="D106" s="1103"/>
      <c r="E106" s="40"/>
      <c r="F106" s="1522" t="str">
        <f t="shared" si="14"/>
        <v/>
      </c>
      <c r="H106" s="1103"/>
      <c r="I106" s="40"/>
      <c r="J106" s="1522" t="str">
        <f t="shared" si="15"/>
        <v/>
      </c>
    </row>
    <row r="107" spans="1:10" s="32" customFormat="1" ht="12">
      <c r="A107" s="270"/>
      <c r="B107" s="296" t="s">
        <v>28</v>
      </c>
      <c r="C107" s="40"/>
      <c r="D107" s="1097">
        <f>SUM(D100:D106)</f>
        <v>0</v>
      </c>
      <c r="E107" s="40"/>
      <c r="F107" s="1085" t="str">
        <f t="shared" si="14"/>
        <v/>
      </c>
      <c r="H107" s="1097">
        <f>SUM(H100:H106)</f>
        <v>0</v>
      </c>
      <c r="I107" s="40"/>
      <c r="J107" s="1085" t="str">
        <f>IF(H107=0,"",H107/H$76)</f>
        <v/>
      </c>
    </row>
    <row r="108" spans="1:10" ht="21" customHeight="1">
      <c r="A108" s="13" t="s">
        <v>82</v>
      </c>
      <c r="B108" s="13"/>
      <c r="C108" s="40"/>
      <c r="D108" s="1095"/>
      <c r="E108" s="40"/>
      <c r="F108" s="1084"/>
      <c r="G108" s="32"/>
      <c r="H108" s="1095"/>
      <c r="I108" s="40"/>
      <c r="J108" s="1084"/>
    </row>
    <row r="109" spans="1:10" s="32" customFormat="1" ht="12">
      <c r="A109" s="196" t="s">
        <v>87</v>
      </c>
      <c r="B109" s="229"/>
      <c r="C109" s="40"/>
      <c r="D109" s="1101"/>
      <c r="E109" s="40"/>
      <c r="F109" s="1519" t="str">
        <f t="shared" ref="F109:F116" si="16">IF(D109=0,"",D109/D$76)</f>
        <v/>
      </c>
      <c r="H109" s="1101"/>
      <c r="I109" s="40"/>
      <c r="J109" s="1519" t="str">
        <f t="shared" ref="J109:J116" si="17">IF(H109=0,"",H109/H$76)</f>
        <v/>
      </c>
    </row>
    <row r="110" spans="1:10" s="32" customFormat="1" ht="11.25" customHeight="1">
      <c r="A110" s="196" t="s">
        <v>178</v>
      </c>
      <c r="B110" s="229"/>
      <c r="D110" s="1102"/>
      <c r="F110" s="1526" t="str">
        <f t="shared" si="16"/>
        <v/>
      </c>
      <c r="H110" s="1102"/>
      <c r="J110" s="1526" t="str">
        <f t="shared" si="17"/>
        <v/>
      </c>
    </row>
    <row r="111" spans="1:10" s="32" customFormat="1" ht="11.25" customHeight="1">
      <c r="A111" s="196" t="s">
        <v>88</v>
      </c>
      <c r="B111" s="229"/>
      <c r="C111" s="40"/>
      <c r="D111" s="1101"/>
      <c r="E111" s="40"/>
      <c r="F111" s="1519" t="str">
        <f t="shared" si="16"/>
        <v/>
      </c>
      <c r="H111" s="1101"/>
      <c r="I111" s="40"/>
      <c r="J111" s="1519" t="str">
        <f t="shared" si="17"/>
        <v/>
      </c>
    </row>
    <row r="112" spans="1:10" s="32" customFormat="1" ht="12">
      <c r="A112" s="2013" t="s">
        <v>132</v>
      </c>
      <c r="B112" s="2013"/>
      <c r="C112" s="40"/>
      <c r="D112" s="1101"/>
      <c r="E112" s="40"/>
      <c r="F112" s="1519" t="str">
        <f t="shared" si="16"/>
        <v/>
      </c>
      <c r="H112" s="1101"/>
      <c r="I112" s="40"/>
      <c r="J112" s="1519" t="str">
        <f t="shared" si="17"/>
        <v/>
      </c>
    </row>
    <row r="113" spans="1:10" s="32" customFormat="1" ht="11.25" customHeight="1">
      <c r="A113" s="196" t="s">
        <v>83</v>
      </c>
      <c r="B113" s="229"/>
      <c r="C113" s="40"/>
      <c r="D113" s="1101"/>
      <c r="E113" s="40"/>
      <c r="F113" s="1519" t="str">
        <f t="shared" si="16"/>
        <v/>
      </c>
      <c r="H113" s="1101"/>
      <c r="I113" s="40"/>
      <c r="J113" s="1519" t="str">
        <f t="shared" si="17"/>
        <v/>
      </c>
    </row>
    <row r="114" spans="1:10" s="32" customFormat="1" ht="11.25" customHeight="1">
      <c r="A114" s="287" t="s">
        <v>15</v>
      </c>
      <c r="B114" s="288"/>
      <c r="C114" s="678"/>
      <c r="D114" s="1091"/>
      <c r="E114" s="678"/>
      <c r="F114" s="1519" t="str">
        <f t="shared" si="16"/>
        <v/>
      </c>
      <c r="G114" s="1262"/>
      <c r="H114" s="1091"/>
      <c r="I114" s="678"/>
      <c r="J114" s="1519" t="str">
        <f t="shared" si="17"/>
        <v/>
      </c>
    </row>
    <row r="115" spans="1:10" s="32" customFormat="1" ht="11.25" customHeight="1">
      <c r="A115" s="196" t="s">
        <v>91</v>
      </c>
      <c r="B115" s="229"/>
      <c r="C115" s="40"/>
      <c r="D115" s="1103"/>
      <c r="E115" s="40"/>
      <c r="F115" s="1522" t="str">
        <f t="shared" si="16"/>
        <v/>
      </c>
      <c r="H115" s="1103"/>
      <c r="I115" s="40"/>
      <c r="J115" s="1522" t="str">
        <f t="shared" si="17"/>
        <v/>
      </c>
    </row>
    <row r="116" spans="1:10" s="32" customFormat="1" ht="12">
      <c r="A116" s="270"/>
      <c r="B116" s="296" t="s">
        <v>28</v>
      </c>
      <c r="D116" s="1097">
        <f>SUM(D109:D115)</f>
        <v>0</v>
      </c>
      <c r="F116" s="1085" t="str">
        <f t="shared" si="16"/>
        <v/>
      </c>
      <c r="H116" s="1097">
        <f>SUM(H109:H115)</f>
        <v>0</v>
      </c>
      <c r="J116" s="1085" t="str">
        <f t="shared" si="17"/>
        <v/>
      </c>
    </row>
    <row r="117" spans="1:10" s="32" customFormat="1" ht="21" customHeight="1">
      <c r="A117" s="13" t="s">
        <v>84</v>
      </c>
      <c r="B117" s="13"/>
      <c r="D117" s="1095"/>
      <c r="F117" s="1084"/>
      <c r="H117" s="1095"/>
      <c r="J117" s="1084"/>
    </row>
    <row r="118" spans="1:10" s="32" customFormat="1" ht="11.25" customHeight="1">
      <c r="A118" s="196" t="s">
        <v>87</v>
      </c>
      <c r="B118" s="229"/>
      <c r="D118" s="1101"/>
      <c r="F118" s="1519" t="str">
        <f t="shared" ref="F118:F131" si="18">IF(D118=0,"",D118/D$76)</f>
        <v/>
      </c>
      <c r="H118" s="1101"/>
      <c r="J118" s="1519" t="str">
        <f t="shared" ref="J118:J131" si="19">IF(H118=0,"",H118/H$76)</f>
        <v/>
      </c>
    </row>
    <row r="119" spans="1:10" s="32" customFormat="1" ht="11.25" customHeight="1">
      <c r="A119" s="196" t="s">
        <v>178</v>
      </c>
      <c r="B119" s="229"/>
      <c r="D119" s="1102"/>
      <c r="F119" s="1526" t="str">
        <f t="shared" si="18"/>
        <v/>
      </c>
      <c r="H119" s="1102"/>
      <c r="J119" s="1526" t="str">
        <f t="shared" si="19"/>
        <v/>
      </c>
    </row>
    <row r="120" spans="1:10" s="32" customFormat="1" ht="11.25" customHeight="1">
      <c r="A120" s="196" t="s">
        <v>88</v>
      </c>
      <c r="B120" s="229"/>
      <c r="D120" s="1101"/>
      <c r="F120" s="1519" t="str">
        <f t="shared" si="18"/>
        <v/>
      </c>
      <c r="H120" s="1101"/>
      <c r="J120" s="1519" t="str">
        <f t="shared" si="19"/>
        <v/>
      </c>
    </row>
    <row r="121" spans="1:10" s="32" customFormat="1" ht="11.25" customHeight="1">
      <c r="A121" s="196" t="s">
        <v>91</v>
      </c>
      <c r="B121" s="229"/>
      <c r="C121" s="40"/>
      <c r="D121" s="1103"/>
      <c r="E121" s="40"/>
      <c r="F121" s="1522" t="str">
        <f t="shared" si="18"/>
        <v/>
      </c>
      <c r="H121" s="1103"/>
      <c r="I121" s="40"/>
      <c r="J121" s="1522" t="str">
        <f t="shared" si="19"/>
        <v/>
      </c>
    </row>
    <row r="122" spans="1:10" s="32" customFormat="1" ht="12">
      <c r="A122" s="270"/>
      <c r="B122" s="296" t="s">
        <v>28</v>
      </c>
      <c r="C122" s="40"/>
      <c r="D122" s="1097">
        <f>SUM(D118:D121)</f>
        <v>0</v>
      </c>
      <c r="E122" s="40"/>
      <c r="F122" s="1085" t="str">
        <f t="shared" si="18"/>
        <v/>
      </c>
      <c r="H122" s="1097">
        <f>SUM(H118:H121)</f>
        <v>0</v>
      </c>
      <c r="I122" s="40"/>
      <c r="J122" s="1085" t="str">
        <f t="shared" si="19"/>
        <v/>
      </c>
    </row>
    <row r="123" spans="1:10" s="32" customFormat="1" ht="21" customHeight="1">
      <c r="A123" s="13" t="s">
        <v>86</v>
      </c>
      <c r="B123" s="13"/>
      <c r="D123" s="1095"/>
      <c r="F123" s="1084" t="str">
        <f t="shared" si="18"/>
        <v/>
      </c>
      <c r="H123" s="1095"/>
      <c r="J123" s="1084" t="str">
        <f t="shared" si="19"/>
        <v/>
      </c>
    </row>
    <row r="124" spans="1:10" s="32" customFormat="1" ht="15" customHeight="1">
      <c r="A124" s="196" t="s">
        <v>87</v>
      </c>
      <c r="B124" s="229"/>
      <c r="D124" s="1101"/>
      <c r="F124" s="1519" t="str">
        <f t="shared" si="18"/>
        <v/>
      </c>
      <c r="H124" s="1101"/>
      <c r="J124" s="1519" t="str">
        <f t="shared" si="19"/>
        <v/>
      </c>
    </row>
    <row r="125" spans="1:10" s="32" customFormat="1" ht="12.75" customHeight="1">
      <c r="A125" s="196" t="s">
        <v>88</v>
      </c>
      <c r="B125" s="229"/>
      <c r="D125" s="1101"/>
      <c r="F125" s="1519" t="str">
        <f t="shared" si="18"/>
        <v/>
      </c>
      <c r="H125" s="1101"/>
      <c r="J125" s="1519" t="str">
        <f t="shared" si="19"/>
        <v/>
      </c>
    </row>
    <row r="126" spans="1:10" s="32" customFormat="1" ht="11.25" customHeight="1">
      <c r="A126" s="196" t="s">
        <v>178</v>
      </c>
      <c r="B126" s="229"/>
      <c r="D126" s="1102"/>
      <c r="F126" s="1526" t="str">
        <f t="shared" si="18"/>
        <v/>
      </c>
      <c r="H126" s="1102"/>
      <c r="J126" s="1526" t="str">
        <f t="shared" si="19"/>
        <v/>
      </c>
    </row>
    <row r="127" spans="1:10" s="32" customFormat="1" ht="12">
      <c r="A127" s="196" t="s">
        <v>90</v>
      </c>
      <c r="B127" s="229"/>
      <c r="D127" s="1103"/>
      <c r="F127" s="1522" t="str">
        <f t="shared" si="18"/>
        <v/>
      </c>
      <c r="H127" s="1103"/>
      <c r="J127" s="1522" t="str">
        <f t="shared" si="19"/>
        <v/>
      </c>
    </row>
    <row r="128" spans="1:10" s="32" customFormat="1" ht="12">
      <c r="A128" s="196" t="s">
        <v>128</v>
      </c>
      <c r="B128" s="229"/>
      <c r="D128" s="1104"/>
      <c r="F128" s="1521" t="str">
        <f t="shared" si="18"/>
        <v/>
      </c>
      <c r="H128" s="1104"/>
      <c r="J128" s="1521" t="str">
        <f t="shared" si="19"/>
        <v/>
      </c>
    </row>
    <row r="129" spans="1:10" s="32" customFormat="1" ht="12">
      <c r="A129" s="196" t="s">
        <v>91</v>
      </c>
      <c r="B129" s="229"/>
      <c r="D129" s="1104"/>
      <c r="F129" s="1521" t="str">
        <f t="shared" si="18"/>
        <v/>
      </c>
      <c r="H129" s="1104"/>
      <c r="J129" s="1521" t="str">
        <f t="shared" si="19"/>
        <v/>
      </c>
    </row>
    <row r="130" spans="1:10" s="32" customFormat="1" ht="12">
      <c r="A130" s="270"/>
      <c r="B130" s="296" t="s">
        <v>28</v>
      </c>
      <c r="D130" s="1097">
        <f>SUM(D124:D129)</f>
        <v>0</v>
      </c>
      <c r="F130" s="1085" t="str">
        <f t="shared" si="18"/>
        <v/>
      </c>
      <c r="H130" s="1097">
        <f>SUM(H124:H129)</f>
        <v>0</v>
      </c>
      <c r="J130" s="1085" t="str">
        <f t="shared" si="19"/>
        <v/>
      </c>
    </row>
    <row r="131" spans="1:10" s="32" customFormat="1" ht="12">
      <c r="A131" s="8" t="s">
        <v>92</v>
      </c>
      <c r="B131" s="300" t="s">
        <v>92</v>
      </c>
      <c r="D131" s="1105">
        <f>D98+D116+D122+D107+D130</f>
        <v>0</v>
      </c>
      <c r="F131" s="1523" t="str">
        <f t="shared" si="18"/>
        <v/>
      </c>
      <c r="H131" s="1105">
        <f>H98+H116+H122+H107+H130</f>
        <v>0</v>
      </c>
      <c r="J131" s="1523" t="str">
        <f t="shared" si="19"/>
        <v/>
      </c>
    </row>
    <row r="132" spans="1:10" s="32" customFormat="1" ht="9.75" customHeight="1">
      <c r="A132" s="8"/>
      <c r="B132" s="11"/>
      <c r="D132" s="1095"/>
      <c r="F132" s="1084"/>
      <c r="H132" s="1095"/>
      <c r="J132" s="1084"/>
    </row>
    <row r="133" spans="1:10" s="32" customFormat="1" ht="12">
      <c r="A133" s="8"/>
      <c r="B133" s="11"/>
      <c r="D133" s="1095"/>
      <c r="F133" s="1084"/>
      <c r="H133" s="1095"/>
      <c r="J133" s="1084"/>
    </row>
    <row r="134" spans="1:10" s="32" customFormat="1" ht="12">
      <c r="A134" s="111" t="s">
        <v>53</v>
      </c>
      <c r="B134" s="111"/>
      <c r="D134" s="1095"/>
      <c r="F134" s="1084"/>
      <c r="H134" s="1095"/>
      <c r="J134" s="1084"/>
    </row>
    <row r="135" spans="1:10" s="32" customFormat="1" ht="12">
      <c r="A135" s="111" t="s">
        <v>93</v>
      </c>
      <c r="B135" s="113"/>
      <c r="D135" s="1095"/>
      <c r="F135" s="1084"/>
      <c r="H135" s="1095"/>
      <c r="J135" s="1084"/>
    </row>
    <row r="136" spans="1:10" s="32" customFormat="1" ht="12">
      <c r="A136" s="111" t="s">
        <v>334</v>
      </c>
      <c r="B136" s="113"/>
      <c r="D136" s="1095"/>
      <c r="F136" s="1084"/>
      <c r="H136" s="1095"/>
      <c r="J136" s="1084"/>
    </row>
    <row r="137" spans="1:10" s="32" customFormat="1" ht="27" customHeight="1">
      <c r="A137" s="9" t="s">
        <v>94</v>
      </c>
      <c r="B137" s="12"/>
      <c r="D137" s="1095"/>
      <c r="F137" s="1084"/>
      <c r="H137" s="1095"/>
      <c r="J137" s="1084"/>
    </row>
    <row r="138" spans="1:10" s="32" customFormat="1" ht="12">
      <c r="A138" s="196" t="s">
        <v>51</v>
      </c>
      <c r="B138" s="229"/>
      <c r="D138" s="1101">
        <f>D76</f>
        <v>0</v>
      </c>
      <c r="F138" s="1519" t="str">
        <f t="shared" ref="F138:F150" si="20">IF(D138=0,"",D138/D$138)</f>
        <v/>
      </c>
      <c r="H138" s="1101">
        <f>H76</f>
        <v>0</v>
      </c>
      <c r="J138" s="1519" t="str">
        <f t="shared" ref="J138:J150" si="21">IF(H138=0,"",H138/H$138)</f>
        <v/>
      </c>
    </row>
    <row r="139" spans="1:10" s="32" customFormat="1" ht="12">
      <c r="A139" s="217" t="s">
        <v>92</v>
      </c>
      <c r="B139" s="260"/>
      <c r="C139" s="40"/>
      <c r="D139" s="1103">
        <f>D131</f>
        <v>0</v>
      </c>
      <c r="E139" s="40"/>
      <c r="F139" s="1522" t="str">
        <f t="shared" si="20"/>
        <v/>
      </c>
      <c r="H139" s="1103">
        <f>H131</f>
        <v>0</v>
      </c>
      <c r="I139" s="40"/>
      <c r="J139" s="1522" t="str">
        <f t="shared" si="21"/>
        <v/>
      </c>
    </row>
    <row r="140" spans="1:10" s="2" customFormat="1" ht="22.5" customHeight="1">
      <c r="A140" s="13" t="s">
        <v>95</v>
      </c>
      <c r="B140" s="72"/>
      <c r="D140" s="1106">
        <f>D138-D139</f>
        <v>0</v>
      </c>
      <c r="F140" s="1083" t="str">
        <f t="shared" si="20"/>
        <v/>
      </c>
      <c r="H140" s="1106">
        <f>H138-H139</f>
        <v>0</v>
      </c>
      <c r="J140" s="1083" t="str">
        <f t="shared" si="21"/>
        <v/>
      </c>
    </row>
    <row r="141" spans="1:10" s="32" customFormat="1" ht="12">
      <c r="A141" s="317" t="s">
        <v>96</v>
      </c>
      <c r="B141" s="301"/>
      <c r="C141" s="40"/>
      <c r="D141" s="1103"/>
      <c r="E141" s="40"/>
      <c r="F141" s="1519" t="str">
        <f t="shared" si="20"/>
        <v/>
      </c>
      <c r="H141" s="1103"/>
      <c r="I141" s="40"/>
      <c r="J141" s="1519" t="str">
        <f t="shared" si="21"/>
        <v/>
      </c>
    </row>
    <row r="142" spans="1:10" s="32" customFormat="1" ht="12">
      <c r="A142" s="217" t="s">
        <v>97</v>
      </c>
      <c r="B142" s="236"/>
      <c r="C142" s="40"/>
      <c r="D142" s="1103"/>
      <c r="E142" s="40"/>
      <c r="F142" s="1522" t="str">
        <f t="shared" si="20"/>
        <v/>
      </c>
      <c r="H142" s="1103"/>
      <c r="I142" s="40"/>
      <c r="J142" s="1522" t="str">
        <f t="shared" si="21"/>
        <v/>
      </c>
    </row>
    <row r="143" spans="1:10" s="32" customFormat="1" ht="12">
      <c r="A143" s="217" t="s">
        <v>98</v>
      </c>
      <c r="B143" s="236"/>
      <c r="C143" s="40"/>
      <c r="D143" s="1103"/>
      <c r="E143" s="40"/>
      <c r="F143" s="1522" t="str">
        <f t="shared" si="20"/>
        <v/>
      </c>
      <c r="H143" s="1103"/>
      <c r="I143" s="40"/>
      <c r="J143" s="1522" t="str">
        <f t="shared" si="21"/>
        <v/>
      </c>
    </row>
    <row r="144" spans="1:10" s="32" customFormat="1" ht="12">
      <c r="A144" s="217" t="s">
        <v>116</v>
      </c>
      <c r="B144" s="236"/>
      <c r="C144" s="40"/>
      <c r="D144" s="1095"/>
      <c r="E144" s="40"/>
      <c r="F144" s="1084" t="str">
        <f t="shared" si="20"/>
        <v/>
      </c>
      <c r="H144" s="1095"/>
      <c r="I144" s="40"/>
      <c r="J144" s="1084" t="str">
        <f t="shared" si="21"/>
        <v/>
      </c>
    </row>
    <row r="145" spans="1:10" s="32" customFormat="1" ht="12">
      <c r="A145" s="217"/>
      <c r="B145" s="247"/>
      <c r="C145" s="40"/>
      <c r="D145" s="1103"/>
      <c r="E145" s="40"/>
      <c r="F145" s="1522" t="str">
        <f t="shared" si="20"/>
        <v/>
      </c>
      <c r="H145" s="1103"/>
      <c r="I145" s="40"/>
      <c r="J145" s="1522" t="str">
        <f t="shared" si="21"/>
        <v/>
      </c>
    </row>
    <row r="146" spans="1:10" s="32" customFormat="1" ht="12">
      <c r="A146" s="210" t="s">
        <v>99</v>
      </c>
      <c r="B146" s="303"/>
      <c r="C146" s="56"/>
      <c r="D146" s="1106">
        <f>SUM(D140:D145)</f>
        <v>0</v>
      </c>
      <c r="E146" s="56"/>
      <c r="F146" s="1083" t="str">
        <f t="shared" si="20"/>
        <v/>
      </c>
      <c r="G146" s="2"/>
      <c r="H146" s="1106">
        <f>SUM(H140:H145)</f>
        <v>0</v>
      </c>
      <c r="I146" s="56"/>
      <c r="J146" s="1083" t="str">
        <f t="shared" si="21"/>
        <v/>
      </c>
    </row>
    <row r="147" spans="1:10" s="2" customFormat="1" ht="12">
      <c r="A147" s="217" t="s">
        <v>100</v>
      </c>
      <c r="B147" s="236"/>
      <c r="C147" s="40"/>
      <c r="D147" s="1101"/>
      <c r="E147" s="40"/>
      <c r="F147" s="1519" t="str">
        <f t="shared" si="20"/>
        <v/>
      </c>
      <c r="G147" s="32"/>
      <c r="H147" s="1101"/>
      <c r="I147" s="40"/>
      <c r="J147" s="1519" t="str">
        <f t="shared" si="21"/>
        <v/>
      </c>
    </row>
    <row r="148" spans="1:10" s="2" customFormat="1" ht="12.75" customHeight="1">
      <c r="A148" s="317" t="s">
        <v>99</v>
      </c>
      <c r="B148" s="301"/>
      <c r="C148" s="40"/>
      <c r="D148" s="1103">
        <f>D146</f>
        <v>0</v>
      </c>
      <c r="E148" s="40"/>
      <c r="F148" s="1522" t="str">
        <f t="shared" si="20"/>
        <v/>
      </c>
      <c r="G148" s="32"/>
      <c r="H148" s="1103">
        <f>H146</f>
        <v>0</v>
      </c>
      <c r="I148" s="40"/>
      <c r="J148" s="1522" t="str">
        <f t="shared" si="21"/>
        <v/>
      </c>
    </row>
    <row r="149" spans="1:10" s="32" customFormat="1" ht="12">
      <c r="A149" s="217" t="s">
        <v>101</v>
      </c>
      <c r="B149" s="236"/>
      <c r="C149" s="56"/>
      <c r="D149" s="1103"/>
      <c r="E149" s="56"/>
      <c r="F149" s="1522" t="str">
        <f t="shared" si="20"/>
        <v/>
      </c>
      <c r="H149" s="1103"/>
      <c r="I149" s="56"/>
      <c r="J149" s="1522" t="str">
        <f t="shared" si="21"/>
        <v/>
      </c>
    </row>
    <row r="150" spans="1:10" s="32" customFormat="1" ht="12">
      <c r="A150" s="217" t="s">
        <v>102</v>
      </c>
      <c r="B150" s="236"/>
      <c r="C150" s="40"/>
      <c r="D150" s="1103"/>
      <c r="E150" s="40"/>
      <c r="F150" s="1522" t="str">
        <f t="shared" si="20"/>
        <v/>
      </c>
      <c r="H150" s="1103"/>
      <c r="I150" s="40"/>
      <c r="J150" s="1522" t="str">
        <f t="shared" si="21"/>
        <v/>
      </c>
    </row>
    <row r="151" spans="1:10" s="32" customFormat="1" ht="12">
      <c r="A151" s="217" t="s">
        <v>116</v>
      </c>
      <c r="B151" s="236"/>
      <c r="C151" s="40"/>
      <c r="D151" s="1107"/>
      <c r="E151" s="40"/>
      <c r="F151" s="1527"/>
      <c r="H151" s="1107"/>
      <c r="I151" s="40"/>
      <c r="J151" s="1527"/>
    </row>
    <row r="152" spans="1:10" s="32" customFormat="1" ht="12.75" customHeight="1">
      <c r="A152" s="217"/>
      <c r="B152" s="247"/>
      <c r="C152" s="40"/>
      <c r="D152" s="1101"/>
      <c r="E152" s="40"/>
      <c r="F152" s="1519" t="str">
        <f>IF(D152=0,"",D152/D$138)</f>
        <v/>
      </c>
      <c r="H152" s="1101"/>
      <c r="I152" s="40"/>
      <c r="J152" s="1519" t="str">
        <f>IF(H152=0,"",H152/H$138)</f>
        <v/>
      </c>
    </row>
    <row r="153" spans="1:10" s="32" customFormat="1" ht="12">
      <c r="A153" s="210" t="s">
        <v>169</v>
      </c>
      <c r="B153" s="304"/>
      <c r="C153" s="56"/>
      <c r="D153" s="1106">
        <f>SUM(D147:D152)</f>
        <v>0</v>
      </c>
      <c r="E153" s="56"/>
      <c r="F153" s="1083" t="str">
        <f>IF(D153=0,"",D153/D$138)</f>
        <v/>
      </c>
      <c r="G153" s="2"/>
      <c r="H153" s="1106">
        <f>SUM(H147:H152)</f>
        <v>0</v>
      </c>
      <c r="I153" s="56"/>
      <c r="J153" s="1083" t="str">
        <f>IF(H153=0,"",H153/H$138)</f>
        <v/>
      </c>
    </row>
    <row r="154" spans="1:10" s="32" customFormat="1" ht="9" customHeight="1">
      <c r="A154" s="210"/>
      <c r="B154" s="304"/>
      <c r="C154" s="56"/>
      <c r="D154" s="1108"/>
      <c r="E154" s="56"/>
      <c r="F154" s="1084"/>
      <c r="G154" s="2"/>
      <c r="H154" s="1108"/>
      <c r="I154" s="56"/>
      <c r="J154" s="1084"/>
    </row>
    <row r="155" spans="1:10" s="32" customFormat="1" ht="12">
      <c r="A155" s="210" t="s">
        <v>765</v>
      </c>
      <c r="B155" s="304"/>
      <c r="C155" s="56"/>
      <c r="D155" s="1841"/>
      <c r="E155" s="56"/>
      <c r="F155" s="1842"/>
      <c r="G155" s="2"/>
      <c r="H155" s="1843"/>
      <c r="I155" s="56"/>
      <c r="J155" s="1842"/>
    </row>
    <row r="156" spans="1:10" s="32" customFormat="1" ht="9" customHeight="1">
      <c r="A156" s="318"/>
      <c r="B156" s="304"/>
      <c r="C156" s="56"/>
      <c r="D156" s="1108">
        <f>SUM(D149:D155)</f>
        <v>0</v>
      </c>
      <c r="E156" s="56"/>
      <c r="F156" s="1084"/>
      <c r="G156" s="2"/>
      <c r="H156" s="1108"/>
      <c r="I156" s="56"/>
      <c r="J156" s="1084"/>
    </row>
    <row r="157" spans="1:10" s="32" customFormat="1" ht="14.45" customHeight="1">
      <c r="A157" s="302" t="s">
        <v>2</v>
      </c>
      <c r="B157" s="303"/>
      <c r="C157" s="40"/>
      <c r="D157" s="1095"/>
      <c r="E157" s="40"/>
      <c r="F157" s="1084"/>
      <c r="H157" s="1095"/>
      <c r="I157" s="40"/>
      <c r="J157" s="1084"/>
    </row>
    <row r="158" spans="1:10" s="32" customFormat="1" ht="12">
      <c r="A158" s="310" t="s">
        <v>4</v>
      </c>
      <c r="B158" s="305"/>
      <c r="C158" s="40"/>
      <c r="D158" s="1109"/>
      <c r="E158" s="40"/>
      <c r="F158" s="1524" t="str">
        <f>IF(D160=0,"",D158/D160)</f>
        <v/>
      </c>
      <c r="H158" s="1109"/>
      <c r="I158" s="40"/>
      <c r="J158" s="1524" t="str">
        <f>IF(H160=0,"",H158/H160)</f>
        <v/>
      </c>
    </row>
    <row r="159" spans="1:10" s="32" customFormat="1" ht="12">
      <c r="A159" s="306" t="s">
        <v>3</v>
      </c>
      <c r="B159" s="303"/>
      <c r="C159" s="40"/>
      <c r="D159" s="1095"/>
      <c r="E159" s="40"/>
      <c r="F159" s="1522" t="str">
        <f>IF(D161=0,"",D159/D160)</f>
        <v/>
      </c>
      <c r="H159" s="1095"/>
      <c r="I159" s="40"/>
      <c r="J159" s="1522" t="str">
        <f>IF(H161=0,"",H159/H160)</f>
        <v/>
      </c>
    </row>
    <row r="160" spans="1:10" s="32" customFormat="1" ht="12">
      <c r="A160" s="899" t="s">
        <v>395</v>
      </c>
      <c r="B160" s="307"/>
      <c r="C160" s="56"/>
      <c r="D160" s="1106">
        <f>SUM(D158:D159)</f>
        <v>0</v>
      </c>
      <c r="E160" s="56"/>
      <c r="F160" s="1083" t="str">
        <f>IF(D160=0,"",F158+F159)</f>
        <v/>
      </c>
      <c r="G160" s="2"/>
      <c r="H160" s="1106">
        <f>SUM(H158:H159)</f>
        <v>0</v>
      </c>
      <c r="I160" s="56"/>
      <c r="J160" s="1083" t="str">
        <f>IF(H160=0,"",J158+J159)</f>
        <v/>
      </c>
    </row>
    <row r="161" spans="1:13" s="32" customFormat="1" ht="6" customHeight="1">
      <c r="A161" s="308"/>
      <c r="B161" s="309"/>
      <c r="C161" s="40"/>
      <c r="D161" s="1110"/>
      <c r="E161" s="40"/>
      <c r="F161" s="1083"/>
      <c r="H161" s="1110"/>
      <c r="I161" s="40"/>
      <c r="J161" s="1083"/>
    </row>
    <row r="162" spans="1:13" s="32" customFormat="1" ht="8.4499999999999993" customHeight="1">
      <c r="A162" s="302"/>
      <c r="B162" s="303"/>
      <c r="C162" s="40"/>
      <c r="D162" s="1095"/>
      <c r="E162" s="40"/>
      <c r="F162" s="1084"/>
      <c r="H162" s="1095"/>
      <c r="I162" s="40"/>
      <c r="J162" s="1084"/>
    </row>
    <row r="163" spans="1:13" s="32" customFormat="1" ht="15" customHeight="1">
      <c r="A163" s="44" t="s">
        <v>103</v>
      </c>
      <c r="B163" s="44"/>
      <c r="C163" s="40"/>
      <c r="D163" s="1095"/>
      <c r="E163" s="40"/>
      <c r="F163" s="1084"/>
      <c r="H163" s="1095"/>
      <c r="I163" s="40"/>
      <c r="J163" s="1084"/>
      <c r="M163" s="32" t="s">
        <v>117</v>
      </c>
    </row>
    <row r="164" spans="1:13" s="32" customFormat="1" ht="8.4499999999999993" customHeight="1">
      <c r="A164" s="302"/>
      <c r="B164" s="303"/>
      <c r="C164" s="56"/>
      <c r="D164" s="1095"/>
      <c r="E164" s="56"/>
      <c r="F164" s="1084"/>
      <c r="H164" s="1095"/>
      <c r="I164" s="56"/>
      <c r="J164" s="1084"/>
    </row>
    <row r="165" spans="1:13" s="32" customFormat="1" ht="12">
      <c r="A165" s="310" t="s">
        <v>104</v>
      </c>
      <c r="B165" s="311"/>
      <c r="C165" s="40"/>
      <c r="D165" s="1098"/>
      <c r="E165" s="40"/>
      <c r="F165" s="1524" t="str">
        <f>IF(D165=0,"",D165/D$138)</f>
        <v/>
      </c>
      <c r="H165" s="1098"/>
      <c r="I165" s="40"/>
      <c r="J165" s="1524" t="str">
        <f>IF(H165=0,"",H165/H$138)</f>
        <v/>
      </c>
    </row>
    <row r="166" spans="1:13" s="32" customFormat="1" ht="12">
      <c r="A166" s="312" t="s">
        <v>105</v>
      </c>
      <c r="B166" s="301"/>
      <c r="C166" s="235"/>
      <c r="D166" s="1103"/>
      <c r="E166" s="235"/>
      <c r="F166" s="1522" t="str">
        <f>IF(D166=0,"",D166/D$138)</f>
        <v/>
      </c>
      <c r="H166" s="1103"/>
      <c r="I166" s="235"/>
      <c r="J166" s="1522" t="str">
        <f>IF(H166=0,"",H166/H$138)</f>
        <v/>
      </c>
    </row>
    <row r="167" spans="1:13" s="32" customFormat="1" ht="12">
      <c r="A167" s="312" t="s">
        <v>106</v>
      </c>
      <c r="B167" s="301"/>
      <c r="C167" s="235"/>
      <c r="D167" s="1103"/>
      <c r="E167" s="235"/>
      <c r="F167" s="1522" t="str">
        <f>IF(D167=0,"",D167/D$138)</f>
        <v/>
      </c>
      <c r="H167" s="1103"/>
      <c r="I167" s="235"/>
      <c r="J167" s="1522" t="str">
        <f>IF(H167=0,"",H167/H$138)</f>
        <v/>
      </c>
    </row>
    <row r="168" spans="1:13" s="32" customFormat="1" ht="12">
      <c r="A168" s="313" t="s">
        <v>107</v>
      </c>
      <c r="B168" s="303"/>
      <c r="D168" s="1106">
        <f>SUM(D165:D167)</f>
        <v>0</v>
      </c>
      <c r="F168" s="1085" t="str">
        <f>IF(D168=0,"",D168/D$138)</f>
        <v/>
      </c>
      <c r="H168" s="1106">
        <f>SUM(H165:H167)</f>
        <v>0</v>
      </c>
      <c r="J168" s="1085" t="str">
        <f>IF(H168=0,"",H168/H$138)</f>
        <v/>
      </c>
    </row>
    <row r="169" spans="1:13" s="32" customFormat="1" ht="7.5" customHeight="1">
      <c r="A169" s="308"/>
      <c r="B169" s="309"/>
      <c r="D169" s="1110"/>
      <c r="F169" s="1083"/>
      <c r="H169" s="1110"/>
      <c r="J169" s="1083"/>
    </row>
    <row r="170" spans="1:13" s="32" customFormat="1" ht="5.25" customHeight="1">
      <c r="A170" s="302"/>
      <c r="B170" s="303"/>
      <c r="D170" s="1095"/>
      <c r="F170" s="1084"/>
      <c r="H170" s="1095"/>
      <c r="J170" s="1084"/>
    </row>
    <row r="171" spans="1:13" s="32" customFormat="1" ht="11.25" customHeight="1">
      <c r="A171" s="75" t="s">
        <v>108</v>
      </c>
      <c r="B171" s="75"/>
      <c r="D171" s="1095"/>
      <c r="F171" s="1084"/>
      <c r="H171" s="1095"/>
      <c r="J171" s="1084"/>
    </row>
    <row r="172" spans="1:13" s="32" customFormat="1" ht="5.0999999999999996" customHeight="1">
      <c r="A172" s="75"/>
      <c r="B172" s="75"/>
      <c r="D172" s="1095"/>
      <c r="F172" s="1084"/>
      <c r="H172" s="1095"/>
      <c r="J172" s="1084"/>
    </row>
    <row r="173" spans="1:13" s="32" customFormat="1" ht="12">
      <c r="A173" s="310" t="s">
        <v>109</v>
      </c>
      <c r="B173" s="311"/>
      <c r="D173" s="1098"/>
      <c r="F173" s="1524" t="str">
        <f>IF(D173=0,"",D173/D$138)</f>
        <v/>
      </c>
      <c r="H173" s="1098"/>
      <c r="J173" s="1524" t="str">
        <f>IF(H173=0,"",H173/H$138)</f>
        <v/>
      </c>
    </row>
    <row r="174" spans="1:13" s="32" customFormat="1" ht="12">
      <c r="A174" s="266" t="s">
        <v>55</v>
      </c>
      <c r="B174" s="235"/>
      <c r="D174" s="1103"/>
      <c r="F174" s="1522" t="str">
        <f>IF(D174=0,"",D174/D$138)</f>
        <v/>
      </c>
      <c r="H174" s="1103"/>
      <c r="J174" s="1522" t="str">
        <f>IF(H174=0,"",H174/H$138)</f>
        <v/>
      </c>
    </row>
    <row r="175" spans="1:13" s="32" customFormat="1" ht="12">
      <c r="A175" s="312" t="s">
        <v>56</v>
      </c>
      <c r="B175" s="301"/>
      <c r="D175" s="1103"/>
      <c r="F175" s="1522" t="str">
        <f>IF(D175=0,"",D175/D$138)</f>
        <v/>
      </c>
      <c r="H175" s="1103"/>
      <c r="J175" s="1522" t="str">
        <f>IF(H175=0,"",H175/H$138)</f>
        <v/>
      </c>
    </row>
    <row r="176" spans="1:13" s="32" customFormat="1" ht="12">
      <c r="A176" s="267" t="s">
        <v>30</v>
      </c>
      <c r="B176" s="236"/>
      <c r="D176" s="1103"/>
      <c r="F176" s="1522" t="str">
        <f>IF(D176=0,"",D176/D$138)</f>
        <v/>
      </c>
      <c r="H176" s="1103"/>
      <c r="J176" s="1522" t="str">
        <f>IF(H176=0,"",H176/H$138)</f>
        <v/>
      </c>
    </row>
    <row r="177" spans="1:10">
      <c r="A177" s="313" t="s">
        <v>764</v>
      </c>
      <c r="B177" s="314"/>
      <c r="C177" s="32"/>
      <c r="D177" s="1106">
        <f>SUM(D173:D176)</f>
        <v>0</v>
      </c>
      <c r="E177" s="32"/>
      <c r="F177" s="1085" t="str">
        <f>IF(D177=0,"",D177/D$138)</f>
        <v/>
      </c>
      <c r="G177" s="32"/>
      <c r="H177" s="1106">
        <f>SUM(H173:H176)</f>
        <v>0</v>
      </c>
      <c r="I177" s="32"/>
      <c r="J177" s="1085" t="str">
        <f>IF(H177=0,"",H177/H$138)</f>
        <v/>
      </c>
    </row>
    <row r="178" spans="1:10">
      <c r="A178" s="308"/>
      <c r="B178" s="309"/>
      <c r="C178" s="32"/>
      <c r="D178" s="265"/>
      <c r="E178" s="32"/>
      <c r="F178" s="60"/>
      <c r="G178" s="32"/>
      <c r="H178" s="265"/>
      <c r="I178" s="32"/>
      <c r="J178" s="60"/>
    </row>
    <row r="179" spans="1:10" ht="7.5" customHeight="1">
      <c r="C179" s="32"/>
      <c r="D179" s="1090"/>
      <c r="E179" s="32"/>
      <c r="G179" s="32"/>
      <c r="H179" s="1090"/>
      <c r="I179" s="32"/>
    </row>
    <row r="180" spans="1:10">
      <c r="A180" s="111" t="s">
        <v>53</v>
      </c>
      <c r="B180" s="111"/>
      <c r="C180" s="32"/>
      <c r="D180" s="1090"/>
      <c r="E180" s="32"/>
      <c r="G180" s="32"/>
      <c r="H180" s="1090"/>
      <c r="I180" s="32"/>
    </row>
    <row r="181" spans="1:10" ht="33.75" customHeight="1">
      <c r="A181" s="2018" t="s">
        <v>626</v>
      </c>
      <c r="B181" s="2024"/>
      <c r="C181" s="2024"/>
      <c r="D181" s="2018"/>
      <c r="E181" s="2018"/>
      <c r="F181" s="2018"/>
      <c r="G181" s="2018"/>
      <c r="H181" s="2018"/>
      <c r="I181" s="2018"/>
      <c r="J181" s="2018"/>
    </row>
    <row r="182" spans="1:10" ht="24.75" customHeight="1">
      <c r="A182" s="321"/>
      <c r="B182" s="935"/>
      <c r="C182" s="935"/>
      <c r="D182" s="321"/>
      <c r="E182" s="321"/>
      <c r="F182" s="1528"/>
      <c r="G182" s="321"/>
      <c r="H182" s="321"/>
      <c r="I182" s="321"/>
      <c r="J182" s="1528"/>
    </row>
    <row r="183" spans="1:10" ht="5.25" customHeight="1">
      <c r="A183" s="321"/>
      <c r="B183" s="935"/>
      <c r="C183" s="935"/>
      <c r="D183" s="321"/>
      <c r="E183" s="321"/>
      <c r="F183" s="1528"/>
      <c r="G183" s="321"/>
      <c r="H183" s="321"/>
      <c r="I183" s="321"/>
      <c r="J183" s="1528"/>
    </row>
    <row r="184" spans="1:10" ht="6.75" customHeight="1">
      <c r="A184" s="268" t="s">
        <v>117</v>
      </c>
      <c r="B184" s="268"/>
      <c r="C184" s="107"/>
      <c r="D184" s="1111"/>
      <c r="E184" s="107"/>
      <c r="F184" s="1529"/>
      <c r="G184" s="235"/>
      <c r="H184" s="237"/>
      <c r="I184" s="104"/>
      <c r="J184" s="1537"/>
    </row>
    <row r="185" spans="1:10">
      <c r="A185" s="76" t="str">
        <f>"Situation financière " &amp;D6&amp; " affichant un déficit accumulé supérieur à 10 %"</f>
        <v>Situation financière 2023-2024 affichant un déficit accumulé supérieur à 10 %</v>
      </c>
      <c r="C185" s="821"/>
      <c r="D185" s="1112"/>
      <c r="E185" s="821"/>
      <c r="F185" s="1530"/>
      <c r="G185" s="90"/>
      <c r="H185" s="1112"/>
      <c r="I185" s="821"/>
      <c r="J185" s="1530"/>
    </row>
    <row r="186" spans="1:10" ht="30.75" customHeight="1">
      <c r="A186" s="1985" t="s">
        <v>712</v>
      </c>
      <c r="B186" s="1985"/>
      <c r="C186" s="1985"/>
      <c r="D186" s="1985"/>
      <c r="E186" s="1985"/>
      <c r="F186" s="1985"/>
      <c r="G186" s="1985"/>
      <c r="H186" s="1985"/>
      <c r="I186" s="1985"/>
      <c r="J186" s="1985"/>
    </row>
    <row r="187" spans="1:10" ht="7.5" customHeight="1">
      <c r="C187" s="821"/>
      <c r="D187" s="1112"/>
      <c r="E187" s="821"/>
      <c r="F187" s="1530"/>
      <c r="G187" s="90"/>
      <c r="H187" s="1112"/>
      <c r="I187" s="821"/>
      <c r="J187" s="1530"/>
    </row>
    <row r="188" spans="1:10">
      <c r="C188" s="821"/>
      <c r="D188" s="1112"/>
      <c r="E188" s="821"/>
      <c r="F188" s="1530"/>
      <c r="G188" s="90"/>
      <c r="H188" s="1112"/>
      <c r="I188" s="821"/>
      <c r="J188" s="1530"/>
    </row>
    <row r="189" spans="1:10">
      <c r="C189" s="821"/>
      <c r="D189" s="1112"/>
      <c r="E189" s="821"/>
      <c r="F189" s="1530"/>
      <c r="G189" s="90"/>
      <c r="H189" s="1112"/>
      <c r="I189" s="821"/>
      <c r="J189" s="1530"/>
    </row>
    <row r="190" spans="1:10">
      <c r="C190" s="821"/>
      <c r="D190" s="1112"/>
      <c r="E190" s="821"/>
      <c r="F190" s="1530"/>
      <c r="G190" s="90"/>
      <c r="H190" s="1112"/>
      <c r="I190" s="821"/>
      <c r="J190" s="1530"/>
    </row>
    <row r="191" spans="1:10">
      <c r="C191" s="821"/>
      <c r="D191" s="1112"/>
      <c r="E191" s="821"/>
      <c r="F191" s="1530"/>
      <c r="G191" s="90"/>
      <c r="H191" s="1112"/>
      <c r="I191" s="821"/>
      <c r="J191" s="1530"/>
    </row>
    <row r="192" spans="1:10">
      <c r="C192" s="821"/>
      <c r="D192" s="1112"/>
      <c r="E192" s="821"/>
      <c r="F192" s="1530"/>
      <c r="G192" s="90"/>
      <c r="H192" s="1112"/>
      <c r="I192" s="821"/>
      <c r="J192" s="1530"/>
    </row>
    <row r="193" spans="1:10">
      <c r="C193" s="821"/>
      <c r="D193" s="1112"/>
      <c r="E193" s="821"/>
      <c r="F193" s="1530"/>
      <c r="G193" s="90"/>
      <c r="H193" s="1112"/>
      <c r="I193" s="821"/>
      <c r="J193" s="1530"/>
    </row>
    <row r="194" spans="1:10">
      <c r="C194" s="821"/>
      <c r="D194" s="1112"/>
      <c r="E194" s="821"/>
      <c r="F194" s="1530"/>
      <c r="G194" s="90"/>
      <c r="H194" s="1112"/>
      <c r="I194" s="821"/>
      <c r="J194" s="1530"/>
    </row>
    <row r="195" spans="1:10">
      <c r="C195" s="821"/>
      <c r="D195" s="1112"/>
      <c r="E195" s="821"/>
      <c r="F195" s="1530"/>
      <c r="G195" s="90"/>
      <c r="H195" s="1112"/>
      <c r="I195" s="821"/>
      <c r="J195" s="1530"/>
    </row>
    <row r="196" spans="1:10">
      <c r="C196" s="821"/>
      <c r="D196" s="1112"/>
      <c r="E196" s="821"/>
      <c r="F196" s="1530"/>
      <c r="G196" s="90"/>
      <c r="H196" s="1112"/>
      <c r="I196" s="821"/>
      <c r="J196" s="1530"/>
    </row>
    <row r="197" spans="1:10">
      <c r="A197" s="76" t="str">
        <f>"Situation financière " &amp;D6&amp; " affichant un surplus accumulé supérieur à 35 %"</f>
        <v>Situation financière 2023-2024 affichant un surplus accumulé supérieur à 35 %</v>
      </c>
      <c r="C197" s="821"/>
      <c r="D197" s="1112"/>
      <c r="E197" s="821"/>
      <c r="F197" s="1530"/>
      <c r="G197" s="90"/>
      <c r="H197" s="1112"/>
      <c r="I197" s="821"/>
      <c r="J197" s="1530"/>
    </row>
    <row r="198" spans="1:10" ht="25.5" customHeight="1">
      <c r="A198" s="1985" t="s">
        <v>713</v>
      </c>
      <c r="B198" s="1985"/>
      <c r="C198" s="1985"/>
      <c r="D198" s="1985"/>
      <c r="E198" s="1985"/>
      <c r="F198" s="1985"/>
      <c r="G198" s="1985"/>
      <c r="H198" s="1985"/>
      <c r="I198" s="1985"/>
      <c r="J198" s="1985"/>
    </row>
    <row r="199" spans="1:10" ht="7.5" customHeight="1">
      <c r="C199" s="821"/>
      <c r="D199" s="1112"/>
      <c r="E199" s="821"/>
      <c r="F199" s="1530"/>
      <c r="G199" s="90"/>
      <c r="H199" s="1112"/>
      <c r="I199" s="821"/>
      <c r="J199" s="1530"/>
    </row>
    <row r="200" spans="1:10">
      <c r="C200" s="821"/>
      <c r="D200" s="1112"/>
      <c r="E200" s="821"/>
      <c r="F200" s="1530"/>
      <c r="G200" s="90"/>
      <c r="H200" s="1112"/>
      <c r="I200" s="821"/>
      <c r="J200" s="1530"/>
    </row>
    <row r="201" spans="1:10">
      <c r="C201" s="821"/>
      <c r="D201" s="1112"/>
      <c r="E201" s="821"/>
      <c r="F201" s="1530"/>
      <c r="G201" s="90"/>
      <c r="H201" s="1112"/>
      <c r="I201" s="821"/>
      <c r="J201" s="1530"/>
    </row>
    <row r="202" spans="1:10">
      <c r="C202" s="821"/>
      <c r="D202" s="1112"/>
      <c r="E202" s="821"/>
      <c r="F202" s="1530"/>
      <c r="G202" s="90"/>
      <c r="H202" s="1112"/>
      <c r="I202" s="821"/>
      <c r="J202" s="1530"/>
    </row>
    <row r="203" spans="1:10">
      <c r="C203" s="821"/>
      <c r="D203" s="1112"/>
      <c r="E203" s="821"/>
      <c r="F203" s="1530"/>
      <c r="G203" s="90"/>
      <c r="H203" s="1112"/>
      <c r="I203" s="821"/>
      <c r="J203" s="1530"/>
    </row>
    <row r="204" spans="1:10">
      <c r="C204" s="821"/>
      <c r="D204" s="1112"/>
      <c r="E204" s="821"/>
      <c r="F204" s="1530"/>
      <c r="G204" s="90"/>
      <c r="H204" s="1112"/>
      <c r="I204" s="821"/>
      <c r="J204" s="1530"/>
    </row>
    <row r="205" spans="1:10">
      <c r="C205" s="821"/>
      <c r="D205" s="1112"/>
      <c r="E205" s="821"/>
      <c r="F205" s="1530"/>
      <c r="G205" s="90"/>
      <c r="H205" s="1112"/>
      <c r="I205" s="821"/>
      <c r="J205" s="1530"/>
    </row>
    <row r="206" spans="1:10">
      <c r="C206" s="821"/>
      <c r="D206" s="1112"/>
      <c r="E206" s="821"/>
      <c r="F206" s="1530"/>
      <c r="G206" s="90"/>
      <c r="H206" s="1112"/>
      <c r="I206" s="821"/>
      <c r="J206" s="1530"/>
    </row>
    <row r="207" spans="1:10">
      <c r="C207" s="821"/>
      <c r="D207" s="1112"/>
      <c r="E207" s="821"/>
      <c r="F207" s="1530"/>
      <c r="G207" s="90"/>
      <c r="H207" s="1112"/>
      <c r="I207" s="821"/>
      <c r="J207" s="1530"/>
    </row>
    <row r="208" spans="1:10">
      <c r="C208" s="821"/>
      <c r="D208" s="1112"/>
      <c r="E208" s="821"/>
      <c r="F208" s="1530"/>
      <c r="G208" s="90"/>
      <c r="H208" s="1112"/>
      <c r="I208" s="821"/>
      <c r="J208" s="1530"/>
    </row>
    <row r="209" spans="1:1">
      <c r="A209" s="256" t="s">
        <v>625</v>
      </c>
    </row>
  </sheetData>
  <customSheetViews>
    <customSheetView guid="{E81D238A-7B02-4284-898B-8B059A14501E}" showPageBreaks="1" showGridLines="0" zeroValues="0">
      <selection activeCell="H58" sqref="H58"/>
      <rowBreaks count="3" manualBreakCount="3">
        <brk id="78" max="16383" man="1"/>
        <brk id="136" max="16383" man="1"/>
        <brk id="179" max="16383" man="1"/>
      </rowBreaks>
      <pageMargins left="0.55118110236220474" right="0.31496062992125984" top="0.27559055118110237" bottom="0.35433070866141736" header="0" footer="0.27559055118110237"/>
      <pageSetup scale="80" firstPageNumber="29" fitToHeight="0" orientation="portrait" r:id="rId1"/>
      <headerFooter alignWithMargins="0">
        <oddFooter>&amp;L&amp;8FoncRapp 2016-06&amp;C&amp;8&amp;P de &amp;N&amp;R&amp;8Soutien au fonctionnement</oddFooter>
      </headerFooter>
    </customSheetView>
    <customSheetView guid="{880C3229-9790-4559-BAA0-FBDBBD6DDD03}" showGridLines="0" zeroValues="0" topLeftCell="A172">
      <selection activeCell="H58" sqref="H58"/>
      <rowBreaks count="3" manualBreakCount="3">
        <brk id="78" max="16383" man="1"/>
        <brk id="136" max="16383" man="1"/>
        <brk id="179" max="16383" man="1"/>
      </rowBreaks>
      <pageMargins left="0.55118110236220474" right="0.31496062992125984" top="0.27559055118110237" bottom="0.35433070866141736" header="0" footer="0.27559055118110237"/>
      <pageSetup scale="80" firstPageNumber="29" fitToHeight="0" orientation="portrait" r:id="rId2"/>
      <headerFooter alignWithMargins="0">
        <oddFooter>&amp;L&amp;8FoncRapp 2016-06&amp;C&amp;8&amp;P de &amp;N&amp;R&amp;8Soutien au fonctionnement</oddFooter>
      </headerFooter>
    </customSheetView>
  </customSheetViews>
  <mergeCells count="9">
    <mergeCell ref="A85:B85"/>
    <mergeCell ref="A73:B73"/>
    <mergeCell ref="A46:B46"/>
    <mergeCell ref="A112:B112"/>
    <mergeCell ref="A198:J198"/>
    <mergeCell ref="A186:J186"/>
    <mergeCell ref="A181:J181"/>
    <mergeCell ref="A86:B86"/>
    <mergeCell ref="A87:B87"/>
  </mergeCells>
  <phoneticPr fontId="17" type="noConversion"/>
  <pageMargins left="0.55118110236220474" right="0.31496062992125984" top="0.56000000000000005" bottom="0.35433070866141736" header="0" footer="0.27559055118110237"/>
  <pageSetup scale="80" firstPageNumber="29" fitToHeight="0" orientation="portrait" r:id="rId3"/>
  <headerFooter alignWithMargins="0">
    <oddFooter>&amp;R&amp;8Rapport final d'activité</oddFooter>
  </headerFooter>
  <rowBreaks count="3" manualBreakCount="3">
    <brk id="78" max="16383" man="1"/>
    <brk id="136" max="16383" man="1"/>
    <brk id="181"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46127" r:id="rId6" name="Check Box 47">
              <controlPr defaultSize="0" autoFill="0" autoLine="0" autoPict="0">
                <anchor moveWithCells="1">
                  <from>
                    <xdr:col>4</xdr:col>
                    <xdr:colOff>0</xdr:colOff>
                    <xdr:row>7</xdr:row>
                    <xdr:rowOff>180975</xdr:rowOff>
                  </from>
                  <to>
                    <xdr:col>4</xdr:col>
                    <xdr:colOff>0</xdr:colOff>
                    <xdr:row>8</xdr:row>
                    <xdr:rowOff>0</xdr:rowOff>
                  </to>
                </anchor>
              </controlPr>
            </control>
          </mc:Choice>
        </mc:AlternateContent>
        <mc:AlternateContent xmlns:mc="http://schemas.openxmlformats.org/markup-compatibility/2006">
          <mc:Choice Requires="x14">
            <control shapeId="46128" r:id="rId7" name="Check Box 48">
              <controlPr defaultSize="0" autoFill="0" autoLine="0" autoPict="0">
                <anchor moveWithCells="1">
                  <from>
                    <xdr:col>8</xdr:col>
                    <xdr:colOff>0</xdr:colOff>
                    <xdr:row>6</xdr:row>
                    <xdr:rowOff>0</xdr:rowOff>
                  </from>
                  <to>
                    <xdr:col>8</xdr:col>
                    <xdr:colOff>0</xdr:colOff>
                    <xdr:row>7</xdr:row>
                    <xdr:rowOff>0</xdr:rowOff>
                  </to>
                </anchor>
              </controlPr>
            </control>
          </mc:Choice>
        </mc:AlternateContent>
        <mc:AlternateContent xmlns:mc="http://schemas.openxmlformats.org/markup-compatibility/2006">
          <mc:Choice Requires="x14">
            <control shapeId="46129" r:id="rId8" name="Check Box 49">
              <controlPr defaultSize="0" autoFill="0" autoLine="0" autoPict="0">
                <anchor moveWithCells="1">
                  <from>
                    <xdr:col>8</xdr:col>
                    <xdr:colOff>0</xdr:colOff>
                    <xdr:row>7</xdr:row>
                    <xdr:rowOff>180975</xdr:rowOff>
                  </from>
                  <to>
                    <xdr:col>8</xdr:col>
                    <xdr:colOff>0</xdr:colOff>
                    <xdr:row>8</xdr:row>
                    <xdr:rowOff>0</xdr:rowOff>
                  </to>
                </anchor>
              </controlPr>
            </control>
          </mc:Choice>
        </mc:AlternateContent>
        <mc:AlternateContent xmlns:mc="http://schemas.openxmlformats.org/markup-compatibility/2006">
          <mc:Choice Requires="x14">
            <control shapeId="46132" r:id="rId9" name="Check Box 52">
              <controlPr defaultSize="0" autoFill="0" autoLine="0" autoPict="0">
                <anchor moveWithCells="1">
                  <from>
                    <xdr:col>3</xdr:col>
                    <xdr:colOff>133350</xdr:colOff>
                    <xdr:row>6</xdr:row>
                    <xdr:rowOff>38100</xdr:rowOff>
                  </from>
                  <to>
                    <xdr:col>5</xdr:col>
                    <xdr:colOff>85725</xdr:colOff>
                    <xdr:row>7</xdr:row>
                    <xdr:rowOff>47625</xdr:rowOff>
                  </to>
                </anchor>
              </controlPr>
            </control>
          </mc:Choice>
        </mc:AlternateContent>
        <mc:AlternateContent xmlns:mc="http://schemas.openxmlformats.org/markup-compatibility/2006">
          <mc:Choice Requires="x14">
            <control shapeId="46133" r:id="rId10" name="Check Box 53">
              <controlPr defaultSize="0" autoFill="0" autoLine="0" autoPict="0">
                <anchor moveWithCells="1">
                  <from>
                    <xdr:col>7</xdr:col>
                    <xdr:colOff>247650</xdr:colOff>
                    <xdr:row>6</xdr:row>
                    <xdr:rowOff>19050</xdr:rowOff>
                  </from>
                  <to>
                    <xdr:col>9</xdr:col>
                    <xdr:colOff>295275</xdr:colOff>
                    <xdr:row>7</xdr:row>
                    <xdr:rowOff>66675</xdr:rowOff>
                  </to>
                </anchor>
              </controlPr>
            </control>
          </mc:Choice>
        </mc:AlternateContent>
        <mc:AlternateContent xmlns:mc="http://schemas.openxmlformats.org/markup-compatibility/2006">
          <mc:Choice Requires="x14">
            <control shapeId="46134" r:id="rId11" name="Check Box 54">
              <controlPr defaultSize="0" autoFill="0" autoLine="0" autoPict="0">
                <anchor moveWithCells="1">
                  <from>
                    <xdr:col>7</xdr:col>
                    <xdr:colOff>247650</xdr:colOff>
                    <xdr:row>7</xdr:row>
                    <xdr:rowOff>28575</xdr:rowOff>
                  </from>
                  <to>
                    <xdr:col>8</xdr:col>
                    <xdr:colOff>28575</xdr:colOff>
                    <xdr:row>7</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55"/>
  <sheetViews>
    <sheetView showGridLines="0" showZeros="0" zoomScaleNormal="100" zoomScaleSheetLayoutView="110" workbookViewId="0">
      <selection activeCell="M2" sqref="M2"/>
    </sheetView>
  </sheetViews>
  <sheetFormatPr baseColWidth="10" defaultRowHeight="12.75"/>
  <cols>
    <col min="1" max="1" width="36.85546875" style="821" customWidth="1"/>
    <col min="2" max="2" width="4.42578125" style="1190" customWidth="1"/>
    <col min="3" max="3" width="15.140625" style="821" customWidth="1"/>
    <col min="4" max="4" width="4.42578125" style="1190" customWidth="1"/>
    <col min="5" max="5" width="15" style="821" customWidth="1"/>
    <col min="6" max="6" width="4.42578125" style="1190" customWidth="1"/>
    <col min="7" max="7" width="15.7109375" style="821" customWidth="1"/>
    <col min="8" max="8" width="4.42578125" style="1190" customWidth="1"/>
    <col min="9" max="9" width="15.7109375" style="821" customWidth="1"/>
    <col min="10" max="10" width="4.42578125" style="1190" customWidth="1"/>
    <col min="11" max="11" width="12.7109375" style="821" customWidth="1"/>
    <col min="12" max="12" width="15.140625" style="821" customWidth="1"/>
    <col min="13" max="260" width="11.42578125" style="821"/>
    <col min="261" max="261" width="33.140625" style="821" customWidth="1"/>
    <col min="262" max="266" width="16.85546875" style="821" customWidth="1"/>
    <col min="267" max="267" width="13.42578125" style="821" customWidth="1"/>
    <col min="268" max="268" width="15.140625" style="821" customWidth="1"/>
    <col min="269" max="516" width="11.42578125" style="821"/>
    <col min="517" max="517" width="33.140625" style="821" customWidth="1"/>
    <col min="518" max="522" width="16.85546875" style="821" customWidth="1"/>
    <col min="523" max="523" width="13.42578125" style="821" customWidth="1"/>
    <col min="524" max="524" width="15.140625" style="821" customWidth="1"/>
    <col min="525" max="772" width="11.42578125" style="821"/>
    <col min="773" max="773" width="33.140625" style="821" customWidth="1"/>
    <col min="774" max="778" width="16.85546875" style="821" customWidth="1"/>
    <col min="779" max="779" width="13.42578125" style="821" customWidth="1"/>
    <col min="780" max="780" width="15.140625" style="821" customWidth="1"/>
    <col min="781" max="1028" width="11.42578125" style="821"/>
    <col min="1029" max="1029" width="33.140625" style="821" customWidth="1"/>
    <col min="1030" max="1034" width="16.85546875" style="821" customWidth="1"/>
    <col min="1035" max="1035" width="13.42578125" style="821" customWidth="1"/>
    <col min="1036" max="1036" width="15.140625" style="821" customWidth="1"/>
    <col min="1037" max="1284" width="11.42578125" style="821"/>
    <col min="1285" max="1285" width="33.140625" style="821" customWidth="1"/>
    <col min="1286" max="1290" width="16.85546875" style="821" customWidth="1"/>
    <col min="1291" max="1291" width="13.42578125" style="821" customWidth="1"/>
    <col min="1292" max="1292" width="15.140625" style="821" customWidth="1"/>
    <col min="1293" max="1540" width="11.42578125" style="821"/>
    <col min="1541" max="1541" width="33.140625" style="821" customWidth="1"/>
    <col min="1542" max="1546" width="16.85546875" style="821" customWidth="1"/>
    <col min="1547" max="1547" width="13.42578125" style="821" customWidth="1"/>
    <col min="1548" max="1548" width="15.140625" style="821" customWidth="1"/>
    <col min="1549" max="1796" width="11.42578125" style="821"/>
    <col min="1797" max="1797" width="33.140625" style="821" customWidth="1"/>
    <col min="1798" max="1802" width="16.85546875" style="821" customWidth="1"/>
    <col min="1803" max="1803" width="13.42578125" style="821" customWidth="1"/>
    <col min="1804" max="1804" width="15.140625" style="821" customWidth="1"/>
    <col min="1805" max="2052" width="11.42578125" style="821"/>
    <col min="2053" max="2053" width="33.140625" style="821" customWidth="1"/>
    <col min="2054" max="2058" width="16.85546875" style="821" customWidth="1"/>
    <col min="2059" max="2059" width="13.42578125" style="821" customWidth="1"/>
    <col min="2060" max="2060" width="15.140625" style="821" customWidth="1"/>
    <col min="2061" max="2308" width="11.42578125" style="821"/>
    <col min="2309" max="2309" width="33.140625" style="821" customWidth="1"/>
    <col min="2310" max="2314" width="16.85546875" style="821" customWidth="1"/>
    <col min="2315" max="2315" width="13.42578125" style="821" customWidth="1"/>
    <col min="2316" max="2316" width="15.140625" style="821" customWidth="1"/>
    <col min="2317" max="2564" width="11.42578125" style="821"/>
    <col min="2565" max="2565" width="33.140625" style="821" customWidth="1"/>
    <col min="2566" max="2570" width="16.85546875" style="821" customWidth="1"/>
    <col min="2571" max="2571" width="13.42578125" style="821" customWidth="1"/>
    <col min="2572" max="2572" width="15.140625" style="821" customWidth="1"/>
    <col min="2573" max="2820" width="11.42578125" style="821"/>
    <col min="2821" max="2821" width="33.140625" style="821" customWidth="1"/>
    <col min="2822" max="2826" width="16.85546875" style="821" customWidth="1"/>
    <col min="2827" max="2827" width="13.42578125" style="821" customWidth="1"/>
    <col min="2828" max="2828" width="15.140625" style="821" customWidth="1"/>
    <col min="2829" max="3076" width="11.42578125" style="821"/>
    <col min="3077" max="3077" width="33.140625" style="821" customWidth="1"/>
    <col min="3078" max="3082" width="16.85546875" style="821" customWidth="1"/>
    <col min="3083" max="3083" width="13.42578125" style="821" customWidth="1"/>
    <col min="3084" max="3084" width="15.140625" style="821" customWidth="1"/>
    <col min="3085" max="3332" width="11.42578125" style="821"/>
    <col min="3333" max="3333" width="33.140625" style="821" customWidth="1"/>
    <col min="3334" max="3338" width="16.85546875" style="821" customWidth="1"/>
    <col min="3339" max="3339" width="13.42578125" style="821" customWidth="1"/>
    <col min="3340" max="3340" width="15.140625" style="821" customWidth="1"/>
    <col min="3341" max="3588" width="11.42578125" style="821"/>
    <col min="3589" max="3589" width="33.140625" style="821" customWidth="1"/>
    <col min="3590" max="3594" width="16.85546875" style="821" customWidth="1"/>
    <col min="3595" max="3595" width="13.42578125" style="821" customWidth="1"/>
    <col min="3596" max="3596" width="15.140625" style="821" customWidth="1"/>
    <col min="3597" max="3844" width="11.42578125" style="821"/>
    <col min="3845" max="3845" width="33.140625" style="821" customWidth="1"/>
    <col min="3846" max="3850" width="16.85546875" style="821" customWidth="1"/>
    <col min="3851" max="3851" width="13.42578125" style="821" customWidth="1"/>
    <col min="3852" max="3852" width="15.140625" style="821" customWidth="1"/>
    <col min="3853" max="4100" width="11.42578125" style="821"/>
    <col min="4101" max="4101" width="33.140625" style="821" customWidth="1"/>
    <col min="4102" max="4106" width="16.85546875" style="821" customWidth="1"/>
    <col min="4107" max="4107" width="13.42578125" style="821" customWidth="1"/>
    <col min="4108" max="4108" width="15.140625" style="821" customWidth="1"/>
    <col min="4109" max="4356" width="11.42578125" style="821"/>
    <col min="4357" max="4357" width="33.140625" style="821" customWidth="1"/>
    <col min="4358" max="4362" width="16.85546875" style="821" customWidth="1"/>
    <col min="4363" max="4363" width="13.42578125" style="821" customWidth="1"/>
    <col min="4364" max="4364" width="15.140625" style="821" customWidth="1"/>
    <col min="4365" max="4612" width="11.42578125" style="821"/>
    <col min="4613" max="4613" width="33.140625" style="821" customWidth="1"/>
    <col min="4614" max="4618" width="16.85546875" style="821" customWidth="1"/>
    <col min="4619" max="4619" width="13.42578125" style="821" customWidth="1"/>
    <col min="4620" max="4620" width="15.140625" style="821" customWidth="1"/>
    <col min="4621" max="4868" width="11.42578125" style="821"/>
    <col min="4869" max="4869" width="33.140625" style="821" customWidth="1"/>
    <col min="4870" max="4874" width="16.85546875" style="821" customWidth="1"/>
    <col min="4875" max="4875" width="13.42578125" style="821" customWidth="1"/>
    <col min="4876" max="4876" width="15.140625" style="821" customWidth="1"/>
    <col min="4877" max="5124" width="11.42578125" style="821"/>
    <col min="5125" max="5125" width="33.140625" style="821" customWidth="1"/>
    <col min="5126" max="5130" width="16.85546875" style="821" customWidth="1"/>
    <col min="5131" max="5131" width="13.42578125" style="821" customWidth="1"/>
    <col min="5132" max="5132" width="15.140625" style="821" customWidth="1"/>
    <col min="5133" max="5380" width="11.42578125" style="821"/>
    <col min="5381" max="5381" width="33.140625" style="821" customWidth="1"/>
    <col min="5382" max="5386" width="16.85546875" style="821" customWidth="1"/>
    <col min="5387" max="5387" width="13.42578125" style="821" customWidth="1"/>
    <col min="5388" max="5388" width="15.140625" style="821" customWidth="1"/>
    <col min="5389" max="5636" width="11.42578125" style="821"/>
    <col min="5637" max="5637" width="33.140625" style="821" customWidth="1"/>
    <col min="5638" max="5642" width="16.85546875" style="821" customWidth="1"/>
    <col min="5643" max="5643" width="13.42578125" style="821" customWidth="1"/>
    <col min="5644" max="5644" width="15.140625" style="821" customWidth="1"/>
    <col min="5645" max="5892" width="11.42578125" style="821"/>
    <col min="5893" max="5893" width="33.140625" style="821" customWidth="1"/>
    <col min="5894" max="5898" width="16.85546875" style="821" customWidth="1"/>
    <col min="5899" max="5899" width="13.42578125" style="821" customWidth="1"/>
    <col min="5900" max="5900" width="15.140625" style="821" customWidth="1"/>
    <col min="5901" max="6148" width="11.42578125" style="821"/>
    <col min="6149" max="6149" width="33.140625" style="821" customWidth="1"/>
    <col min="6150" max="6154" width="16.85546875" style="821" customWidth="1"/>
    <col min="6155" max="6155" width="13.42578125" style="821" customWidth="1"/>
    <col min="6156" max="6156" width="15.140625" style="821" customWidth="1"/>
    <col min="6157" max="6404" width="11.42578125" style="821"/>
    <col min="6405" max="6405" width="33.140625" style="821" customWidth="1"/>
    <col min="6406" max="6410" width="16.85546875" style="821" customWidth="1"/>
    <col min="6411" max="6411" width="13.42578125" style="821" customWidth="1"/>
    <col min="6412" max="6412" width="15.140625" style="821" customWidth="1"/>
    <col min="6413" max="6660" width="11.42578125" style="821"/>
    <col min="6661" max="6661" width="33.140625" style="821" customWidth="1"/>
    <col min="6662" max="6666" width="16.85546875" style="821" customWidth="1"/>
    <col min="6667" max="6667" width="13.42578125" style="821" customWidth="1"/>
    <col min="6668" max="6668" width="15.140625" style="821" customWidth="1"/>
    <col min="6669" max="6916" width="11.42578125" style="821"/>
    <col min="6917" max="6917" width="33.140625" style="821" customWidth="1"/>
    <col min="6918" max="6922" width="16.85546875" style="821" customWidth="1"/>
    <col min="6923" max="6923" width="13.42578125" style="821" customWidth="1"/>
    <col min="6924" max="6924" width="15.140625" style="821" customWidth="1"/>
    <col min="6925" max="7172" width="11.42578125" style="821"/>
    <col min="7173" max="7173" width="33.140625" style="821" customWidth="1"/>
    <col min="7174" max="7178" width="16.85546875" style="821" customWidth="1"/>
    <col min="7179" max="7179" width="13.42578125" style="821" customWidth="1"/>
    <col min="7180" max="7180" width="15.140625" style="821" customWidth="1"/>
    <col min="7181" max="7428" width="11.42578125" style="821"/>
    <col min="7429" max="7429" width="33.140625" style="821" customWidth="1"/>
    <col min="7430" max="7434" width="16.85546875" style="821" customWidth="1"/>
    <col min="7435" max="7435" width="13.42578125" style="821" customWidth="1"/>
    <col min="7436" max="7436" width="15.140625" style="821" customWidth="1"/>
    <col min="7437" max="7684" width="11.42578125" style="821"/>
    <col min="7685" max="7685" width="33.140625" style="821" customWidth="1"/>
    <col min="7686" max="7690" width="16.85546875" style="821" customWidth="1"/>
    <col min="7691" max="7691" width="13.42578125" style="821" customWidth="1"/>
    <col min="7692" max="7692" width="15.140625" style="821" customWidth="1"/>
    <col min="7693" max="7940" width="11.42578125" style="821"/>
    <col min="7941" max="7941" width="33.140625" style="821" customWidth="1"/>
    <col min="7942" max="7946" width="16.85546875" style="821" customWidth="1"/>
    <col min="7947" max="7947" width="13.42578125" style="821" customWidth="1"/>
    <col min="7948" max="7948" width="15.140625" style="821" customWidth="1"/>
    <col min="7949" max="8196" width="11.42578125" style="821"/>
    <col min="8197" max="8197" width="33.140625" style="821" customWidth="1"/>
    <col min="8198" max="8202" width="16.85546875" style="821" customWidth="1"/>
    <col min="8203" max="8203" width="13.42578125" style="821" customWidth="1"/>
    <col min="8204" max="8204" width="15.140625" style="821" customWidth="1"/>
    <col min="8205" max="8452" width="11.42578125" style="821"/>
    <col min="8453" max="8453" width="33.140625" style="821" customWidth="1"/>
    <col min="8454" max="8458" width="16.85546875" style="821" customWidth="1"/>
    <col min="8459" max="8459" width="13.42578125" style="821" customWidth="1"/>
    <col min="8460" max="8460" width="15.140625" style="821" customWidth="1"/>
    <col min="8461" max="8708" width="11.42578125" style="821"/>
    <col min="8709" max="8709" width="33.140625" style="821" customWidth="1"/>
    <col min="8710" max="8714" width="16.85546875" style="821" customWidth="1"/>
    <col min="8715" max="8715" width="13.42578125" style="821" customWidth="1"/>
    <col min="8716" max="8716" width="15.140625" style="821" customWidth="1"/>
    <col min="8717" max="8964" width="11.42578125" style="821"/>
    <col min="8965" max="8965" width="33.140625" style="821" customWidth="1"/>
    <col min="8966" max="8970" width="16.85546875" style="821" customWidth="1"/>
    <col min="8971" max="8971" width="13.42578125" style="821" customWidth="1"/>
    <col min="8972" max="8972" width="15.140625" style="821" customWidth="1"/>
    <col min="8973" max="9220" width="11.42578125" style="821"/>
    <col min="9221" max="9221" width="33.140625" style="821" customWidth="1"/>
    <col min="9222" max="9226" width="16.85546875" style="821" customWidth="1"/>
    <col min="9227" max="9227" width="13.42578125" style="821" customWidth="1"/>
    <col min="9228" max="9228" width="15.140625" style="821" customWidth="1"/>
    <col min="9229" max="9476" width="11.42578125" style="821"/>
    <col min="9477" max="9477" width="33.140625" style="821" customWidth="1"/>
    <col min="9478" max="9482" width="16.85546875" style="821" customWidth="1"/>
    <col min="9483" max="9483" width="13.42578125" style="821" customWidth="1"/>
    <col min="9484" max="9484" width="15.140625" style="821" customWidth="1"/>
    <col min="9485" max="9732" width="11.42578125" style="821"/>
    <col min="9733" max="9733" width="33.140625" style="821" customWidth="1"/>
    <col min="9734" max="9738" width="16.85546875" style="821" customWidth="1"/>
    <col min="9739" max="9739" width="13.42578125" style="821" customWidth="1"/>
    <col min="9740" max="9740" width="15.140625" style="821" customWidth="1"/>
    <col min="9741" max="9988" width="11.42578125" style="821"/>
    <col min="9989" max="9989" width="33.140625" style="821" customWidth="1"/>
    <col min="9990" max="9994" width="16.85546875" style="821" customWidth="1"/>
    <col min="9995" max="9995" width="13.42578125" style="821" customWidth="1"/>
    <col min="9996" max="9996" width="15.140625" style="821" customWidth="1"/>
    <col min="9997" max="10244" width="11.42578125" style="821"/>
    <col min="10245" max="10245" width="33.140625" style="821" customWidth="1"/>
    <col min="10246" max="10250" width="16.85546875" style="821" customWidth="1"/>
    <col min="10251" max="10251" width="13.42578125" style="821" customWidth="1"/>
    <col min="10252" max="10252" width="15.140625" style="821" customWidth="1"/>
    <col min="10253" max="10500" width="11.42578125" style="821"/>
    <col min="10501" max="10501" width="33.140625" style="821" customWidth="1"/>
    <col min="10502" max="10506" width="16.85546875" style="821" customWidth="1"/>
    <col min="10507" max="10507" width="13.42578125" style="821" customWidth="1"/>
    <col min="10508" max="10508" width="15.140625" style="821" customWidth="1"/>
    <col min="10509" max="10756" width="11.42578125" style="821"/>
    <col min="10757" max="10757" width="33.140625" style="821" customWidth="1"/>
    <col min="10758" max="10762" width="16.85546875" style="821" customWidth="1"/>
    <col min="10763" max="10763" width="13.42578125" style="821" customWidth="1"/>
    <col min="10764" max="10764" width="15.140625" style="821" customWidth="1"/>
    <col min="10765" max="11012" width="11.42578125" style="821"/>
    <col min="11013" max="11013" width="33.140625" style="821" customWidth="1"/>
    <col min="11014" max="11018" width="16.85546875" style="821" customWidth="1"/>
    <col min="11019" max="11019" width="13.42578125" style="821" customWidth="1"/>
    <col min="11020" max="11020" width="15.140625" style="821" customWidth="1"/>
    <col min="11021" max="11268" width="11.42578125" style="821"/>
    <col min="11269" max="11269" width="33.140625" style="821" customWidth="1"/>
    <col min="11270" max="11274" width="16.85546875" style="821" customWidth="1"/>
    <col min="11275" max="11275" width="13.42578125" style="821" customWidth="1"/>
    <col min="11276" max="11276" width="15.140625" style="821" customWidth="1"/>
    <col min="11277" max="11524" width="11.42578125" style="821"/>
    <col min="11525" max="11525" width="33.140625" style="821" customWidth="1"/>
    <col min="11526" max="11530" width="16.85546875" style="821" customWidth="1"/>
    <col min="11531" max="11531" width="13.42578125" style="821" customWidth="1"/>
    <col min="11532" max="11532" width="15.140625" style="821" customWidth="1"/>
    <col min="11533" max="11780" width="11.42578125" style="821"/>
    <col min="11781" max="11781" width="33.140625" style="821" customWidth="1"/>
    <col min="11782" max="11786" width="16.85546875" style="821" customWidth="1"/>
    <col min="11787" max="11787" width="13.42578125" style="821" customWidth="1"/>
    <col min="11788" max="11788" width="15.140625" style="821" customWidth="1"/>
    <col min="11789" max="12036" width="11.42578125" style="821"/>
    <col min="12037" max="12037" width="33.140625" style="821" customWidth="1"/>
    <col min="12038" max="12042" width="16.85546875" style="821" customWidth="1"/>
    <col min="12043" max="12043" width="13.42578125" style="821" customWidth="1"/>
    <col min="12044" max="12044" width="15.140625" style="821" customWidth="1"/>
    <col min="12045" max="12292" width="11.42578125" style="821"/>
    <col min="12293" max="12293" width="33.140625" style="821" customWidth="1"/>
    <col min="12294" max="12298" width="16.85546875" style="821" customWidth="1"/>
    <col min="12299" max="12299" width="13.42578125" style="821" customWidth="1"/>
    <col min="12300" max="12300" width="15.140625" style="821" customWidth="1"/>
    <col min="12301" max="12548" width="11.42578125" style="821"/>
    <col min="12549" max="12549" width="33.140625" style="821" customWidth="1"/>
    <col min="12550" max="12554" width="16.85546875" style="821" customWidth="1"/>
    <col min="12555" max="12555" width="13.42578125" style="821" customWidth="1"/>
    <col min="12556" max="12556" width="15.140625" style="821" customWidth="1"/>
    <col min="12557" max="12804" width="11.42578125" style="821"/>
    <col min="12805" max="12805" width="33.140625" style="821" customWidth="1"/>
    <col min="12806" max="12810" width="16.85546875" style="821" customWidth="1"/>
    <col min="12811" max="12811" width="13.42578125" style="821" customWidth="1"/>
    <col min="12812" max="12812" width="15.140625" style="821" customWidth="1"/>
    <col min="12813" max="13060" width="11.42578125" style="821"/>
    <col min="13061" max="13061" width="33.140625" style="821" customWidth="1"/>
    <col min="13062" max="13066" width="16.85546875" style="821" customWidth="1"/>
    <col min="13067" max="13067" width="13.42578125" style="821" customWidth="1"/>
    <col min="13068" max="13068" width="15.140625" style="821" customWidth="1"/>
    <col min="13069" max="13316" width="11.42578125" style="821"/>
    <col min="13317" max="13317" width="33.140625" style="821" customWidth="1"/>
    <col min="13318" max="13322" width="16.85546875" style="821" customWidth="1"/>
    <col min="13323" max="13323" width="13.42578125" style="821" customWidth="1"/>
    <col min="13324" max="13324" width="15.140625" style="821" customWidth="1"/>
    <col min="13325" max="13572" width="11.42578125" style="821"/>
    <col min="13573" max="13573" width="33.140625" style="821" customWidth="1"/>
    <col min="13574" max="13578" width="16.85546875" style="821" customWidth="1"/>
    <col min="13579" max="13579" width="13.42578125" style="821" customWidth="1"/>
    <col min="13580" max="13580" width="15.140625" style="821" customWidth="1"/>
    <col min="13581" max="13828" width="11.42578125" style="821"/>
    <col min="13829" max="13829" width="33.140625" style="821" customWidth="1"/>
    <col min="13830" max="13834" width="16.85546875" style="821" customWidth="1"/>
    <col min="13835" max="13835" width="13.42578125" style="821" customWidth="1"/>
    <col min="13836" max="13836" width="15.140625" style="821" customWidth="1"/>
    <col min="13837" max="14084" width="11.42578125" style="821"/>
    <col min="14085" max="14085" width="33.140625" style="821" customWidth="1"/>
    <col min="14086" max="14090" width="16.85546875" style="821" customWidth="1"/>
    <col min="14091" max="14091" width="13.42578125" style="821" customWidth="1"/>
    <col min="14092" max="14092" width="15.140625" style="821" customWidth="1"/>
    <col min="14093" max="14340" width="11.42578125" style="821"/>
    <col min="14341" max="14341" width="33.140625" style="821" customWidth="1"/>
    <col min="14342" max="14346" width="16.85546875" style="821" customWidth="1"/>
    <col min="14347" max="14347" width="13.42578125" style="821" customWidth="1"/>
    <col min="14348" max="14348" width="15.140625" style="821" customWidth="1"/>
    <col min="14349" max="14596" width="11.42578125" style="821"/>
    <col min="14597" max="14597" width="33.140625" style="821" customWidth="1"/>
    <col min="14598" max="14602" width="16.85546875" style="821" customWidth="1"/>
    <col min="14603" max="14603" width="13.42578125" style="821" customWidth="1"/>
    <col min="14604" max="14604" width="15.140625" style="821" customWidth="1"/>
    <col min="14605" max="14852" width="11.42578125" style="821"/>
    <col min="14853" max="14853" width="33.140625" style="821" customWidth="1"/>
    <col min="14854" max="14858" width="16.85546875" style="821" customWidth="1"/>
    <col min="14859" max="14859" width="13.42578125" style="821" customWidth="1"/>
    <col min="14860" max="14860" width="15.140625" style="821" customWidth="1"/>
    <col min="14861" max="15108" width="11.42578125" style="821"/>
    <col min="15109" max="15109" width="33.140625" style="821" customWidth="1"/>
    <col min="15110" max="15114" width="16.85546875" style="821" customWidth="1"/>
    <col min="15115" max="15115" width="13.42578125" style="821" customWidth="1"/>
    <col min="15116" max="15116" width="15.140625" style="821" customWidth="1"/>
    <col min="15117" max="15364" width="11.42578125" style="821"/>
    <col min="15365" max="15365" width="33.140625" style="821" customWidth="1"/>
    <col min="15366" max="15370" width="16.85546875" style="821" customWidth="1"/>
    <col min="15371" max="15371" width="13.42578125" style="821" customWidth="1"/>
    <col min="15372" max="15372" width="15.140625" style="821" customWidth="1"/>
    <col min="15373" max="15620" width="11.42578125" style="821"/>
    <col min="15621" max="15621" width="33.140625" style="821" customWidth="1"/>
    <col min="15622" max="15626" width="16.85546875" style="821" customWidth="1"/>
    <col min="15627" max="15627" width="13.42578125" style="821" customWidth="1"/>
    <col min="15628" max="15628" width="15.140625" style="821" customWidth="1"/>
    <col min="15629" max="15876" width="11.42578125" style="821"/>
    <col min="15877" max="15877" width="33.140625" style="821" customWidth="1"/>
    <col min="15878" max="15882" width="16.85546875" style="821" customWidth="1"/>
    <col min="15883" max="15883" width="13.42578125" style="821" customWidth="1"/>
    <col min="15884" max="15884" width="15.140625" style="821" customWidth="1"/>
    <col min="15885" max="16132" width="11.42578125" style="821"/>
    <col min="16133" max="16133" width="33.140625" style="821" customWidth="1"/>
    <col min="16134" max="16138" width="16.85546875" style="821" customWidth="1"/>
    <col min="16139" max="16139" width="13.42578125" style="821" customWidth="1"/>
    <col min="16140" max="16140" width="15.140625" style="821" customWidth="1"/>
    <col min="16141" max="16384" width="11.42578125" style="821"/>
  </cols>
  <sheetData>
    <row r="1" spans="1:14" s="913" customFormat="1" ht="26.25" customHeight="1">
      <c r="A1" s="912" t="str">
        <f>"Section 6b : Bilan - Rémunération des artistes et des créateurs "&amp;'Page de garde'!C4</f>
        <v>Section 6b : Bilan - Rémunération des artistes et des créateurs 2023-2024</v>
      </c>
      <c r="B1" s="1178"/>
      <c r="C1" s="912"/>
      <c r="D1" s="1178"/>
      <c r="E1" s="912"/>
      <c r="F1" s="1178"/>
      <c r="G1" s="912"/>
      <c r="H1" s="1178"/>
      <c r="I1" s="912"/>
      <c r="J1" s="1178"/>
      <c r="K1" s="951" t="s">
        <v>490</v>
      </c>
      <c r="L1" s="1895"/>
      <c r="M1" s="953"/>
      <c r="N1" s="952"/>
    </row>
    <row r="2" spans="1:14" s="913" customFormat="1" ht="16.5" customHeight="1">
      <c r="A2" s="954" t="s">
        <v>691</v>
      </c>
      <c r="B2" s="1178"/>
      <c r="C2" s="912"/>
      <c r="D2" s="1178"/>
      <c r="E2" s="912"/>
      <c r="F2" s="1178"/>
      <c r="G2" s="912"/>
      <c r="H2" s="1178"/>
      <c r="I2" s="912"/>
      <c r="J2" s="1178"/>
      <c r="K2" s="951" t="s">
        <v>491</v>
      </c>
      <c r="L2" s="952"/>
      <c r="M2" s="953"/>
      <c r="N2" s="952"/>
    </row>
    <row r="3" spans="1:14" s="913" customFormat="1" ht="16.5" customHeight="1">
      <c r="A3" s="890" t="s">
        <v>719</v>
      </c>
      <c r="B3" s="1178"/>
      <c r="C3" s="912"/>
      <c r="D3" s="1178"/>
      <c r="E3" s="912"/>
      <c r="F3" s="1178"/>
      <c r="G3" s="912"/>
      <c r="H3" s="1178"/>
      <c r="I3" s="912"/>
      <c r="J3" s="1178"/>
      <c r="K3" s="951"/>
      <c r="L3" s="952"/>
      <c r="M3" s="953"/>
      <c r="N3" s="952"/>
    </row>
    <row r="4" spans="1:14" s="913" customFormat="1" ht="15" customHeight="1">
      <c r="A4" s="890" t="s">
        <v>446</v>
      </c>
      <c r="B4" s="1178"/>
      <c r="C4" s="912"/>
      <c r="D4" s="1178"/>
      <c r="E4" s="912"/>
      <c r="F4" s="1178"/>
      <c r="G4" s="912"/>
      <c r="H4" s="1178"/>
      <c r="I4" s="912"/>
      <c r="J4" s="1178"/>
      <c r="K4" s="951"/>
      <c r="L4" s="952"/>
      <c r="M4" s="953"/>
      <c r="N4" s="952"/>
    </row>
    <row r="5" spans="1:14" s="913" customFormat="1" ht="15" hidden="1" customHeight="1">
      <c r="B5" s="1179"/>
      <c r="C5" s="914"/>
      <c r="D5" s="1179"/>
      <c r="E5" s="914"/>
      <c r="F5" s="1179"/>
      <c r="G5" s="914"/>
      <c r="H5" s="1179"/>
      <c r="I5" s="914"/>
      <c r="J5" s="1179"/>
      <c r="K5" s="915"/>
    </row>
    <row r="6" spans="1:14" s="913" customFormat="1" ht="15" customHeight="1">
      <c r="B6" s="1179"/>
      <c r="C6" s="914"/>
      <c r="D6" s="1179"/>
      <c r="E6" s="914"/>
      <c r="F6" s="1179"/>
      <c r="G6" s="914"/>
      <c r="H6" s="1179"/>
      <c r="I6" s="914"/>
      <c r="J6" s="1179"/>
      <c r="K6" s="915"/>
    </row>
    <row r="7" spans="1:14" s="913" customFormat="1" ht="15" customHeight="1">
      <c r="A7" s="124" t="s">
        <v>147</v>
      </c>
      <c r="B7" s="1555"/>
      <c r="C7" s="1556">
        <f>'Page de garde'!$C$3</f>
        <v>0</v>
      </c>
      <c r="D7" s="1557"/>
      <c r="E7" s="1558"/>
      <c r="F7" s="1557"/>
      <c r="G7" s="1558"/>
      <c r="H7" s="1557"/>
      <c r="I7" s="1558"/>
      <c r="J7" s="1557"/>
      <c r="K7" s="1559"/>
    </row>
    <row r="8" spans="1:14" s="913" customFormat="1" ht="7.5" customHeight="1">
      <c r="A8" s="36"/>
      <c r="B8" s="1179"/>
      <c r="C8" s="916"/>
      <c r="D8" s="1179"/>
      <c r="E8" s="916"/>
      <c r="F8" s="1179"/>
      <c r="G8" s="916"/>
      <c r="H8" s="1179"/>
      <c r="I8" s="916"/>
      <c r="J8" s="1179"/>
      <c r="K8" s="915"/>
    </row>
    <row r="9" spans="1:14">
      <c r="A9" s="922"/>
      <c r="B9" s="1177"/>
      <c r="C9" s="1552">
        <v>1</v>
      </c>
      <c r="D9" s="1344"/>
      <c r="E9" s="1552">
        <v>2</v>
      </c>
      <c r="F9" s="1344"/>
      <c r="G9" s="1552">
        <v>3</v>
      </c>
      <c r="H9" s="1344"/>
      <c r="I9" s="1552">
        <v>4</v>
      </c>
      <c r="J9" s="1345"/>
      <c r="K9" s="816"/>
      <c r="L9" s="816"/>
    </row>
    <row r="10" spans="1:14" s="917" customFormat="1" ht="21" customHeight="1">
      <c r="A10" s="1367" t="s">
        <v>689</v>
      </c>
      <c r="B10" s="1181"/>
      <c r="C10" s="1346"/>
      <c r="D10" s="1347"/>
      <c r="E10" s="1346"/>
      <c r="F10" s="1347"/>
      <c r="G10" s="1346"/>
      <c r="H10" s="1347"/>
      <c r="I10" s="1346"/>
      <c r="J10" s="1348"/>
      <c r="K10" s="1349"/>
    </row>
    <row r="11" spans="1:14" s="915" customFormat="1" ht="6.75" customHeight="1">
      <c r="A11" s="816"/>
      <c r="B11" s="1182"/>
      <c r="C11" s="816"/>
      <c r="D11" s="1350"/>
      <c r="E11" s="816"/>
      <c r="F11" s="1350"/>
      <c r="G11" s="816"/>
      <c r="H11" s="1350"/>
      <c r="I11" s="816"/>
      <c r="J11" s="1350"/>
      <c r="K11" s="816"/>
      <c r="L11" s="847"/>
    </row>
    <row r="12" spans="1:14" s="915" customFormat="1" ht="12">
      <c r="A12" s="849" t="s">
        <v>447</v>
      </c>
      <c r="B12" s="1183"/>
      <c r="C12" s="1351"/>
      <c r="D12" s="1352"/>
      <c r="E12" s="1351"/>
      <c r="F12" s="1352"/>
      <c r="G12" s="1351"/>
      <c r="H12" s="1352"/>
      <c r="I12" s="1351"/>
      <c r="J12" s="1350"/>
      <c r="K12" s="816"/>
      <c r="L12" s="847"/>
    </row>
    <row r="13" spans="1:14" s="915" customFormat="1" ht="4.5" customHeight="1">
      <c r="A13" s="1023"/>
      <c r="B13" s="1182"/>
      <c r="C13" s="816"/>
      <c r="D13" s="1350"/>
      <c r="E13" s="816"/>
      <c r="F13" s="1350"/>
      <c r="G13" s="816"/>
      <c r="H13" s="1350"/>
      <c r="I13" s="816"/>
      <c r="J13" s="1350"/>
      <c r="K13" s="816"/>
      <c r="L13" s="847"/>
    </row>
    <row r="14" spans="1:14" s="915" customFormat="1" ht="5.25" customHeight="1">
      <c r="A14" s="1368"/>
      <c r="B14" s="1182"/>
      <c r="C14" s="871"/>
      <c r="D14" s="1350"/>
      <c r="E14" s="871"/>
      <c r="F14" s="1350"/>
      <c r="G14" s="871"/>
      <c r="H14" s="1350"/>
      <c r="I14" s="871"/>
      <c r="J14" s="1350"/>
      <c r="K14" s="1353"/>
      <c r="L14" s="847"/>
    </row>
    <row r="15" spans="1:14" s="915" customFormat="1" ht="12">
      <c r="A15" s="849" t="s">
        <v>170</v>
      </c>
      <c r="B15" s="1183"/>
      <c r="C15" s="1351"/>
      <c r="D15" s="1352"/>
      <c r="E15" s="1351"/>
      <c r="F15" s="1352"/>
      <c r="G15" s="1351"/>
      <c r="H15" s="1352"/>
      <c r="I15" s="1351"/>
      <c r="J15" s="1352"/>
      <c r="K15" s="1354">
        <f>SUM(C15:I15)</f>
        <v>0</v>
      </c>
      <c r="L15" s="847"/>
      <c r="M15" s="915">
        <f>IF(AND(B21="",B22=""),0,1)</f>
        <v>0</v>
      </c>
    </row>
    <row r="16" spans="1:14" s="915" customFormat="1" ht="12">
      <c r="A16" s="849"/>
      <c r="B16" s="1182"/>
      <c r="C16" s="816"/>
      <c r="D16" s="1350"/>
      <c r="E16" s="816"/>
      <c r="F16" s="1350"/>
      <c r="G16" s="816"/>
      <c r="H16" s="1350"/>
      <c r="I16" s="816"/>
      <c r="J16" s="1350"/>
      <c r="K16" s="1409"/>
      <c r="L16" s="847"/>
    </row>
    <row r="17" spans="1:12" s="915" customFormat="1" ht="12">
      <c r="A17" s="849" t="s">
        <v>732</v>
      </c>
      <c r="B17" s="1182"/>
      <c r="C17" s="1351"/>
      <c r="D17" s="1350"/>
      <c r="E17" s="1351"/>
      <c r="F17" s="1350"/>
      <c r="G17" s="1351"/>
      <c r="H17" s="1350"/>
      <c r="I17" s="1351"/>
      <c r="J17" s="1350"/>
      <c r="K17" s="1409"/>
      <c r="L17" s="847"/>
    </row>
    <row r="18" spans="1:12" s="915" customFormat="1" ht="12">
      <c r="A18" s="1023"/>
      <c r="B18" s="1182"/>
      <c r="C18" s="816"/>
      <c r="D18" s="1350"/>
      <c r="E18" s="816"/>
      <c r="F18" s="1350"/>
      <c r="G18" s="816"/>
      <c r="H18" s="1350"/>
      <c r="I18" s="816"/>
      <c r="J18" s="1350"/>
      <c r="K18" s="816"/>
      <c r="L18" s="847"/>
    </row>
    <row r="19" spans="1:12" s="922" customFormat="1" ht="12.75" customHeight="1">
      <c r="A19" s="849" t="s">
        <v>497</v>
      </c>
      <c r="B19" s="1182"/>
      <c r="C19" s="816"/>
      <c r="D19" s="1350"/>
      <c r="E19" s="816"/>
      <c r="F19" s="1350"/>
      <c r="G19" s="816"/>
      <c r="H19" s="1350"/>
      <c r="I19" s="816"/>
      <c r="J19" s="1924" t="s">
        <v>448</v>
      </c>
      <c r="K19" s="1925"/>
      <c r="L19" s="847"/>
    </row>
    <row r="20" spans="1:12" s="847" customFormat="1" ht="12">
      <c r="A20" s="1023" t="s">
        <v>449</v>
      </c>
      <c r="B20" s="1358" t="s">
        <v>604</v>
      </c>
      <c r="C20" s="1357"/>
      <c r="D20" s="1358" t="s">
        <v>604</v>
      </c>
      <c r="E20" s="1357"/>
      <c r="F20" s="1358" t="s">
        <v>604</v>
      </c>
      <c r="G20" s="1357"/>
      <c r="H20" s="1358" t="s">
        <v>604</v>
      </c>
      <c r="I20" s="1357"/>
      <c r="J20" s="1358" t="s">
        <v>604</v>
      </c>
      <c r="K20" s="1355"/>
    </row>
    <row r="21" spans="1:12" s="847" customFormat="1" ht="12">
      <c r="A21" s="1369" t="s">
        <v>564</v>
      </c>
      <c r="B21" s="1186"/>
      <c r="C21" s="1359"/>
      <c r="D21" s="1360"/>
      <c r="E21" s="1359"/>
      <c r="F21" s="1360"/>
      <c r="G21" s="1359"/>
      <c r="H21" s="1360"/>
      <c r="I21" s="1359"/>
      <c r="J21" s="1360">
        <f>SUM(B21+D21+F21+H21)</f>
        <v>0</v>
      </c>
      <c r="K21" s="1361">
        <f>SUM(C21+E21+G21+I21)</f>
        <v>0</v>
      </c>
    </row>
    <row r="22" spans="1:12" s="847" customFormat="1" ht="12">
      <c r="A22" s="1369" t="s">
        <v>565</v>
      </c>
      <c r="B22" s="1186"/>
      <c r="C22" s="1359"/>
      <c r="D22" s="1360"/>
      <c r="E22" s="1359"/>
      <c r="F22" s="1360"/>
      <c r="G22" s="1359"/>
      <c r="H22" s="1360"/>
      <c r="I22" s="1359"/>
      <c r="J22" s="1360">
        <f>SUM(B22+D22+F22+H22)</f>
        <v>0</v>
      </c>
      <c r="K22" s="1361">
        <f>SUM(C22+E22+G22+I22)</f>
        <v>0</v>
      </c>
    </row>
    <row r="23" spans="1:12" s="847" customFormat="1" ht="14.25" customHeight="1">
      <c r="A23" s="1023" t="s">
        <v>634</v>
      </c>
      <c r="B23" s="1185" t="s">
        <v>604</v>
      </c>
      <c r="C23" s="1115"/>
      <c r="D23" s="1185" t="s">
        <v>604</v>
      </c>
      <c r="E23" s="1115"/>
      <c r="F23" s="1185" t="s">
        <v>604</v>
      </c>
      <c r="G23" s="1115"/>
      <c r="H23" s="1185" t="s">
        <v>604</v>
      </c>
      <c r="I23" s="1115"/>
      <c r="J23" s="1185" t="s">
        <v>604</v>
      </c>
      <c r="K23" s="1116"/>
    </row>
    <row r="24" spans="1:12" s="847" customFormat="1" ht="12">
      <c r="A24" s="1369" t="s">
        <v>564</v>
      </c>
      <c r="B24" s="1186"/>
      <c r="C24" s="1359"/>
      <c r="D24" s="1360"/>
      <c r="E24" s="1359"/>
      <c r="F24" s="1360"/>
      <c r="G24" s="1359"/>
      <c r="H24" s="1360"/>
      <c r="I24" s="1359"/>
      <c r="J24" s="1360">
        <f>SUM(B24+D24+F24+H24)</f>
        <v>0</v>
      </c>
      <c r="K24" s="1361">
        <f>SUM(C24+E24+G24+I24)</f>
        <v>0</v>
      </c>
    </row>
    <row r="25" spans="1:12" s="847" customFormat="1" ht="10.5" customHeight="1">
      <c r="A25" s="1369" t="s">
        <v>565</v>
      </c>
      <c r="B25" s="1186"/>
      <c r="C25" s="1359"/>
      <c r="D25" s="1360"/>
      <c r="E25" s="1359"/>
      <c r="F25" s="1360"/>
      <c r="G25" s="1359"/>
      <c r="H25" s="1360"/>
      <c r="I25" s="1359"/>
      <c r="J25" s="1360">
        <f>SUM(B25+D25+F25+H25)</f>
        <v>0</v>
      </c>
      <c r="K25" s="1361">
        <f>SUM(C25+E25+G25+I25)</f>
        <v>0</v>
      </c>
    </row>
    <row r="26" spans="1:12" s="847" customFormat="1" ht="12">
      <c r="A26" s="1023" t="s">
        <v>450</v>
      </c>
      <c r="B26" s="1363" t="s">
        <v>604</v>
      </c>
      <c r="C26" s="1362"/>
      <c r="D26" s="1363" t="s">
        <v>604</v>
      </c>
      <c r="E26" s="1362"/>
      <c r="F26" s="1363" t="s">
        <v>604</v>
      </c>
      <c r="G26" s="1362"/>
      <c r="H26" s="1363" t="s">
        <v>604</v>
      </c>
      <c r="I26" s="1362"/>
      <c r="J26" s="1363" t="s">
        <v>604</v>
      </c>
      <c r="K26" s="1364"/>
    </row>
    <row r="27" spans="1:12" s="847" customFormat="1" ht="12">
      <c r="A27" s="1369" t="s">
        <v>564</v>
      </c>
      <c r="B27" s="1186"/>
      <c r="C27" s="1359"/>
      <c r="D27" s="1360"/>
      <c r="E27" s="1359"/>
      <c r="F27" s="1360"/>
      <c r="G27" s="1359"/>
      <c r="H27" s="1360"/>
      <c r="I27" s="1359"/>
      <c r="J27" s="1360">
        <f>SUM(B27+D27+F27+H27)</f>
        <v>0</v>
      </c>
      <c r="K27" s="1361">
        <f>SUM(C27+E27+G27+I27)</f>
        <v>0</v>
      </c>
    </row>
    <row r="28" spans="1:12" s="847" customFormat="1" ht="10.5" customHeight="1">
      <c r="A28" s="1369" t="s">
        <v>565</v>
      </c>
      <c r="B28" s="1186"/>
      <c r="C28" s="1359"/>
      <c r="D28" s="1360"/>
      <c r="E28" s="1359"/>
      <c r="F28" s="1360"/>
      <c r="G28" s="1359"/>
      <c r="H28" s="1360"/>
      <c r="I28" s="1359"/>
      <c r="J28" s="1360">
        <f>SUM(B28+D28+F28+H28)</f>
        <v>0</v>
      </c>
      <c r="K28" s="1361">
        <f>SUM(C28+E28+G28+I28)</f>
        <v>0</v>
      </c>
    </row>
    <row r="29" spans="1:12" s="847" customFormat="1" ht="12">
      <c r="A29" s="1023" t="s">
        <v>451</v>
      </c>
      <c r="B29" s="1184"/>
      <c r="C29" s="1359"/>
      <c r="D29" s="1365"/>
      <c r="E29" s="1359"/>
      <c r="F29" s="1365"/>
      <c r="G29" s="1359"/>
      <c r="H29" s="1365"/>
      <c r="I29" s="1359"/>
      <c r="J29" s="1365"/>
      <c r="K29" s="1361">
        <f>SUM(C29:I29)</f>
        <v>0</v>
      </c>
    </row>
    <row r="30" spans="1:12" s="847" customFormat="1" ht="12">
      <c r="A30" s="1023" t="s">
        <v>464</v>
      </c>
      <c r="B30" s="1184"/>
      <c r="C30" s="1359"/>
      <c r="D30" s="1365"/>
      <c r="E30" s="1359"/>
      <c r="F30" s="1365"/>
      <c r="G30" s="1359"/>
      <c r="H30" s="1365"/>
      <c r="I30" s="1359"/>
      <c r="J30" s="1365"/>
      <c r="K30" s="1361">
        <f>SUM(C30:I30)</f>
        <v>0</v>
      </c>
    </row>
    <row r="31" spans="1:12" s="847" customFormat="1" ht="12">
      <c r="A31" s="1023" t="s">
        <v>452</v>
      </c>
      <c r="B31" s="1184"/>
      <c r="C31" s="1359"/>
      <c r="D31" s="1365"/>
      <c r="E31" s="1359"/>
      <c r="F31" s="1365"/>
      <c r="G31" s="1359"/>
      <c r="H31" s="1365"/>
      <c r="I31" s="1359"/>
      <c r="J31" s="1365"/>
      <c r="K31" s="1361">
        <f t="shared" ref="K31:K36" si="0">SUM(C31:I31)</f>
        <v>0</v>
      </c>
    </row>
    <row r="32" spans="1:12" s="847" customFormat="1" ht="12">
      <c r="A32" s="1023" t="s">
        <v>453</v>
      </c>
      <c r="B32" s="1184"/>
      <c r="C32" s="1359"/>
      <c r="D32" s="1365"/>
      <c r="E32" s="1359"/>
      <c r="F32" s="1365"/>
      <c r="G32" s="1359"/>
      <c r="H32" s="1365"/>
      <c r="I32" s="1359"/>
      <c r="J32" s="1365"/>
      <c r="K32" s="1361">
        <f t="shared" si="0"/>
        <v>0</v>
      </c>
    </row>
    <row r="33" spans="1:12" s="847" customFormat="1" ht="12">
      <c r="A33" s="1023" t="s">
        <v>494</v>
      </c>
      <c r="B33" s="1184"/>
      <c r="C33" s="1359"/>
      <c r="D33" s="1365"/>
      <c r="E33" s="1359"/>
      <c r="F33" s="1365"/>
      <c r="G33" s="1359"/>
      <c r="H33" s="1365"/>
      <c r="I33" s="1359"/>
      <c r="J33" s="1365"/>
      <c r="K33" s="1361">
        <f t="shared" si="0"/>
        <v>0</v>
      </c>
    </row>
    <row r="34" spans="1:12" s="847" customFormat="1" ht="12">
      <c r="A34" s="1023" t="s">
        <v>454</v>
      </c>
      <c r="B34" s="1184"/>
      <c r="C34" s="1359"/>
      <c r="D34" s="1365"/>
      <c r="E34" s="1359"/>
      <c r="F34" s="1365"/>
      <c r="G34" s="1359"/>
      <c r="H34" s="1365"/>
      <c r="I34" s="1359"/>
      <c r="J34" s="1365"/>
      <c r="K34" s="1361">
        <f t="shared" si="0"/>
        <v>0</v>
      </c>
    </row>
    <row r="35" spans="1:12" s="847" customFormat="1" ht="12">
      <c r="A35" s="1023" t="s">
        <v>11</v>
      </c>
      <c r="B35" s="1187"/>
      <c r="C35" s="1359"/>
      <c r="D35" s="1356"/>
      <c r="E35" s="1359"/>
      <c r="F35" s="1356"/>
      <c r="G35" s="1359"/>
      <c r="H35" s="1356"/>
      <c r="I35" s="1359"/>
      <c r="J35" s="1356"/>
      <c r="K35" s="1361">
        <f t="shared" si="0"/>
        <v>0</v>
      </c>
    </row>
    <row r="36" spans="1:12" s="847" customFormat="1" thickBot="1">
      <c r="A36" s="1023" t="s">
        <v>12</v>
      </c>
      <c r="B36" s="1187"/>
      <c r="C36" s="1359"/>
      <c r="D36" s="1356"/>
      <c r="E36" s="1359"/>
      <c r="F36" s="1356"/>
      <c r="G36" s="1359"/>
      <c r="H36" s="1356"/>
      <c r="I36" s="1359"/>
      <c r="J36" s="1356"/>
      <c r="K36" s="1361">
        <f t="shared" si="0"/>
        <v>0</v>
      </c>
    </row>
    <row r="37" spans="1:12" s="922" customFormat="1" thickBot="1">
      <c r="A37" s="849" t="s">
        <v>498</v>
      </c>
      <c r="B37" s="1188"/>
      <c r="C37" s="934">
        <f>SUM(C20:C36)</f>
        <v>0</v>
      </c>
      <c r="D37" s="1366"/>
      <c r="E37" s="934">
        <f>SUM(E20:E36)</f>
        <v>0</v>
      </c>
      <c r="F37" s="1366"/>
      <c r="G37" s="934">
        <f>SUM(G20:G36)</f>
        <v>0</v>
      </c>
      <c r="H37" s="1366"/>
      <c r="I37" s="934">
        <f>SUM(I20:I36)</f>
        <v>0</v>
      </c>
      <c r="J37" s="1366"/>
      <c r="K37" s="934">
        <f>SUM(C37:I37)</f>
        <v>0</v>
      </c>
    </row>
    <row r="38" spans="1:12" s="922" customFormat="1" ht="5.25" customHeight="1">
      <c r="A38" s="849"/>
      <c r="B38" s="1189"/>
      <c r="C38" s="923"/>
      <c r="D38" s="1189"/>
      <c r="E38" s="923"/>
      <c r="F38" s="1189"/>
      <c r="G38" s="923"/>
      <c r="H38" s="1189"/>
      <c r="I38" s="923"/>
      <c r="J38" s="1189"/>
      <c r="K38" s="923"/>
    </row>
    <row r="39" spans="1:12" s="847" customFormat="1" ht="12">
      <c r="A39" s="849" t="s">
        <v>720</v>
      </c>
      <c r="B39" s="1182"/>
      <c r="C39" s="921"/>
      <c r="D39" s="1182"/>
      <c r="E39" s="921"/>
      <c r="F39" s="1182"/>
      <c r="H39" s="1182"/>
      <c r="I39" s="921"/>
      <c r="J39" s="1182"/>
      <c r="K39" s="921"/>
    </row>
    <row r="40" spans="1:12" s="847" customFormat="1" ht="12">
      <c r="A40" s="1023" t="s">
        <v>455</v>
      </c>
      <c r="B40" s="1187"/>
      <c r="C40" s="1359"/>
      <c r="D40" s="1356"/>
      <c r="E40" s="1359"/>
      <c r="F40" s="1356"/>
      <c r="G40" s="1359"/>
      <c r="H40" s="1356"/>
      <c r="I40" s="1359"/>
      <c r="J40" s="1356"/>
      <c r="K40" s="1361">
        <f>SUM(C40:I40)</f>
        <v>0</v>
      </c>
    </row>
    <row r="41" spans="1:12" s="847" customFormat="1" ht="12">
      <c r="A41" s="1023" t="s">
        <v>456</v>
      </c>
      <c r="B41" s="1187"/>
      <c r="C41" s="1359"/>
      <c r="D41" s="1356"/>
      <c r="E41" s="1359"/>
      <c r="F41" s="1356"/>
      <c r="G41" s="1359"/>
      <c r="H41" s="1356"/>
      <c r="I41" s="1359"/>
      <c r="J41" s="1356"/>
      <c r="K41" s="1361">
        <f t="shared" ref="K41:K45" si="1">SUM(C41:I41)</f>
        <v>0</v>
      </c>
    </row>
    <row r="42" spans="1:12" s="847" customFormat="1" ht="12">
      <c r="A42" s="1023" t="s">
        <v>733</v>
      </c>
      <c r="B42" s="1187"/>
      <c r="C42" s="1359"/>
      <c r="D42" s="1356"/>
      <c r="E42" s="1359"/>
      <c r="F42" s="1356"/>
      <c r="G42" s="1359"/>
      <c r="H42" s="1356"/>
      <c r="I42" s="1359"/>
      <c r="J42" s="1356"/>
      <c r="K42" s="1361">
        <f t="shared" si="1"/>
        <v>0</v>
      </c>
    </row>
    <row r="43" spans="1:12" s="847" customFormat="1" ht="12">
      <c r="A43" s="1023" t="s">
        <v>508</v>
      </c>
      <c r="B43" s="1187"/>
      <c r="C43" s="1359"/>
      <c r="D43" s="1356"/>
      <c r="E43" s="1359"/>
      <c r="F43" s="1356"/>
      <c r="G43" s="1359"/>
      <c r="H43" s="1356"/>
      <c r="I43" s="1359"/>
      <c r="J43" s="1356"/>
      <c r="K43" s="1361">
        <f t="shared" si="1"/>
        <v>0</v>
      </c>
    </row>
    <row r="44" spans="1:12" s="847" customFormat="1" ht="12">
      <c r="A44" s="1023" t="s">
        <v>473</v>
      </c>
      <c r="B44" s="1187"/>
      <c r="C44" s="1359"/>
      <c r="D44" s="1356"/>
      <c r="E44" s="1359"/>
      <c r="F44" s="1356"/>
      <c r="G44" s="1359"/>
      <c r="H44" s="1356"/>
      <c r="I44" s="1359"/>
      <c r="J44" s="1356"/>
      <c r="K44" s="1361">
        <f>SUM(C44:I44)</f>
        <v>0</v>
      </c>
    </row>
    <row r="45" spans="1:12" s="847" customFormat="1" thickBot="1">
      <c r="A45" s="1023" t="s">
        <v>12</v>
      </c>
      <c r="B45" s="1187"/>
      <c r="C45" s="1359"/>
      <c r="D45" s="1356"/>
      <c r="E45" s="1359"/>
      <c r="F45" s="1356"/>
      <c r="G45" s="1359"/>
      <c r="H45" s="1356"/>
      <c r="I45" s="1359"/>
      <c r="J45" s="1356"/>
      <c r="K45" s="1361">
        <f t="shared" si="1"/>
        <v>0</v>
      </c>
    </row>
    <row r="46" spans="1:12" s="847" customFormat="1" thickBot="1">
      <c r="A46" s="849" t="s">
        <v>13</v>
      </c>
      <c r="B46" s="1188"/>
      <c r="C46" s="934">
        <f>SUM(C40:C45)</f>
        <v>0</v>
      </c>
      <c r="D46" s="1366"/>
      <c r="E46" s="934">
        <f>SUM(E40:E45)</f>
        <v>0</v>
      </c>
      <c r="F46" s="1366"/>
      <c r="G46" s="934">
        <f>SUM(G40:G45)</f>
        <v>0</v>
      </c>
      <c r="H46" s="1366"/>
      <c r="I46" s="934">
        <f>SUM(I40:I45)</f>
        <v>0</v>
      </c>
      <c r="J46" s="1366"/>
      <c r="K46" s="934">
        <f>SUM(C46:I46)</f>
        <v>0</v>
      </c>
    </row>
    <row r="47" spans="1:12" s="847" customFormat="1" ht="8.25" customHeight="1">
      <c r="A47" s="849"/>
      <c r="B47" s="1189"/>
      <c r="C47" s="988"/>
      <c r="D47" s="1345"/>
      <c r="E47" s="988"/>
      <c r="F47" s="1345"/>
      <c r="G47" s="988"/>
      <c r="H47" s="1345"/>
      <c r="I47" s="988"/>
      <c r="J47" s="1345"/>
      <c r="K47" s="988"/>
    </row>
    <row r="48" spans="1:12" s="915" customFormat="1" ht="24">
      <c r="A48" s="1269" t="s">
        <v>583</v>
      </c>
      <c r="B48" s="1428"/>
      <c r="C48" s="871"/>
      <c r="D48" s="1429"/>
      <c r="E48" s="871"/>
      <c r="F48" s="1429"/>
      <c r="G48" s="871"/>
      <c r="H48" s="1429"/>
      <c r="I48" s="871"/>
      <c r="J48" s="1429"/>
      <c r="K48" s="1355"/>
      <c r="L48" s="847"/>
    </row>
    <row r="49" spans="1:12" s="915" customFormat="1" ht="12">
      <c r="A49" s="1369" t="s">
        <v>564</v>
      </c>
      <c r="B49" s="1187"/>
      <c r="C49" s="1432" t="str">
        <f>IF(C21="","",C21/(B21*C$15))</f>
        <v/>
      </c>
      <c r="D49" s="1431"/>
      <c r="E49" s="1432" t="str">
        <f>IF(E21="","",E21/(D21*E$15))</f>
        <v/>
      </c>
      <c r="F49" s="1431"/>
      <c r="G49" s="1430" t="str">
        <f>IF(G21="","",G21/(F21*G$15))</f>
        <v/>
      </c>
      <c r="H49" s="1431"/>
      <c r="I49" s="1430" t="str">
        <f>IF(I21="","",I21/(H21*I$15))</f>
        <v/>
      </c>
      <c r="J49" s="1431"/>
      <c r="K49" s="1430" t="str">
        <f>IF(OR(K21=0,J21=0),"",K21/(J21*K$15))</f>
        <v/>
      </c>
      <c r="L49" s="847"/>
    </row>
    <row r="50" spans="1:12" s="915" customFormat="1" ht="12">
      <c r="A50" s="1369" t="s">
        <v>565</v>
      </c>
      <c r="B50" s="1187"/>
      <c r="C50" s="1432" t="str">
        <f>IF(C22="","",C22/(B22*C$15))</f>
        <v/>
      </c>
      <c r="D50" s="1431"/>
      <c r="E50" s="1432" t="str">
        <f>IF(E22="","",E22/(D22*E$15))</f>
        <v/>
      </c>
      <c r="F50" s="1431"/>
      <c r="G50" s="1430" t="str">
        <f>IF(G22="","",G22/(F22*G$15))</f>
        <v/>
      </c>
      <c r="H50" s="1431"/>
      <c r="I50" s="1430" t="str">
        <f>IF(I22="","",I22/(H22*I$15))</f>
        <v/>
      </c>
      <c r="J50" s="1431"/>
      <c r="K50" s="1430" t="str">
        <f>IF(OR(K22=0,J22=0),"",K22/(J22*K$15))</f>
        <v/>
      </c>
      <c r="L50" s="847"/>
    </row>
    <row r="51" spans="1:12" ht="8.25" customHeight="1"/>
    <row r="52" spans="1:12" ht="13.5" customHeight="1">
      <c r="A52" s="920" t="s">
        <v>605</v>
      </c>
    </row>
    <row r="53" spans="1:12" ht="10.5" customHeight="1">
      <c r="A53" s="920" t="s">
        <v>606</v>
      </c>
      <c r="B53" s="1182"/>
      <c r="C53" s="920"/>
      <c r="D53" s="1182"/>
      <c r="F53" s="1182"/>
      <c r="H53" s="1182"/>
      <c r="J53" s="1182"/>
    </row>
    <row r="54" spans="1:12" ht="10.5" customHeight="1">
      <c r="A54" s="920" t="s">
        <v>607</v>
      </c>
      <c r="B54" s="1182"/>
      <c r="C54" s="920"/>
      <c r="D54" s="1182"/>
      <c r="F54" s="1182"/>
      <c r="H54" s="1182"/>
      <c r="J54" s="1182"/>
    </row>
    <row r="55" spans="1:12" ht="11.25" customHeight="1">
      <c r="A55" s="1399"/>
    </row>
  </sheetData>
  <mergeCells count="1">
    <mergeCell ref="J19:K19"/>
  </mergeCells>
  <dataValidations count="3">
    <dataValidation type="list" allowBlank="1" showInputMessage="1" showErrorMessage="1" prompt="Création Qc= Création originale_x000a_Répertoire Qc = Oeuvre du répertoire québécois_x000a_Répertoire Au = Oeuvre de répertoire autre que québécois_x000a_Reprise = Reprise d'une création originale produite par l'organisme_x000a_" sqref="C12 E12 G12 I12" xr:uid="{00000000-0002-0000-0100-000000000000}">
      <formula1>"Création QC,Répertoire Qc,Répertoire Au,Reprise"</formula1>
    </dataValidation>
    <dataValidation type="list" allowBlank="1" showInputMessage="1" showErrorMessage="1" prompt="Création Qc= Création originale_x000a_Répertoire Qc = Oeuvre du répertoire québécois_x000a_Répertoire Au = Oeuvre de répertoire autre que québécois_x000a_Reprise = Reprise d'une création originale produite par l'organisme_x000a_" sqref="JB12:JF12 SX12:TB12 ACT12:ACX12 AMP12:AMT12 AWL12:AWP12 BGH12:BGL12 BQD12:BQH12 BZZ12:CAD12 CJV12:CJZ12 CTR12:CTV12 DDN12:DDR12 DNJ12:DNN12 DXF12:DXJ12 EHB12:EHF12 EQX12:ERB12 FAT12:FAX12 FKP12:FKT12 FUL12:FUP12 GEH12:GEL12 GOD12:GOH12 GXZ12:GYD12 HHV12:HHZ12 HRR12:HRV12 IBN12:IBR12 ILJ12:ILN12 IVF12:IVJ12 JFB12:JFF12 JOX12:JPB12 JYT12:JYX12 KIP12:KIT12 KSL12:KSP12 LCH12:LCL12 LMD12:LMH12 LVZ12:LWD12 MFV12:MFZ12 MPR12:MPV12 MZN12:MZR12 NJJ12:NJN12 NTF12:NTJ12 ODB12:ODF12 OMX12:ONB12 OWT12:OWX12 PGP12:PGT12 PQL12:PQP12 QAH12:QAL12 QKD12:QKH12 QTZ12:QUD12 RDV12:RDZ12 RNR12:RNV12 RXN12:RXR12 SHJ12:SHN12 SRF12:SRJ12 TBB12:TBF12 TKX12:TLB12 TUT12:TUX12 UEP12:UET12 UOL12:UOP12 UYH12:UYL12 VID12:VIH12 VRZ12:VSD12 WBV12:WBZ12 WLR12:WLV12 WVN12:WVR12 JB65518:JF65518 SX65518:TB65518 ACT65518:ACX65518 AMP65518:AMT65518 AWL65518:AWP65518 BGH65518:BGL65518 BQD65518:BQH65518 BZZ65518:CAD65518 CJV65518:CJZ65518 CTR65518:CTV65518 DDN65518:DDR65518 DNJ65518:DNN65518 DXF65518:DXJ65518 EHB65518:EHF65518 EQX65518:ERB65518 FAT65518:FAX65518 FKP65518:FKT65518 FUL65518:FUP65518 GEH65518:GEL65518 GOD65518:GOH65518 GXZ65518:GYD65518 HHV65518:HHZ65518 HRR65518:HRV65518 IBN65518:IBR65518 ILJ65518:ILN65518 IVF65518:IVJ65518 JFB65518:JFF65518 JOX65518:JPB65518 JYT65518:JYX65518 KIP65518:KIT65518 KSL65518:KSP65518 LCH65518:LCL65518 LMD65518:LMH65518 LVZ65518:LWD65518 MFV65518:MFZ65518 MPR65518:MPV65518 MZN65518:MZR65518 NJJ65518:NJN65518 NTF65518:NTJ65518 ODB65518:ODF65518 OMX65518:ONB65518 OWT65518:OWX65518 PGP65518:PGT65518 PQL65518:PQP65518 QAH65518:QAL65518 QKD65518:QKH65518 QTZ65518:QUD65518 RDV65518:RDZ65518 RNR65518:RNV65518 RXN65518:RXR65518 SHJ65518:SHN65518 SRF65518:SRJ65518 TBB65518:TBF65518 TKX65518:TLB65518 TUT65518:TUX65518 UEP65518:UET65518 UOL65518:UOP65518 UYH65518:UYL65518 VID65518:VIH65518 VRZ65518:VSD65518 WBV65518:WBZ65518 WLR65518:WLV65518 WVN65518:WVR65518 JB131054:JF131054 SX131054:TB131054 ACT131054:ACX131054 AMP131054:AMT131054 AWL131054:AWP131054 BGH131054:BGL131054 BQD131054:BQH131054 BZZ131054:CAD131054 CJV131054:CJZ131054 CTR131054:CTV131054 DDN131054:DDR131054 DNJ131054:DNN131054 DXF131054:DXJ131054 EHB131054:EHF131054 EQX131054:ERB131054 FAT131054:FAX131054 FKP131054:FKT131054 FUL131054:FUP131054 GEH131054:GEL131054 GOD131054:GOH131054 GXZ131054:GYD131054 HHV131054:HHZ131054 HRR131054:HRV131054 IBN131054:IBR131054 ILJ131054:ILN131054 IVF131054:IVJ131054 JFB131054:JFF131054 JOX131054:JPB131054 JYT131054:JYX131054 KIP131054:KIT131054 KSL131054:KSP131054 LCH131054:LCL131054 LMD131054:LMH131054 LVZ131054:LWD131054 MFV131054:MFZ131054 MPR131054:MPV131054 MZN131054:MZR131054 NJJ131054:NJN131054 NTF131054:NTJ131054 ODB131054:ODF131054 OMX131054:ONB131054 OWT131054:OWX131054 PGP131054:PGT131054 PQL131054:PQP131054 QAH131054:QAL131054 QKD131054:QKH131054 QTZ131054:QUD131054 RDV131054:RDZ131054 RNR131054:RNV131054 RXN131054:RXR131054 SHJ131054:SHN131054 SRF131054:SRJ131054 TBB131054:TBF131054 TKX131054:TLB131054 TUT131054:TUX131054 UEP131054:UET131054 UOL131054:UOP131054 UYH131054:UYL131054 VID131054:VIH131054 VRZ131054:VSD131054 WBV131054:WBZ131054 WLR131054:WLV131054 WVN131054:WVR131054 JB196590:JF196590 SX196590:TB196590 ACT196590:ACX196590 AMP196590:AMT196590 AWL196590:AWP196590 BGH196590:BGL196590 BQD196590:BQH196590 BZZ196590:CAD196590 CJV196590:CJZ196590 CTR196590:CTV196590 DDN196590:DDR196590 DNJ196590:DNN196590 DXF196590:DXJ196590 EHB196590:EHF196590 EQX196590:ERB196590 FAT196590:FAX196590 FKP196590:FKT196590 FUL196590:FUP196590 GEH196590:GEL196590 GOD196590:GOH196590 GXZ196590:GYD196590 HHV196590:HHZ196590 HRR196590:HRV196590 IBN196590:IBR196590 ILJ196590:ILN196590 IVF196590:IVJ196590 JFB196590:JFF196590 JOX196590:JPB196590 JYT196590:JYX196590 KIP196590:KIT196590 KSL196590:KSP196590 LCH196590:LCL196590 LMD196590:LMH196590 LVZ196590:LWD196590 MFV196590:MFZ196590 MPR196590:MPV196590 MZN196590:MZR196590 NJJ196590:NJN196590 NTF196590:NTJ196590 ODB196590:ODF196590 OMX196590:ONB196590 OWT196590:OWX196590 PGP196590:PGT196590 PQL196590:PQP196590 QAH196590:QAL196590 QKD196590:QKH196590 QTZ196590:QUD196590 RDV196590:RDZ196590 RNR196590:RNV196590 RXN196590:RXR196590 SHJ196590:SHN196590 SRF196590:SRJ196590 TBB196590:TBF196590 TKX196590:TLB196590 TUT196590:TUX196590 UEP196590:UET196590 UOL196590:UOP196590 UYH196590:UYL196590 VID196590:VIH196590 VRZ196590:VSD196590 WBV196590:WBZ196590 WLR196590:WLV196590 WVN196590:WVR196590 JB262126:JF262126 SX262126:TB262126 ACT262126:ACX262126 AMP262126:AMT262126 AWL262126:AWP262126 BGH262126:BGL262126 BQD262126:BQH262126 BZZ262126:CAD262126 CJV262126:CJZ262126 CTR262126:CTV262126 DDN262126:DDR262126 DNJ262126:DNN262126 DXF262126:DXJ262126 EHB262126:EHF262126 EQX262126:ERB262126 FAT262126:FAX262126 FKP262126:FKT262126 FUL262126:FUP262126 GEH262126:GEL262126 GOD262126:GOH262126 GXZ262126:GYD262126 HHV262126:HHZ262126 HRR262126:HRV262126 IBN262126:IBR262126 ILJ262126:ILN262126 IVF262126:IVJ262126 JFB262126:JFF262126 JOX262126:JPB262126 JYT262126:JYX262126 KIP262126:KIT262126 KSL262126:KSP262126 LCH262126:LCL262126 LMD262126:LMH262126 LVZ262126:LWD262126 MFV262126:MFZ262126 MPR262126:MPV262126 MZN262126:MZR262126 NJJ262126:NJN262126 NTF262126:NTJ262126 ODB262126:ODF262126 OMX262126:ONB262126 OWT262126:OWX262126 PGP262126:PGT262126 PQL262126:PQP262126 QAH262126:QAL262126 QKD262126:QKH262126 QTZ262126:QUD262126 RDV262126:RDZ262126 RNR262126:RNV262126 RXN262126:RXR262126 SHJ262126:SHN262126 SRF262126:SRJ262126 TBB262126:TBF262126 TKX262126:TLB262126 TUT262126:TUX262126 UEP262126:UET262126 UOL262126:UOP262126 UYH262126:UYL262126 VID262126:VIH262126 VRZ262126:VSD262126 WBV262126:WBZ262126 WLR262126:WLV262126 WVN262126:WVR262126 JB327662:JF327662 SX327662:TB327662 ACT327662:ACX327662 AMP327662:AMT327662 AWL327662:AWP327662 BGH327662:BGL327662 BQD327662:BQH327662 BZZ327662:CAD327662 CJV327662:CJZ327662 CTR327662:CTV327662 DDN327662:DDR327662 DNJ327662:DNN327662 DXF327662:DXJ327662 EHB327662:EHF327662 EQX327662:ERB327662 FAT327662:FAX327662 FKP327662:FKT327662 FUL327662:FUP327662 GEH327662:GEL327662 GOD327662:GOH327662 GXZ327662:GYD327662 HHV327662:HHZ327662 HRR327662:HRV327662 IBN327662:IBR327662 ILJ327662:ILN327662 IVF327662:IVJ327662 JFB327662:JFF327662 JOX327662:JPB327662 JYT327662:JYX327662 KIP327662:KIT327662 KSL327662:KSP327662 LCH327662:LCL327662 LMD327662:LMH327662 LVZ327662:LWD327662 MFV327662:MFZ327662 MPR327662:MPV327662 MZN327662:MZR327662 NJJ327662:NJN327662 NTF327662:NTJ327662 ODB327662:ODF327662 OMX327662:ONB327662 OWT327662:OWX327662 PGP327662:PGT327662 PQL327662:PQP327662 QAH327662:QAL327662 QKD327662:QKH327662 QTZ327662:QUD327662 RDV327662:RDZ327662 RNR327662:RNV327662 RXN327662:RXR327662 SHJ327662:SHN327662 SRF327662:SRJ327662 TBB327662:TBF327662 TKX327662:TLB327662 TUT327662:TUX327662 UEP327662:UET327662 UOL327662:UOP327662 UYH327662:UYL327662 VID327662:VIH327662 VRZ327662:VSD327662 WBV327662:WBZ327662 WLR327662:WLV327662 WVN327662:WVR327662 JB393198:JF393198 SX393198:TB393198 ACT393198:ACX393198 AMP393198:AMT393198 AWL393198:AWP393198 BGH393198:BGL393198 BQD393198:BQH393198 BZZ393198:CAD393198 CJV393198:CJZ393198 CTR393198:CTV393198 DDN393198:DDR393198 DNJ393198:DNN393198 DXF393198:DXJ393198 EHB393198:EHF393198 EQX393198:ERB393198 FAT393198:FAX393198 FKP393198:FKT393198 FUL393198:FUP393198 GEH393198:GEL393198 GOD393198:GOH393198 GXZ393198:GYD393198 HHV393198:HHZ393198 HRR393198:HRV393198 IBN393198:IBR393198 ILJ393198:ILN393198 IVF393198:IVJ393198 JFB393198:JFF393198 JOX393198:JPB393198 JYT393198:JYX393198 KIP393198:KIT393198 KSL393198:KSP393198 LCH393198:LCL393198 LMD393198:LMH393198 LVZ393198:LWD393198 MFV393198:MFZ393198 MPR393198:MPV393198 MZN393198:MZR393198 NJJ393198:NJN393198 NTF393198:NTJ393198 ODB393198:ODF393198 OMX393198:ONB393198 OWT393198:OWX393198 PGP393198:PGT393198 PQL393198:PQP393198 QAH393198:QAL393198 QKD393198:QKH393198 QTZ393198:QUD393198 RDV393198:RDZ393198 RNR393198:RNV393198 RXN393198:RXR393198 SHJ393198:SHN393198 SRF393198:SRJ393198 TBB393198:TBF393198 TKX393198:TLB393198 TUT393198:TUX393198 UEP393198:UET393198 UOL393198:UOP393198 UYH393198:UYL393198 VID393198:VIH393198 VRZ393198:VSD393198 WBV393198:WBZ393198 WLR393198:WLV393198 WVN393198:WVR393198 JB458734:JF458734 SX458734:TB458734 ACT458734:ACX458734 AMP458734:AMT458734 AWL458734:AWP458734 BGH458734:BGL458734 BQD458734:BQH458734 BZZ458734:CAD458734 CJV458734:CJZ458734 CTR458734:CTV458734 DDN458734:DDR458734 DNJ458734:DNN458734 DXF458734:DXJ458734 EHB458734:EHF458734 EQX458734:ERB458734 FAT458734:FAX458734 FKP458734:FKT458734 FUL458734:FUP458734 GEH458734:GEL458734 GOD458734:GOH458734 GXZ458734:GYD458734 HHV458734:HHZ458734 HRR458734:HRV458734 IBN458734:IBR458734 ILJ458734:ILN458734 IVF458734:IVJ458734 JFB458734:JFF458734 JOX458734:JPB458734 JYT458734:JYX458734 KIP458734:KIT458734 KSL458734:KSP458734 LCH458734:LCL458734 LMD458734:LMH458734 LVZ458734:LWD458734 MFV458734:MFZ458734 MPR458734:MPV458734 MZN458734:MZR458734 NJJ458734:NJN458734 NTF458734:NTJ458734 ODB458734:ODF458734 OMX458734:ONB458734 OWT458734:OWX458734 PGP458734:PGT458734 PQL458734:PQP458734 QAH458734:QAL458734 QKD458734:QKH458734 QTZ458734:QUD458734 RDV458734:RDZ458734 RNR458734:RNV458734 RXN458734:RXR458734 SHJ458734:SHN458734 SRF458734:SRJ458734 TBB458734:TBF458734 TKX458734:TLB458734 TUT458734:TUX458734 UEP458734:UET458734 UOL458734:UOP458734 UYH458734:UYL458734 VID458734:VIH458734 VRZ458734:VSD458734 WBV458734:WBZ458734 WLR458734:WLV458734 WVN458734:WVR458734 JB524270:JF524270 SX524270:TB524270 ACT524270:ACX524270 AMP524270:AMT524270 AWL524270:AWP524270 BGH524270:BGL524270 BQD524270:BQH524270 BZZ524270:CAD524270 CJV524270:CJZ524270 CTR524270:CTV524270 DDN524270:DDR524270 DNJ524270:DNN524270 DXF524270:DXJ524270 EHB524270:EHF524270 EQX524270:ERB524270 FAT524270:FAX524270 FKP524270:FKT524270 FUL524270:FUP524270 GEH524270:GEL524270 GOD524270:GOH524270 GXZ524270:GYD524270 HHV524270:HHZ524270 HRR524270:HRV524270 IBN524270:IBR524270 ILJ524270:ILN524270 IVF524270:IVJ524270 JFB524270:JFF524270 JOX524270:JPB524270 JYT524270:JYX524270 KIP524270:KIT524270 KSL524270:KSP524270 LCH524270:LCL524270 LMD524270:LMH524270 LVZ524270:LWD524270 MFV524270:MFZ524270 MPR524270:MPV524270 MZN524270:MZR524270 NJJ524270:NJN524270 NTF524270:NTJ524270 ODB524270:ODF524270 OMX524270:ONB524270 OWT524270:OWX524270 PGP524270:PGT524270 PQL524270:PQP524270 QAH524270:QAL524270 QKD524270:QKH524270 QTZ524270:QUD524270 RDV524270:RDZ524270 RNR524270:RNV524270 RXN524270:RXR524270 SHJ524270:SHN524270 SRF524270:SRJ524270 TBB524270:TBF524270 TKX524270:TLB524270 TUT524270:TUX524270 UEP524270:UET524270 UOL524270:UOP524270 UYH524270:UYL524270 VID524270:VIH524270 VRZ524270:VSD524270 WBV524270:WBZ524270 WLR524270:WLV524270 WVN524270:WVR524270 JB589806:JF589806 SX589806:TB589806 ACT589806:ACX589806 AMP589806:AMT589806 AWL589806:AWP589806 BGH589806:BGL589806 BQD589806:BQH589806 BZZ589806:CAD589806 CJV589806:CJZ589806 CTR589806:CTV589806 DDN589806:DDR589806 DNJ589806:DNN589806 DXF589806:DXJ589806 EHB589806:EHF589806 EQX589806:ERB589806 FAT589806:FAX589806 FKP589806:FKT589806 FUL589806:FUP589806 GEH589806:GEL589806 GOD589806:GOH589806 GXZ589806:GYD589806 HHV589806:HHZ589806 HRR589806:HRV589806 IBN589806:IBR589806 ILJ589806:ILN589806 IVF589806:IVJ589806 JFB589806:JFF589806 JOX589806:JPB589806 JYT589806:JYX589806 KIP589806:KIT589806 KSL589806:KSP589806 LCH589806:LCL589806 LMD589806:LMH589806 LVZ589806:LWD589806 MFV589806:MFZ589806 MPR589806:MPV589806 MZN589806:MZR589806 NJJ589806:NJN589806 NTF589806:NTJ589806 ODB589806:ODF589806 OMX589806:ONB589806 OWT589806:OWX589806 PGP589806:PGT589806 PQL589806:PQP589806 QAH589806:QAL589806 QKD589806:QKH589806 QTZ589806:QUD589806 RDV589806:RDZ589806 RNR589806:RNV589806 RXN589806:RXR589806 SHJ589806:SHN589806 SRF589806:SRJ589806 TBB589806:TBF589806 TKX589806:TLB589806 TUT589806:TUX589806 UEP589806:UET589806 UOL589806:UOP589806 UYH589806:UYL589806 VID589806:VIH589806 VRZ589806:VSD589806 WBV589806:WBZ589806 WLR589806:WLV589806 WVN589806:WVR589806 JB655342:JF655342 SX655342:TB655342 ACT655342:ACX655342 AMP655342:AMT655342 AWL655342:AWP655342 BGH655342:BGL655342 BQD655342:BQH655342 BZZ655342:CAD655342 CJV655342:CJZ655342 CTR655342:CTV655342 DDN655342:DDR655342 DNJ655342:DNN655342 DXF655342:DXJ655342 EHB655342:EHF655342 EQX655342:ERB655342 FAT655342:FAX655342 FKP655342:FKT655342 FUL655342:FUP655342 GEH655342:GEL655342 GOD655342:GOH655342 GXZ655342:GYD655342 HHV655342:HHZ655342 HRR655342:HRV655342 IBN655342:IBR655342 ILJ655342:ILN655342 IVF655342:IVJ655342 JFB655342:JFF655342 JOX655342:JPB655342 JYT655342:JYX655342 KIP655342:KIT655342 KSL655342:KSP655342 LCH655342:LCL655342 LMD655342:LMH655342 LVZ655342:LWD655342 MFV655342:MFZ655342 MPR655342:MPV655342 MZN655342:MZR655342 NJJ655342:NJN655342 NTF655342:NTJ655342 ODB655342:ODF655342 OMX655342:ONB655342 OWT655342:OWX655342 PGP655342:PGT655342 PQL655342:PQP655342 QAH655342:QAL655342 QKD655342:QKH655342 QTZ655342:QUD655342 RDV655342:RDZ655342 RNR655342:RNV655342 RXN655342:RXR655342 SHJ655342:SHN655342 SRF655342:SRJ655342 TBB655342:TBF655342 TKX655342:TLB655342 TUT655342:TUX655342 UEP655342:UET655342 UOL655342:UOP655342 UYH655342:UYL655342 VID655342:VIH655342 VRZ655342:VSD655342 WBV655342:WBZ655342 WLR655342:WLV655342 WVN655342:WVR655342 JB720878:JF720878 SX720878:TB720878 ACT720878:ACX720878 AMP720878:AMT720878 AWL720878:AWP720878 BGH720878:BGL720878 BQD720878:BQH720878 BZZ720878:CAD720878 CJV720878:CJZ720878 CTR720878:CTV720878 DDN720878:DDR720878 DNJ720878:DNN720878 DXF720878:DXJ720878 EHB720878:EHF720878 EQX720878:ERB720878 FAT720878:FAX720878 FKP720878:FKT720878 FUL720878:FUP720878 GEH720878:GEL720878 GOD720878:GOH720878 GXZ720878:GYD720878 HHV720878:HHZ720878 HRR720878:HRV720878 IBN720878:IBR720878 ILJ720878:ILN720878 IVF720878:IVJ720878 JFB720878:JFF720878 JOX720878:JPB720878 JYT720878:JYX720878 KIP720878:KIT720878 KSL720878:KSP720878 LCH720878:LCL720878 LMD720878:LMH720878 LVZ720878:LWD720878 MFV720878:MFZ720878 MPR720878:MPV720878 MZN720878:MZR720878 NJJ720878:NJN720878 NTF720878:NTJ720878 ODB720878:ODF720878 OMX720878:ONB720878 OWT720878:OWX720878 PGP720878:PGT720878 PQL720878:PQP720878 QAH720878:QAL720878 QKD720878:QKH720878 QTZ720878:QUD720878 RDV720878:RDZ720878 RNR720878:RNV720878 RXN720878:RXR720878 SHJ720878:SHN720878 SRF720878:SRJ720878 TBB720878:TBF720878 TKX720878:TLB720878 TUT720878:TUX720878 UEP720878:UET720878 UOL720878:UOP720878 UYH720878:UYL720878 VID720878:VIH720878 VRZ720878:VSD720878 WBV720878:WBZ720878 WLR720878:WLV720878 WVN720878:WVR720878 JB786414:JF786414 SX786414:TB786414 ACT786414:ACX786414 AMP786414:AMT786414 AWL786414:AWP786414 BGH786414:BGL786414 BQD786414:BQH786414 BZZ786414:CAD786414 CJV786414:CJZ786414 CTR786414:CTV786414 DDN786414:DDR786414 DNJ786414:DNN786414 DXF786414:DXJ786414 EHB786414:EHF786414 EQX786414:ERB786414 FAT786414:FAX786414 FKP786414:FKT786414 FUL786414:FUP786414 GEH786414:GEL786414 GOD786414:GOH786414 GXZ786414:GYD786414 HHV786414:HHZ786414 HRR786414:HRV786414 IBN786414:IBR786414 ILJ786414:ILN786414 IVF786414:IVJ786414 JFB786414:JFF786414 JOX786414:JPB786414 JYT786414:JYX786414 KIP786414:KIT786414 KSL786414:KSP786414 LCH786414:LCL786414 LMD786414:LMH786414 LVZ786414:LWD786414 MFV786414:MFZ786414 MPR786414:MPV786414 MZN786414:MZR786414 NJJ786414:NJN786414 NTF786414:NTJ786414 ODB786414:ODF786414 OMX786414:ONB786414 OWT786414:OWX786414 PGP786414:PGT786414 PQL786414:PQP786414 QAH786414:QAL786414 QKD786414:QKH786414 QTZ786414:QUD786414 RDV786414:RDZ786414 RNR786414:RNV786414 RXN786414:RXR786414 SHJ786414:SHN786414 SRF786414:SRJ786414 TBB786414:TBF786414 TKX786414:TLB786414 TUT786414:TUX786414 UEP786414:UET786414 UOL786414:UOP786414 UYH786414:UYL786414 VID786414:VIH786414 VRZ786414:VSD786414 WBV786414:WBZ786414 WLR786414:WLV786414 WVN786414:WVR786414 JB851950:JF851950 SX851950:TB851950 ACT851950:ACX851950 AMP851950:AMT851950 AWL851950:AWP851950 BGH851950:BGL851950 BQD851950:BQH851950 BZZ851950:CAD851950 CJV851950:CJZ851950 CTR851950:CTV851950 DDN851950:DDR851950 DNJ851950:DNN851950 DXF851950:DXJ851950 EHB851950:EHF851950 EQX851950:ERB851950 FAT851950:FAX851950 FKP851950:FKT851950 FUL851950:FUP851950 GEH851950:GEL851950 GOD851950:GOH851950 GXZ851950:GYD851950 HHV851950:HHZ851950 HRR851950:HRV851950 IBN851950:IBR851950 ILJ851950:ILN851950 IVF851950:IVJ851950 JFB851950:JFF851950 JOX851950:JPB851950 JYT851950:JYX851950 KIP851950:KIT851950 KSL851950:KSP851950 LCH851950:LCL851950 LMD851950:LMH851950 LVZ851950:LWD851950 MFV851950:MFZ851950 MPR851950:MPV851950 MZN851950:MZR851950 NJJ851950:NJN851950 NTF851950:NTJ851950 ODB851950:ODF851950 OMX851950:ONB851950 OWT851950:OWX851950 PGP851950:PGT851950 PQL851950:PQP851950 QAH851950:QAL851950 QKD851950:QKH851950 QTZ851950:QUD851950 RDV851950:RDZ851950 RNR851950:RNV851950 RXN851950:RXR851950 SHJ851950:SHN851950 SRF851950:SRJ851950 TBB851950:TBF851950 TKX851950:TLB851950 TUT851950:TUX851950 UEP851950:UET851950 UOL851950:UOP851950 UYH851950:UYL851950 VID851950:VIH851950 VRZ851950:VSD851950 WBV851950:WBZ851950 WLR851950:WLV851950 WVN851950:WVR851950 JB917486:JF917486 SX917486:TB917486 ACT917486:ACX917486 AMP917486:AMT917486 AWL917486:AWP917486 BGH917486:BGL917486 BQD917486:BQH917486 BZZ917486:CAD917486 CJV917486:CJZ917486 CTR917486:CTV917486 DDN917486:DDR917486 DNJ917486:DNN917486 DXF917486:DXJ917486 EHB917486:EHF917486 EQX917486:ERB917486 FAT917486:FAX917486 FKP917486:FKT917486 FUL917486:FUP917486 GEH917486:GEL917486 GOD917486:GOH917486 GXZ917486:GYD917486 HHV917486:HHZ917486 HRR917486:HRV917486 IBN917486:IBR917486 ILJ917486:ILN917486 IVF917486:IVJ917486 JFB917486:JFF917486 JOX917486:JPB917486 JYT917486:JYX917486 KIP917486:KIT917486 KSL917486:KSP917486 LCH917486:LCL917486 LMD917486:LMH917486 LVZ917486:LWD917486 MFV917486:MFZ917486 MPR917486:MPV917486 MZN917486:MZR917486 NJJ917486:NJN917486 NTF917486:NTJ917486 ODB917486:ODF917486 OMX917486:ONB917486 OWT917486:OWX917486 PGP917486:PGT917486 PQL917486:PQP917486 QAH917486:QAL917486 QKD917486:QKH917486 QTZ917486:QUD917486 RDV917486:RDZ917486 RNR917486:RNV917486 RXN917486:RXR917486 SHJ917486:SHN917486 SRF917486:SRJ917486 TBB917486:TBF917486 TKX917486:TLB917486 TUT917486:TUX917486 UEP917486:UET917486 UOL917486:UOP917486 UYH917486:UYL917486 VID917486:VIH917486 VRZ917486:VSD917486 WBV917486:WBZ917486 WLR917486:WLV917486 WVN917486:WVR917486 WVN983022:WVR983022 JB983022:JF983022 SX983022:TB983022 ACT983022:ACX983022 AMP983022:AMT983022 AWL983022:AWP983022 BGH983022:BGL983022 BQD983022:BQH983022 BZZ983022:CAD983022 CJV983022:CJZ983022 CTR983022:CTV983022 DDN983022:DDR983022 DNJ983022:DNN983022 DXF983022:DXJ983022 EHB983022:EHF983022 EQX983022:ERB983022 FAT983022:FAX983022 FKP983022:FKT983022 FUL983022:FUP983022 GEH983022:GEL983022 GOD983022:GOH983022 GXZ983022:GYD983022 HHV983022:HHZ983022 HRR983022:HRV983022 IBN983022:IBR983022 ILJ983022:ILN983022 IVF983022:IVJ983022 JFB983022:JFF983022 JOX983022:JPB983022 JYT983022:JYX983022 KIP983022:KIT983022 KSL983022:KSP983022 LCH983022:LCL983022 LMD983022:LMH983022 LVZ983022:LWD983022 MFV983022:MFZ983022 MPR983022:MPV983022 MZN983022:MZR983022 NJJ983022:NJN983022 NTF983022:NTJ983022 ODB983022:ODF983022 OMX983022:ONB983022 OWT983022:OWX983022 PGP983022:PGT983022 PQL983022:PQP983022 QAH983022:QAL983022 QKD983022:QKH983022 QTZ983022:QUD983022 RDV983022:RDZ983022 RNR983022:RNV983022 RXN983022:RXR983022 SHJ983022:SHN983022 SRF983022:SRJ983022 TBB983022:TBF983022 TKX983022:TLB983022 TUT983022:TUX983022 UEP983022:UET983022 UOL983022:UOP983022 UYH983022:UYL983022 VID983022:VIH983022 VRZ983022:VSD983022 WBV983022:WBZ983022 WLR983022:WLV983022 I720878 I655342 I589806 I524270 I458734 I393198 I327662 I262126 I196590 I131054 I65518 I786414 I983022 I917486 I851950 G720878 C65518 C131054 C196590 C262126 C327662 C393198 C458734 C524270 C589806 C655342 C720878 C786414 C851950 C917486 C983022 E983022 G786414 E65518 E131054 E196590 E262126 E327662 E393198 E458734 E524270 E589806 E655342 E720878 E786414 E851950 E917486 G917486 G983022 G851950 G65518 G131054 G196590 G262126 G327662 G393198 G458734 G524270 G589806 G655342" xr:uid="{00000000-0002-0000-0100-000001000000}">
      <formula1>"Création,Répertoire Qc,Répertoire Au,Reprise"</formula1>
    </dataValidation>
    <dataValidation type="list" allowBlank="1" showInputMessage="1" showErrorMessage="1" sqref="C17 E17 G17 I17" xr:uid="{00000000-0002-0000-0100-000002000000}">
      <formula1>"Oui"</formula1>
    </dataValidation>
  </dataValidations>
  <pageMargins left="0.23622047244094491" right="0.23622047244094491" top="0.23622047244094491" bottom="0.23622047244094491" header="0.31496062992125984" footer="0.15748031496062992"/>
  <pageSetup scale="90" firstPageNumber="10" fitToHeight="0" orientation="landscape" r:id="rId1"/>
  <headerFooter alignWithMargins="0">
    <oddHeader xml:space="preserve">&amp;R
</oddHeader>
    <oddFooter>&amp;R&amp;9Rapport final d'activité</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A224"/>
  <sheetViews>
    <sheetView showGridLines="0" showZeros="0" zoomScaleNormal="100" zoomScaleSheetLayoutView="100" zoomScalePageLayoutView="90" workbookViewId="0">
      <selection activeCell="B1" sqref="B1"/>
    </sheetView>
  </sheetViews>
  <sheetFormatPr baseColWidth="10" defaultRowHeight="12.75"/>
  <cols>
    <col min="1" max="1" width="1.28515625" customWidth="1"/>
    <col min="2" max="2" width="9.7109375" style="286" customWidth="1"/>
    <col min="3" max="3" width="1.28515625" customWidth="1"/>
    <col min="4" max="4" width="5.7109375" style="333" customWidth="1"/>
    <col min="5" max="5" width="3.42578125" customWidth="1"/>
    <col min="6" max="6" width="9.7109375" style="286" customWidth="1"/>
    <col min="7" max="7" width="1.28515625" customWidth="1"/>
    <col min="8" max="8" width="5.7109375" style="205" customWidth="1"/>
    <col min="9" max="9" width="1.28515625" customWidth="1"/>
    <col min="10" max="10" width="9.7109375" style="286" customWidth="1"/>
    <col min="11" max="11" width="1.28515625" customWidth="1"/>
    <col min="12" max="12" width="5.7109375" style="205" customWidth="1"/>
    <col min="13" max="13" width="1.28515625" customWidth="1"/>
    <col min="14" max="14" width="45.42578125" style="227" customWidth="1"/>
    <col min="15" max="15" width="1.28515625" style="372" customWidth="1"/>
    <col min="16" max="16" width="9.7109375" customWidth="1"/>
    <col min="17" max="17" width="1.28515625" customWidth="1"/>
    <col min="18" max="18" width="5.7109375" customWidth="1"/>
    <col min="19" max="19" width="1.28515625" style="102" customWidth="1"/>
    <col min="20" max="20" width="9.7109375" customWidth="1"/>
    <col min="21" max="21" width="1.28515625" customWidth="1"/>
    <col min="22" max="22" width="5.85546875" customWidth="1"/>
    <col min="23" max="23" width="1.28515625" customWidth="1"/>
    <col min="24" max="24" width="9.7109375" style="90" customWidth="1"/>
    <col min="25" max="25" width="1.28515625" customWidth="1"/>
    <col min="26" max="26" width="5.7109375" customWidth="1"/>
    <col min="27" max="27" width="1.28515625" customWidth="1"/>
  </cols>
  <sheetData>
    <row r="1" spans="1:27" s="130" customFormat="1" ht="26.25" customHeight="1">
      <c r="B1" s="171" t="s">
        <v>703</v>
      </c>
      <c r="D1" s="352"/>
      <c r="F1" s="326"/>
      <c r="H1" s="322"/>
      <c r="J1" s="326"/>
      <c r="L1" s="322"/>
      <c r="N1" s="399"/>
      <c r="O1" s="366"/>
      <c r="P1" s="127"/>
      <c r="Q1" s="128"/>
      <c r="R1" s="171"/>
      <c r="S1" s="127"/>
      <c r="T1" s="172"/>
      <c r="U1" s="128"/>
      <c r="V1" s="171"/>
      <c r="W1" s="127"/>
      <c r="X1" s="172"/>
      <c r="Y1" s="172"/>
      <c r="Z1" s="173"/>
      <c r="AA1" s="127"/>
    </row>
    <row r="2" spans="1:27" ht="7.5" customHeight="1">
      <c r="N2" s="400"/>
      <c r="O2" s="367"/>
    </row>
    <row r="3" spans="1:27" ht="15" customHeight="1">
      <c r="B3" s="103" t="s">
        <v>9</v>
      </c>
      <c r="F3" s="997">
        <f>'Page de garde'!C3</f>
        <v>0</v>
      </c>
      <c r="G3" s="998"/>
      <c r="H3" s="999"/>
      <c r="I3" s="998"/>
      <c r="J3" s="1000"/>
      <c r="K3" s="998"/>
      <c r="L3" s="999"/>
      <c r="M3" s="998"/>
      <c r="N3" s="1001"/>
      <c r="O3" s="394"/>
      <c r="P3" s="394"/>
      <c r="Q3" s="394"/>
      <c r="R3" s="395"/>
      <c r="S3" s="396"/>
      <c r="T3" s="396"/>
      <c r="U3" s="396"/>
      <c r="V3" s="368" t="s">
        <v>619</v>
      </c>
      <c r="W3" s="394"/>
      <c r="X3" s="397"/>
      <c r="Y3" s="397"/>
      <c r="Z3" s="397"/>
    </row>
    <row r="4" spans="1:27" ht="4.5" customHeight="1">
      <c r="O4" s="368"/>
    </row>
    <row r="5" spans="1:27" s="184" customFormat="1" ht="12" customHeight="1">
      <c r="A5" s="133"/>
      <c r="B5" s="327"/>
      <c r="C5" s="174"/>
      <c r="D5" s="323"/>
      <c r="E5" s="179"/>
      <c r="F5" s="330"/>
      <c r="G5" s="174"/>
      <c r="H5" s="323"/>
      <c r="I5" s="179"/>
      <c r="J5" s="330"/>
      <c r="K5" s="174"/>
      <c r="L5" s="323"/>
      <c r="M5" s="181"/>
      <c r="O5" s="369"/>
      <c r="P5" s="183"/>
      <c r="Q5" s="174"/>
      <c r="R5" s="177"/>
      <c r="S5" s="133"/>
      <c r="T5" s="178"/>
      <c r="U5" s="174"/>
      <c r="V5" s="177"/>
      <c r="W5" s="133"/>
      <c r="X5" s="180"/>
      <c r="Y5" s="174"/>
      <c r="Z5" s="177"/>
    </row>
    <row r="6" spans="1:27" s="184" customFormat="1" ht="17.25" customHeight="1">
      <c r="A6" s="185"/>
      <c r="B6" s="328"/>
      <c r="C6" s="186"/>
      <c r="D6" s="324"/>
      <c r="E6" s="188"/>
      <c r="F6" s="331" t="s">
        <v>121</v>
      </c>
      <c r="G6" s="186"/>
      <c r="H6" s="324"/>
      <c r="I6" s="190"/>
      <c r="J6" s="332"/>
      <c r="K6" s="186"/>
      <c r="L6" s="325"/>
      <c r="M6" s="181"/>
      <c r="N6" s="182"/>
      <c r="O6" s="442"/>
      <c r="P6" s="193"/>
      <c r="Q6" s="186"/>
      <c r="R6" s="187"/>
      <c r="S6" s="363"/>
      <c r="T6" s="189" t="s">
        <v>122</v>
      </c>
      <c r="U6" s="186"/>
      <c r="V6" s="187"/>
      <c r="W6" s="364"/>
      <c r="X6" s="191"/>
      <c r="Y6" s="186"/>
      <c r="Z6" s="192"/>
    </row>
    <row r="7" spans="1:27" s="184" customFormat="1" ht="36.75" customHeight="1">
      <c r="A7" s="971"/>
      <c r="B7" s="2027" t="s">
        <v>123</v>
      </c>
      <c r="C7" s="2028"/>
      <c r="D7" s="2028"/>
      <c r="E7" s="972"/>
      <c r="F7" s="2028" t="s">
        <v>124</v>
      </c>
      <c r="G7" s="2028"/>
      <c r="H7" s="2028"/>
      <c r="I7" s="972"/>
      <c r="J7" s="2025" t="s">
        <v>164</v>
      </c>
      <c r="K7" s="2025"/>
      <c r="L7" s="2026"/>
      <c r="M7" s="973"/>
      <c r="N7" s="974" t="s">
        <v>125</v>
      </c>
      <c r="O7" s="975"/>
      <c r="P7" s="2029" t="s">
        <v>123</v>
      </c>
      <c r="Q7" s="2025"/>
      <c r="R7" s="976"/>
      <c r="S7" s="972"/>
      <c r="T7" s="2025" t="s">
        <v>124</v>
      </c>
      <c r="U7" s="2025"/>
      <c r="V7" s="976"/>
      <c r="W7" s="972"/>
      <c r="X7" s="2025" t="s">
        <v>164</v>
      </c>
      <c r="Y7" s="2025"/>
      <c r="Z7" s="2026"/>
    </row>
    <row r="8" spans="1:27" s="195" customFormat="1" ht="6" customHeight="1">
      <c r="A8" s="334"/>
      <c r="B8" s="335"/>
      <c r="C8" s="335"/>
      <c r="D8" s="353"/>
      <c r="E8" s="334"/>
      <c r="F8" s="335"/>
      <c r="G8" s="335"/>
      <c r="H8" s="335"/>
      <c r="I8" s="334"/>
      <c r="J8" s="335"/>
      <c r="K8" s="336"/>
      <c r="L8" s="336"/>
      <c r="M8" s="194"/>
      <c r="N8" s="401"/>
      <c r="O8" s="370"/>
      <c r="P8" s="335"/>
      <c r="Q8" s="174"/>
      <c r="R8" s="176"/>
      <c r="S8" s="334"/>
      <c r="T8" s="335"/>
      <c r="U8" s="174"/>
      <c r="V8" s="176"/>
      <c r="W8" s="334"/>
      <c r="X8" s="335"/>
      <c r="Y8" s="336"/>
      <c r="Z8" s="336"/>
    </row>
    <row r="9" spans="1:27" s="32" customFormat="1" ht="11.25" customHeight="1">
      <c r="B9" s="329" t="s">
        <v>35</v>
      </c>
      <c r="C9" s="175"/>
      <c r="D9" s="1538" t="s">
        <v>36</v>
      </c>
      <c r="E9" s="170"/>
      <c r="F9" s="329" t="s">
        <v>35</v>
      </c>
      <c r="G9" s="175"/>
      <c r="H9" s="1538" t="s">
        <v>36</v>
      </c>
      <c r="I9" s="170"/>
      <c r="J9" s="329" t="s">
        <v>35</v>
      </c>
      <c r="K9" s="175"/>
      <c r="L9" s="1538" t="s">
        <v>36</v>
      </c>
      <c r="N9" s="402" t="s">
        <v>37</v>
      </c>
      <c r="O9" s="371"/>
      <c r="P9" s="329" t="s">
        <v>35</v>
      </c>
      <c r="Q9" s="284"/>
      <c r="R9" s="1538" t="s">
        <v>36</v>
      </c>
      <c r="S9" s="170"/>
      <c r="T9" s="329" t="s">
        <v>35</v>
      </c>
      <c r="U9" s="284"/>
      <c r="V9" s="1538" t="s">
        <v>36</v>
      </c>
      <c r="W9" s="170"/>
      <c r="X9" s="329" t="s">
        <v>35</v>
      </c>
      <c r="Y9" s="284"/>
      <c r="Z9" s="1538" t="s">
        <v>36</v>
      </c>
      <c r="AA9" s="170"/>
    </row>
    <row r="10" spans="1:27" s="32" customFormat="1" ht="11.25" customHeight="1">
      <c r="B10" s="286"/>
      <c r="D10" s="333"/>
      <c r="F10" s="286"/>
      <c r="H10" s="333"/>
      <c r="J10" s="286"/>
      <c r="L10" s="333"/>
      <c r="N10" s="12" t="s">
        <v>38</v>
      </c>
      <c r="O10" s="8"/>
      <c r="P10" s="286"/>
      <c r="R10" s="333"/>
      <c r="T10" s="286"/>
      <c r="V10" s="333"/>
      <c r="X10" s="286"/>
      <c r="Z10" s="333"/>
    </row>
    <row r="11" spans="1:27" s="32" customFormat="1" ht="11.25" customHeight="1">
      <c r="B11" s="286"/>
      <c r="D11" s="333"/>
      <c r="F11" s="286"/>
      <c r="H11" s="333"/>
      <c r="J11" s="286"/>
      <c r="L11" s="333"/>
      <c r="N11" s="12" t="s">
        <v>39</v>
      </c>
      <c r="O11" s="8"/>
      <c r="P11" s="286"/>
      <c r="R11" s="333"/>
      <c r="T11" s="286"/>
      <c r="V11" s="333"/>
      <c r="X11" s="286"/>
      <c r="Z11" s="333"/>
    </row>
    <row r="12" spans="1:27" s="32" customFormat="1" ht="24">
      <c r="B12" s="344"/>
      <c r="D12" s="354" t="str">
        <f t="shared" ref="D12:D23" si="0">IF(B12=0,"",B12/B$75)</f>
        <v/>
      </c>
      <c r="F12" s="344"/>
      <c r="H12" s="354" t="str">
        <f t="shared" ref="H12:H23" si="1">IF(F12=0,"",F12/F$75)</f>
        <v/>
      </c>
      <c r="J12" s="344">
        <f>B12+F12</f>
        <v>0</v>
      </c>
      <c r="L12" s="354" t="str">
        <f t="shared" ref="L12:L23" si="2">IF(J12=0,"",J12/J$75)</f>
        <v/>
      </c>
      <c r="N12" s="403" t="s">
        <v>112</v>
      </c>
      <c r="O12" s="296"/>
      <c r="P12" s="344"/>
      <c r="R12" s="354" t="str">
        <f t="shared" ref="R12:R23" si="3">IF(P12=0,"",P12/P$75)</f>
        <v/>
      </c>
      <c r="T12" s="344"/>
      <c r="V12" s="354" t="str">
        <f t="shared" ref="V12:V23" si="4">IF(T12=0,"",T12/T$75)</f>
        <v/>
      </c>
      <c r="X12" s="344">
        <f>P12+T12</f>
        <v>0</v>
      </c>
      <c r="Z12" s="354" t="str">
        <f t="shared" ref="Z12:Z23" si="5">IF(X12=0,"",X12/X$75)</f>
        <v/>
      </c>
    </row>
    <row r="13" spans="1:27" s="32" customFormat="1" ht="12">
      <c r="B13" s="345"/>
      <c r="D13" s="355" t="str">
        <f t="shared" si="0"/>
        <v/>
      </c>
      <c r="F13" s="345"/>
      <c r="H13" s="355" t="str">
        <f t="shared" si="1"/>
        <v/>
      </c>
      <c r="J13" s="345">
        <f t="shared" ref="J13:J23" si="6">B13+F13</f>
        <v>0</v>
      </c>
      <c r="L13" s="355" t="str">
        <f t="shared" si="2"/>
        <v/>
      </c>
      <c r="N13" s="403" t="s">
        <v>131</v>
      </c>
      <c r="O13" s="296"/>
      <c r="P13" s="345"/>
      <c r="R13" s="355" t="str">
        <f t="shared" si="3"/>
        <v/>
      </c>
      <c r="T13" s="345"/>
      <c r="V13" s="355" t="str">
        <f t="shared" si="4"/>
        <v/>
      </c>
      <c r="X13" s="345">
        <f t="shared" ref="X13:X23" si="7">P13+T13</f>
        <v>0</v>
      </c>
      <c r="Z13" s="355" t="str">
        <f t="shared" si="5"/>
        <v/>
      </c>
    </row>
    <row r="14" spans="1:27" s="32" customFormat="1" ht="11.25" customHeight="1">
      <c r="B14" s="345"/>
      <c r="D14" s="355" t="str">
        <f t="shared" si="0"/>
        <v/>
      </c>
      <c r="F14" s="345"/>
      <c r="H14" s="355" t="str">
        <f t="shared" si="1"/>
        <v/>
      </c>
      <c r="J14" s="345">
        <f t="shared" si="6"/>
        <v>0</v>
      </c>
      <c r="L14" s="355" t="str">
        <f t="shared" si="2"/>
        <v/>
      </c>
      <c r="N14" s="404" t="s">
        <v>159</v>
      </c>
      <c r="O14" s="296"/>
      <c r="P14" s="345"/>
      <c r="R14" s="355" t="str">
        <f t="shared" si="3"/>
        <v/>
      </c>
      <c r="T14" s="345"/>
      <c r="V14" s="355" t="str">
        <f t="shared" si="4"/>
        <v/>
      </c>
      <c r="X14" s="345">
        <f t="shared" si="7"/>
        <v>0</v>
      </c>
      <c r="Z14" s="355" t="str">
        <f t="shared" si="5"/>
        <v/>
      </c>
    </row>
    <row r="15" spans="1:27" s="32" customFormat="1" ht="11.25" customHeight="1">
      <c r="B15" s="345"/>
      <c r="D15" s="355" t="str">
        <f t="shared" si="0"/>
        <v/>
      </c>
      <c r="F15" s="345"/>
      <c r="H15" s="355" t="str">
        <f t="shared" si="1"/>
        <v/>
      </c>
      <c r="J15" s="345">
        <f t="shared" si="6"/>
        <v>0</v>
      </c>
      <c r="L15" s="355" t="str">
        <f t="shared" si="2"/>
        <v/>
      </c>
      <c r="N15" s="404" t="s">
        <v>160</v>
      </c>
      <c r="O15" s="296"/>
      <c r="P15" s="345"/>
      <c r="R15" s="355" t="str">
        <f t="shared" si="3"/>
        <v/>
      </c>
      <c r="T15" s="345"/>
      <c r="V15" s="355" t="str">
        <f t="shared" si="4"/>
        <v/>
      </c>
      <c r="X15" s="345">
        <f t="shared" si="7"/>
        <v>0</v>
      </c>
      <c r="Z15" s="355" t="str">
        <f t="shared" si="5"/>
        <v/>
      </c>
    </row>
    <row r="16" spans="1:27" s="32" customFormat="1" ht="11.25" customHeight="1">
      <c r="B16" s="345"/>
      <c r="D16" s="355" t="str">
        <f t="shared" si="0"/>
        <v/>
      </c>
      <c r="F16" s="345"/>
      <c r="H16" s="355" t="str">
        <f t="shared" si="1"/>
        <v/>
      </c>
      <c r="J16" s="345">
        <f t="shared" si="6"/>
        <v>0</v>
      </c>
      <c r="L16" s="355" t="str">
        <f t="shared" si="2"/>
        <v/>
      </c>
      <c r="N16" s="404" t="s">
        <v>120</v>
      </c>
      <c r="O16" s="296"/>
      <c r="P16" s="345"/>
      <c r="R16" s="355" t="str">
        <f t="shared" si="3"/>
        <v/>
      </c>
      <c r="T16" s="345"/>
      <c r="V16" s="355" t="str">
        <f t="shared" si="4"/>
        <v/>
      </c>
      <c r="X16" s="345">
        <f t="shared" si="7"/>
        <v>0</v>
      </c>
      <c r="Z16" s="355" t="str">
        <f t="shared" si="5"/>
        <v/>
      </c>
    </row>
    <row r="17" spans="2:27" s="32" customFormat="1" ht="11.25" customHeight="1">
      <c r="B17" s="345"/>
      <c r="D17" s="355" t="str">
        <f t="shared" si="0"/>
        <v/>
      </c>
      <c r="F17" s="345"/>
      <c r="H17" s="355" t="str">
        <f t="shared" si="1"/>
        <v/>
      </c>
      <c r="J17" s="345">
        <f t="shared" si="6"/>
        <v>0</v>
      </c>
      <c r="L17" s="355" t="str">
        <f t="shared" si="2"/>
        <v/>
      </c>
      <c r="N17" s="403" t="s">
        <v>16</v>
      </c>
      <c r="O17" s="296"/>
      <c r="P17" s="345"/>
      <c r="R17" s="355" t="str">
        <f t="shared" si="3"/>
        <v/>
      </c>
      <c r="T17" s="345"/>
      <c r="V17" s="355" t="str">
        <f t="shared" si="4"/>
        <v/>
      </c>
      <c r="X17" s="345">
        <f t="shared" si="7"/>
        <v>0</v>
      </c>
      <c r="Z17" s="355" t="str">
        <f t="shared" si="5"/>
        <v/>
      </c>
    </row>
    <row r="18" spans="2:27" s="32" customFormat="1" ht="11.25" customHeight="1">
      <c r="B18" s="345"/>
      <c r="D18" s="355" t="str">
        <f t="shared" si="0"/>
        <v/>
      </c>
      <c r="F18" s="345"/>
      <c r="H18" s="355" t="str">
        <f t="shared" si="1"/>
        <v/>
      </c>
      <c r="J18" s="345">
        <f t="shared" si="6"/>
        <v>0</v>
      </c>
      <c r="L18" s="355" t="str">
        <f t="shared" si="2"/>
        <v/>
      </c>
      <c r="N18" s="403" t="s">
        <v>114</v>
      </c>
      <c r="O18" s="296"/>
      <c r="P18" s="345"/>
      <c r="R18" s="355" t="str">
        <f t="shared" si="3"/>
        <v/>
      </c>
      <c r="T18" s="345"/>
      <c r="V18" s="355" t="str">
        <f t="shared" si="4"/>
        <v/>
      </c>
      <c r="X18" s="345">
        <f t="shared" si="7"/>
        <v>0</v>
      </c>
      <c r="Z18" s="355" t="str">
        <f t="shared" si="5"/>
        <v/>
      </c>
    </row>
    <row r="19" spans="2:27" s="32" customFormat="1" ht="11.25" customHeight="1">
      <c r="B19" s="345"/>
      <c r="D19" s="355" t="str">
        <f t="shared" si="0"/>
        <v/>
      </c>
      <c r="F19" s="345"/>
      <c r="H19" s="355" t="str">
        <f t="shared" si="1"/>
        <v/>
      </c>
      <c r="J19" s="345">
        <f t="shared" si="6"/>
        <v>0</v>
      </c>
      <c r="L19" s="355" t="str">
        <f t="shared" si="2"/>
        <v/>
      </c>
      <c r="N19" s="403" t="s">
        <v>115</v>
      </c>
      <c r="O19" s="372"/>
      <c r="P19" s="345"/>
      <c r="R19" s="355" t="str">
        <f t="shared" si="3"/>
        <v/>
      </c>
      <c r="T19" s="345"/>
      <c r="V19" s="355" t="str">
        <f t="shared" si="4"/>
        <v/>
      </c>
      <c r="X19" s="345">
        <f t="shared" si="7"/>
        <v>0</v>
      </c>
      <c r="Z19" s="355" t="str">
        <f t="shared" si="5"/>
        <v/>
      </c>
      <c r="AA19" s="40"/>
    </row>
    <row r="20" spans="2:27" s="32" customFormat="1" ht="11.25" customHeight="1">
      <c r="B20" s="345"/>
      <c r="D20" s="355" t="str">
        <f t="shared" si="0"/>
        <v/>
      </c>
      <c r="F20" s="345"/>
      <c r="H20" s="355" t="str">
        <f t="shared" si="1"/>
        <v/>
      </c>
      <c r="J20" s="345">
        <f t="shared" si="6"/>
        <v>0</v>
      </c>
      <c r="L20" s="355" t="str">
        <f t="shared" si="2"/>
        <v/>
      </c>
      <c r="N20" s="404" t="s">
        <v>136</v>
      </c>
      <c r="O20" s="373"/>
      <c r="P20" s="345"/>
      <c r="R20" s="355" t="str">
        <f t="shared" si="3"/>
        <v/>
      </c>
      <c r="T20" s="345"/>
      <c r="V20" s="355" t="str">
        <f t="shared" si="4"/>
        <v/>
      </c>
      <c r="X20" s="345">
        <f t="shared" si="7"/>
        <v>0</v>
      </c>
      <c r="Z20" s="355" t="str">
        <f t="shared" si="5"/>
        <v/>
      </c>
      <c r="AA20" s="40"/>
    </row>
    <row r="21" spans="2:27" s="32" customFormat="1" ht="11.25" customHeight="1">
      <c r="B21" s="345"/>
      <c r="D21" s="355" t="str">
        <f t="shared" si="0"/>
        <v/>
      </c>
      <c r="F21" s="345"/>
      <c r="H21" s="355" t="str">
        <f t="shared" si="1"/>
        <v/>
      </c>
      <c r="J21" s="345">
        <f t="shared" si="6"/>
        <v>0</v>
      </c>
      <c r="L21" s="355" t="str">
        <f t="shared" si="2"/>
        <v/>
      </c>
      <c r="N21" s="288" t="s">
        <v>116</v>
      </c>
      <c r="O21" s="296"/>
      <c r="P21" s="345"/>
      <c r="R21" s="355" t="str">
        <f t="shared" si="3"/>
        <v/>
      </c>
      <c r="T21" s="345"/>
      <c r="V21" s="355" t="str">
        <f t="shared" si="4"/>
        <v/>
      </c>
      <c r="X21" s="345">
        <f t="shared" si="7"/>
        <v>0</v>
      </c>
      <c r="Z21" s="355" t="str">
        <f t="shared" si="5"/>
        <v/>
      </c>
      <c r="AA21" s="40"/>
    </row>
    <row r="22" spans="2:27" s="32" customFormat="1" ht="11.25" customHeight="1">
      <c r="B22" s="345"/>
      <c r="D22" s="355" t="str">
        <f t="shared" si="0"/>
        <v/>
      </c>
      <c r="F22" s="345"/>
      <c r="H22" s="355" t="str">
        <f t="shared" si="1"/>
        <v/>
      </c>
      <c r="J22" s="345">
        <f t="shared" si="6"/>
        <v>0</v>
      </c>
      <c r="L22" s="355" t="str">
        <f t="shared" si="2"/>
        <v/>
      </c>
      <c r="N22" s="440"/>
      <c r="O22" s="296"/>
      <c r="P22" s="345"/>
      <c r="R22" s="355" t="str">
        <f t="shared" si="3"/>
        <v/>
      </c>
      <c r="T22" s="345"/>
      <c r="V22" s="355" t="str">
        <f t="shared" si="4"/>
        <v/>
      </c>
      <c r="X22" s="345">
        <f t="shared" si="7"/>
        <v>0</v>
      </c>
      <c r="Z22" s="355" t="str">
        <f t="shared" si="5"/>
        <v/>
      </c>
      <c r="AA22" s="40"/>
    </row>
    <row r="23" spans="2:27" s="32" customFormat="1" ht="11.25" customHeight="1">
      <c r="B23" s="345"/>
      <c r="D23" s="355" t="str">
        <f t="shared" si="0"/>
        <v/>
      </c>
      <c r="F23" s="345"/>
      <c r="H23" s="355" t="str">
        <f t="shared" si="1"/>
        <v/>
      </c>
      <c r="J23" s="345">
        <f t="shared" si="6"/>
        <v>0</v>
      </c>
      <c r="L23" s="355" t="str">
        <f t="shared" si="2"/>
        <v/>
      </c>
      <c r="N23" s="441"/>
      <c r="O23" s="300"/>
      <c r="P23" s="345"/>
      <c r="R23" s="355" t="str">
        <f t="shared" si="3"/>
        <v/>
      </c>
      <c r="T23" s="345"/>
      <c r="V23" s="355" t="str">
        <f t="shared" si="4"/>
        <v/>
      </c>
      <c r="X23" s="345">
        <f t="shared" si="7"/>
        <v>0</v>
      </c>
      <c r="Z23" s="355" t="str">
        <f t="shared" si="5"/>
        <v/>
      </c>
      <c r="AA23" s="40"/>
    </row>
    <row r="24" spans="2:27" s="32" customFormat="1" ht="11.25" customHeight="1">
      <c r="B24" s="348">
        <f>SUM(B12:B23)</f>
        <v>0</v>
      </c>
      <c r="D24" s="356" t="str">
        <f>IF(B24=0,"",B24/B$75)</f>
        <v/>
      </c>
      <c r="F24" s="348">
        <f>SUM(F12:F23)</f>
        <v>0</v>
      </c>
      <c r="H24" s="356" t="str">
        <f>IF(F24=0,"",F24/F$75)</f>
        <v/>
      </c>
      <c r="J24" s="348">
        <f>SUM(J12:J23)</f>
        <v>0</v>
      </c>
      <c r="L24" s="356" t="str">
        <f>IF(J24=0,"",J24/$J75)</f>
        <v/>
      </c>
      <c r="N24" s="406" t="s">
        <v>54</v>
      </c>
      <c r="O24" s="296"/>
      <c r="P24" s="348">
        <f>SUM(P12:P23)</f>
        <v>0</v>
      </c>
      <c r="R24" s="356" t="str">
        <f>IF(P24=0,"",P24/P$75)</f>
        <v/>
      </c>
      <c r="T24" s="348">
        <f>SUM(T12:T23)</f>
        <v>0</v>
      </c>
      <c r="V24" s="356" t="str">
        <f>IF(T24=0,"",T24/T$75)</f>
        <v/>
      </c>
      <c r="X24" s="348">
        <f>SUM(X12:X23)</f>
        <v>0</v>
      </c>
      <c r="Z24" s="356" t="str">
        <f>IF(X24=0,"",X24/$X75)</f>
        <v/>
      </c>
      <c r="AA24" s="40"/>
    </row>
    <row r="25" spans="2:27" s="32" customFormat="1" ht="21" customHeight="1">
      <c r="B25" s="286"/>
      <c r="D25" s="333"/>
      <c r="F25" s="286"/>
      <c r="H25" s="333"/>
      <c r="J25" s="286"/>
      <c r="L25" s="333"/>
      <c r="N25" s="407" t="s">
        <v>58</v>
      </c>
      <c r="O25" s="374"/>
      <c r="P25" s="286"/>
      <c r="R25" s="333"/>
      <c r="T25" s="286"/>
      <c r="V25" s="333"/>
      <c r="X25" s="286"/>
      <c r="Z25" s="333"/>
      <c r="AA25" s="40"/>
    </row>
    <row r="26" spans="2:27" s="32" customFormat="1" ht="11.25" customHeight="1">
      <c r="B26" s="344"/>
      <c r="D26" s="354" t="str">
        <f t="shared" ref="D26:D33" si="8">IF(B26=0,"",B26/B$75)</f>
        <v/>
      </c>
      <c r="F26" s="344"/>
      <c r="H26" s="354" t="str">
        <f t="shared" ref="H26:H33" si="9">IF(F26=0,"",F26/F$75)</f>
        <v/>
      </c>
      <c r="J26" s="344">
        <f>B26+F26</f>
        <v>0</v>
      </c>
      <c r="L26" s="354" t="str">
        <f>IF(J26=0,"",J26/J$75)</f>
        <v/>
      </c>
      <c r="N26" s="299" t="s">
        <v>59</v>
      </c>
      <c r="O26" s="375"/>
      <c r="P26" s="344"/>
      <c r="R26" s="354" t="str">
        <f t="shared" ref="R26:R33" si="10">IF(P26=0,"",P26/P$75)</f>
        <v/>
      </c>
      <c r="T26" s="344"/>
      <c r="V26" s="354" t="str">
        <f t="shared" ref="V26:V33" si="11">IF(T26=0,"",T26/T$75)</f>
        <v/>
      </c>
      <c r="X26" s="344">
        <f>P26+T26</f>
        <v>0</v>
      </c>
      <c r="Z26" s="354" t="str">
        <f>IF(X26=0,"",X26/X$75)</f>
        <v/>
      </c>
      <c r="AA26" s="40"/>
    </row>
    <row r="27" spans="2:27" s="32" customFormat="1" ht="11.25" customHeight="1">
      <c r="B27" s="345"/>
      <c r="D27" s="355" t="str">
        <f t="shared" si="8"/>
        <v/>
      </c>
      <c r="F27" s="345"/>
      <c r="H27" s="355" t="str">
        <f t="shared" si="9"/>
        <v/>
      </c>
      <c r="J27" s="345">
        <f t="shared" ref="J27:J33" si="12">B27+F27</f>
        <v>0</v>
      </c>
      <c r="L27" s="355" t="str">
        <f t="shared" ref="L27:L33" si="13">IF(J27=0,"",J27/J$75)</f>
        <v/>
      </c>
      <c r="N27" s="229" t="s">
        <v>60</v>
      </c>
      <c r="O27" s="376"/>
      <c r="P27" s="345"/>
      <c r="R27" s="355" t="str">
        <f t="shared" si="10"/>
        <v/>
      </c>
      <c r="T27" s="345"/>
      <c r="V27" s="355" t="str">
        <f t="shared" si="11"/>
        <v/>
      </c>
      <c r="X27" s="345">
        <f t="shared" ref="X27:X33" si="14">P27+T27</f>
        <v>0</v>
      </c>
      <c r="Z27" s="355" t="str">
        <f t="shared" ref="Z27:Z35" si="15">IF(X27=0,"",X27/X$75)</f>
        <v/>
      </c>
      <c r="AA27" s="40"/>
    </row>
    <row r="28" spans="2:27" s="32" customFormat="1" ht="11.25" customHeight="1">
      <c r="B28" s="345"/>
      <c r="D28" s="355" t="str">
        <f t="shared" si="8"/>
        <v/>
      </c>
      <c r="F28" s="345"/>
      <c r="H28" s="355" t="str">
        <f t="shared" si="9"/>
        <v/>
      </c>
      <c r="J28" s="345">
        <f t="shared" si="12"/>
        <v>0</v>
      </c>
      <c r="L28" s="355" t="str">
        <f t="shared" si="13"/>
        <v/>
      </c>
      <c r="N28" s="229" t="s">
        <v>61</v>
      </c>
      <c r="O28" s="376"/>
      <c r="P28" s="345"/>
      <c r="R28" s="355" t="str">
        <f t="shared" si="10"/>
        <v/>
      </c>
      <c r="T28" s="345"/>
      <c r="V28" s="355" t="str">
        <f t="shared" si="11"/>
        <v/>
      </c>
      <c r="X28" s="345">
        <f t="shared" si="14"/>
        <v>0</v>
      </c>
      <c r="Z28" s="355" t="str">
        <f t="shared" si="15"/>
        <v/>
      </c>
      <c r="AA28" s="40"/>
    </row>
    <row r="29" spans="2:27" s="32" customFormat="1" ht="11.25" customHeight="1">
      <c r="B29" s="345"/>
      <c r="D29" s="355" t="str">
        <f t="shared" si="8"/>
        <v/>
      </c>
      <c r="F29" s="345"/>
      <c r="H29" s="355" t="str">
        <f t="shared" si="9"/>
        <v/>
      </c>
      <c r="J29" s="345">
        <f t="shared" si="12"/>
        <v>0</v>
      </c>
      <c r="L29" s="355" t="str">
        <f t="shared" si="13"/>
        <v/>
      </c>
      <c r="N29" s="229" t="s">
        <v>62</v>
      </c>
      <c r="O29" s="376"/>
      <c r="P29" s="345"/>
      <c r="R29" s="355" t="str">
        <f t="shared" si="10"/>
        <v/>
      </c>
      <c r="T29" s="345"/>
      <c r="V29" s="355" t="str">
        <f t="shared" si="11"/>
        <v/>
      </c>
      <c r="X29" s="345">
        <f t="shared" si="14"/>
        <v>0</v>
      </c>
      <c r="Z29" s="355" t="str">
        <f t="shared" si="15"/>
        <v/>
      </c>
      <c r="AA29" s="40"/>
    </row>
    <row r="30" spans="2:27" s="32" customFormat="1" ht="11.25" customHeight="1">
      <c r="B30" s="345"/>
      <c r="D30" s="355" t="str">
        <f t="shared" si="8"/>
        <v/>
      </c>
      <c r="F30" s="345"/>
      <c r="H30" s="355" t="str">
        <f t="shared" si="9"/>
        <v/>
      </c>
      <c r="J30" s="345">
        <f t="shared" si="12"/>
        <v>0</v>
      </c>
      <c r="L30" s="355" t="str">
        <f t="shared" si="13"/>
        <v/>
      </c>
      <c r="N30" s="229" t="s">
        <v>63</v>
      </c>
      <c r="O30" s="376"/>
      <c r="P30" s="345"/>
      <c r="R30" s="355" t="str">
        <f t="shared" si="10"/>
        <v/>
      </c>
      <c r="T30" s="345"/>
      <c r="V30" s="355" t="str">
        <f t="shared" si="11"/>
        <v/>
      </c>
      <c r="X30" s="345">
        <f t="shared" si="14"/>
        <v>0</v>
      </c>
      <c r="Z30" s="355" t="str">
        <f t="shared" si="15"/>
        <v/>
      </c>
      <c r="AA30" s="40"/>
    </row>
    <row r="31" spans="2:27" s="32" customFormat="1" ht="11.25" customHeight="1">
      <c r="B31" s="345"/>
      <c r="D31" s="355" t="str">
        <f t="shared" si="8"/>
        <v/>
      </c>
      <c r="F31" s="345"/>
      <c r="H31" s="355" t="str">
        <f t="shared" si="9"/>
        <v/>
      </c>
      <c r="J31" s="345">
        <f t="shared" si="12"/>
        <v>0</v>
      </c>
      <c r="L31" s="355" t="str">
        <f t="shared" si="13"/>
        <v/>
      </c>
      <c r="N31" s="227" t="s">
        <v>64</v>
      </c>
      <c r="O31" s="372"/>
      <c r="P31" s="345"/>
      <c r="R31" s="355" t="str">
        <f t="shared" si="10"/>
        <v/>
      </c>
      <c r="T31" s="345"/>
      <c r="V31" s="355" t="str">
        <f t="shared" si="11"/>
        <v/>
      </c>
      <c r="X31" s="345">
        <f t="shared" si="14"/>
        <v>0</v>
      </c>
      <c r="Z31" s="355" t="str">
        <f t="shared" si="15"/>
        <v/>
      </c>
      <c r="AA31" s="40"/>
    </row>
    <row r="32" spans="2:27" s="32" customFormat="1" ht="11.25" customHeight="1">
      <c r="B32" s="349"/>
      <c r="D32" s="355" t="str">
        <f t="shared" si="8"/>
        <v/>
      </c>
      <c r="F32" s="349"/>
      <c r="H32" s="355" t="str">
        <f t="shared" si="9"/>
        <v/>
      </c>
      <c r="J32" s="349">
        <f t="shared" si="12"/>
        <v>0</v>
      </c>
      <c r="L32" s="357" t="str">
        <f t="shared" si="13"/>
        <v/>
      </c>
      <c r="N32" s="430"/>
      <c r="O32" s="372"/>
      <c r="P32" s="349"/>
      <c r="R32" s="355" t="str">
        <f t="shared" si="10"/>
        <v/>
      </c>
      <c r="T32" s="349"/>
      <c r="V32" s="355" t="str">
        <f t="shared" si="11"/>
        <v/>
      </c>
      <c r="X32" s="349">
        <f t="shared" si="14"/>
        <v>0</v>
      </c>
      <c r="Z32" s="357" t="str">
        <f t="shared" si="15"/>
        <v/>
      </c>
      <c r="AA32" s="40"/>
    </row>
    <row r="33" spans="2:27" s="32" customFormat="1" ht="11.25" customHeight="1">
      <c r="B33" s="349"/>
      <c r="D33" s="355" t="str">
        <f t="shared" si="8"/>
        <v/>
      </c>
      <c r="F33" s="349"/>
      <c r="H33" s="355" t="str">
        <f t="shared" si="9"/>
        <v/>
      </c>
      <c r="J33" s="349">
        <f t="shared" si="12"/>
        <v>0</v>
      </c>
      <c r="L33" s="357" t="str">
        <f t="shared" si="13"/>
        <v/>
      </c>
      <c r="N33" s="432"/>
      <c r="O33" s="372"/>
      <c r="P33" s="349"/>
      <c r="R33" s="355" t="str">
        <f t="shared" si="10"/>
        <v/>
      </c>
      <c r="T33" s="349"/>
      <c r="V33" s="355" t="str">
        <f t="shared" si="11"/>
        <v/>
      </c>
      <c r="X33" s="349">
        <f t="shared" si="14"/>
        <v>0</v>
      </c>
      <c r="Z33" s="357" t="str">
        <f t="shared" si="15"/>
        <v/>
      </c>
      <c r="AA33" s="40"/>
    </row>
    <row r="34" spans="2:27" s="32" customFormat="1" ht="11.25" customHeight="1">
      <c r="B34" s="348">
        <f>SUM(B26:B33)</f>
        <v>0</v>
      </c>
      <c r="D34" s="356" t="str">
        <f>IF(B34=0,"",B34/B$75)</f>
        <v/>
      </c>
      <c r="F34" s="348">
        <f>SUM(F26:F33)</f>
        <v>0</v>
      </c>
      <c r="H34" s="356" t="str">
        <f>IF(F34=0,"",F34/F$75)</f>
        <v/>
      </c>
      <c r="J34" s="348">
        <f>SUM(J26:J33)</f>
        <v>0</v>
      </c>
      <c r="L34" s="356" t="str">
        <f>IF(J34=0,"",J34/J$75)</f>
        <v/>
      </c>
      <c r="N34" s="406" t="s">
        <v>28</v>
      </c>
      <c r="O34" s="296"/>
      <c r="P34" s="348">
        <f>SUM(P26:P33)</f>
        <v>0</v>
      </c>
      <c r="R34" s="356" t="str">
        <f>IF(P34=0,"",P34/P$75)</f>
        <v/>
      </c>
      <c r="T34" s="348">
        <f>SUM(T26:T33)</f>
        <v>0</v>
      </c>
      <c r="V34" s="356" t="str">
        <f>IF(T34=0,"",T34/T$75)</f>
        <v/>
      </c>
      <c r="X34" s="348">
        <f>SUM(X26:X33)</f>
        <v>0</v>
      </c>
      <c r="Z34" s="356" t="str">
        <f t="shared" si="15"/>
        <v/>
      </c>
      <c r="AA34" s="40"/>
    </row>
    <row r="35" spans="2:27" s="32" customFormat="1" ht="21" customHeight="1">
      <c r="B35" s="351">
        <f>B24+B34</f>
        <v>0</v>
      </c>
      <c r="D35" s="356" t="str">
        <f>IF(B35=0,"",B35/B$75)</f>
        <v/>
      </c>
      <c r="F35" s="351">
        <f>F24+F34</f>
        <v>0</v>
      </c>
      <c r="H35" s="356" t="str">
        <f>IF(F35=0,"",F35/F$75)</f>
        <v/>
      </c>
      <c r="J35" s="351">
        <f>J24+J34</f>
        <v>0</v>
      </c>
      <c r="L35" s="356" t="str">
        <f>IF(J35=0,"",J35/J$75)</f>
        <v/>
      </c>
      <c r="N35" s="408" t="s">
        <v>10</v>
      </c>
      <c r="O35" s="300"/>
      <c r="P35" s="351">
        <f>P24+P34</f>
        <v>0</v>
      </c>
      <c r="R35" s="356" t="str">
        <f>IF(P35=0,"",P35/P$75)</f>
        <v/>
      </c>
      <c r="T35" s="351">
        <f>T24+T34</f>
        <v>0</v>
      </c>
      <c r="V35" s="356" t="str">
        <f>IF(T35=0,"",T35/T$75)</f>
        <v/>
      </c>
      <c r="X35" s="351">
        <f>X24+X34</f>
        <v>0</v>
      </c>
      <c r="Z35" s="356" t="str">
        <f t="shared" si="15"/>
        <v/>
      </c>
      <c r="AA35" s="40"/>
    </row>
    <row r="36" spans="2:27" s="32" customFormat="1" ht="20.25" customHeight="1">
      <c r="B36" s="286"/>
      <c r="D36" s="333"/>
      <c r="F36" s="286"/>
      <c r="H36" s="333"/>
      <c r="J36" s="286"/>
      <c r="L36" s="333"/>
      <c r="N36" s="409" t="s">
        <v>65</v>
      </c>
      <c r="O36" s="377"/>
      <c r="P36" s="286"/>
      <c r="R36" s="333"/>
      <c r="T36" s="286"/>
      <c r="V36" s="333"/>
      <c r="X36" s="286"/>
      <c r="Z36" s="333"/>
      <c r="AA36" s="40"/>
    </row>
    <row r="37" spans="2:27" s="32" customFormat="1" ht="21" customHeight="1">
      <c r="B37" s="286"/>
      <c r="D37" s="333"/>
      <c r="F37" s="286"/>
      <c r="H37" s="333"/>
      <c r="J37" s="286"/>
      <c r="L37" s="333"/>
      <c r="N37" s="12" t="s">
        <v>66</v>
      </c>
      <c r="O37" s="8"/>
      <c r="P37" s="286"/>
      <c r="R37" s="333"/>
      <c r="T37" s="286"/>
      <c r="V37" s="333"/>
      <c r="X37" s="286"/>
      <c r="Z37" s="333"/>
      <c r="AA37" s="40"/>
    </row>
    <row r="38" spans="2:27" s="32" customFormat="1" ht="12" customHeight="1">
      <c r="B38" s="286"/>
      <c r="D38" s="333" t="str">
        <f>IF(B38=0,"",B38/B$75)</f>
        <v/>
      </c>
      <c r="F38" s="286"/>
      <c r="H38" s="333" t="str">
        <f>IF(F38=0,"",F38/F$75)</f>
        <v/>
      </c>
      <c r="J38" s="286"/>
      <c r="L38" s="333"/>
      <c r="N38" s="410" t="s">
        <v>67</v>
      </c>
      <c r="O38" s="378"/>
      <c r="P38" s="286"/>
      <c r="R38" s="333" t="str">
        <f>IF(P38=0,"",P38/P$75)</f>
        <v/>
      </c>
      <c r="T38" s="286"/>
      <c r="V38" s="333" t="str">
        <f>IF(T38=0,"",T38/T$75)</f>
        <v/>
      </c>
      <c r="X38" s="286"/>
      <c r="Z38" s="333"/>
      <c r="AA38" s="40"/>
    </row>
    <row r="39" spans="2:27" s="32" customFormat="1" ht="11.25" customHeight="1">
      <c r="B39" s="344"/>
      <c r="D39" s="354" t="str">
        <f>IF(B39=0,"",B39/B$75)</f>
        <v/>
      </c>
      <c r="F39" s="344"/>
      <c r="H39" s="354" t="str">
        <f>IF(F39=0,"",F39/F$75)</f>
        <v/>
      </c>
      <c r="J39" s="344">
        <f>B39+F39</f>
        <v>0</v>
      </c>
      <c r="L39" s="354" t="str">
        <f t="shared" ref="L39:L50" si="16">IF(J39=0,"",J39/J$75)</f>
        <v/>
      </c>
      <c r="N39" s="229" t="s">
        <v>699</v>
      </c>
      <c r="O39" s="376"/>
      <c r="P39" s="344"/>
      <c r="R39" s="354" t="str">
        <f>IF(P39=0,"",P39/P$75)</f>
        <v/>
      </c>
      <c r="T39" s="344"/>
      <c r="V39" s="354" t="str">
        <f>IF(T39=0,"",T39/T$75)</f>
        <v/>
      </c>
      <c r="X39" s="344">
        <f>P39+T39</f>
        <v>0</v>
      </c>
      <c r="Z39" s="354" t="str">
        <f t="shared" ref="Z39:Z50" si="17">IF(X39=0,"",X39/X$75)</f>
        <v/>
      </c>
      <c r="AA39" s="40"/>
    </row>
    <row r="40" spans="2:27" s="32" customFormat="1" ht="11.25" customHeight="1">
      <c r="B40" s="345"/>
      <c r="D40" s="355" t="str">
        <f>IF(B40=0,"",B40/B$75)</f>
        <v/>
      </c>
      <c r="F40" s="345"/>
      <c r="H40" s="355" t="str">
        <f>IF(F40=0,"",F40/F$75)</f>
        <v/>
      </c>
      <c r="J40" s="345">
        <f t="shared" ref="J40:J51" si="18">B40+F40</f>
        <v>0</v>
      </c>
      <c r="L40" s="355" t="str">
        <f t="shared" si="16"/>
        <v/>
      </c>
      <c r="N40" s="229" t="s">
        <v>332</v>
      </c>
      <c r="O40" s="376"/>
      <c r="P40" s="345"/>
      <c r="R40" s="355" t="str">
        <f>IF(P40=0,"",P40/P$75)</f>
        <v/>
      </c>
      <c r="T40" s="345"/>
      <c r="V40" s="355" t="str">
        <f>IF(T40=0,"",T40/T$75)</f>
        <v/>
      </c>
      <c r="X40" s="345">
        <f>P40+T40</f>
        <v>0</v>
      </c>
      <c r="Z40" s="355" t="str">
        <f t="shared" si="17"/>
        <v/>
      </c>
      <c r="AA40" s="40"/>
    </row>
    <row r="41" spans="2:27" s="32" customFormat="1" ht="12.75" customHeight="1">
      <c r="B41" s="345"/>
      <c r="D41" s="355" t="str">
        <f t="shared" ref="D41:D50" si="19">IF(B41=0,"",B41/B$75)</f>
        <v/>
      </c>
      <c r="F41" s="345"/>
      <c r="H41" s="355" t="str">
        <f t="shared" ref="H41:H50" si="20">IF(F41=0,"",F41/F$75)</f>
        <v/>
      </c>
      <c r="J41" s="345">
        <f t="shared" si="18"/>
        <v>0</v>
      </c>
      <c r="L41" s="355" t="str">
        <f t="shared" si="16"/>
        <v/>
      </c>
      <c r="N41" s="229" t="s">
        <v>68</v>
      </c>
      <c r="O41" s="376"/>
      <c r="P41" s="345"/>
      <c r="R41" s="355" t="str">
        <f t="shared" ref="R41:R50" si="21">IF(P41=0,"",P41/P$75)</f>
        <v/>
      </c>
      <c r="T41" s="345"/>
      <c r="V41" s="355" t="str">
        <f t="shared" ref="V41:V50" si="22">IF(T41=0,"",T41/T$75)</f>
        <v/>
      </c>
      <c r="X41" s="345">
        <f t="shared" ref="X41:X51" si="23">P41+T41</f>
        <v>0</v>
      </c>
      <c r="Z41" s="355" t="str">
        <f t="shared" si="17"/>
        <v/>
      </c>
      <c r="AA41" s="40"/>
    </row>
    <row r="42" spans="2:27" s="32" customFormat="1" ht="11.25" customHeight="1">
      <c r="B42" s="345"/>
      <c r="D42" s="355" t="str">
        <f t="shared" si="19"/>
        <v/>
      </c>
      <c r="F42" s="345"/>
      <c r="H42" s="355" t="str">
        <f t="shared" si="20"/>
        <v/>
      </c>
      <c r="J42" s="345">
        <f t="shared" si="18"/>
        <v>0</v>
      </c>
      <c r="L42" s="355" t="str">
        <f t="shared" si="16"/>
        <v/>
      </c>
      <c r="N42" s="233"/>
      <c r="O42" s="373"/>
      <c r="P42" s="345"/>
      <c r="R42" s="355" t="str">
        <f t="shared" si="21"/>
        <v/>
      </c>
      <c r="T42" s="345"/>
      <c r="V42" s="355" t="str">
        <f t="shared" si="22"/>
        <v/>
      </c>
      <c r="X42" s="345">
        <f t="shared" si="23"/>
        <v>0</v>
      </c>
      <c r="Z42" s="355" t="str">
        <f t="shared" si="17"/>
        <v/>
      </c>
      <c r="AA42" s="40"/>
    </row>
    <row r="43" spans="2:27" s="32" customFormat="1" ht="11.25" customHeight="1">
      <c r="B43" s="345"/>
      <c r="D43" s="355" t="str">
        <f t="shared" si="19"/>
        <v/>
      </c>
      <c r="F43" s="345"/>
      <c r="H43" s="355" t="str">
        <f t="shared" si="20"/>
        <v/>
      </c>
      <c r="J43" s="345">
        <f t="shared" si="18"/>
        <v>0</v>
      </c>
      <c r="L43" s="355" t="str">
        <f t="shared" si="16"/>
        <v/>
      </c>
      <c r="N43" s="233"/>
      <c r="O43" s="373"/>
      <c r="P43" s="345"/>
      <c r="R43" s="355" t="str">
        <f t="shared" si="21"/>
        <v/>
      </c>
      <c r="T43" s="345"/>
      <c r="V43" s="355" t="str">
        <f t="shared" si="22"/>
        <v/>
      </c>
      <c r="X43" s="345">
        <f t="shared" si="23"/>
        <v>0</v>
      </c>
      <c r="Z43" s="355" t="str">
        <f t="shared" si="17"/>
        <v/>
      </c>
      <c r="AA43" s="40"/>
    </row>
    <row r="44" spans="2:27" s="32" customFormat="1" ht="11.25" customHeight="1">
      <c r="B44" s="345"/>
      <c r="D44" s="355" t="str">
        <f t="shared" si="19"/>
        <v/>
      </c>
      <c r="F44" s="345"/>
      <c r="H44" s="355" t="str">
        <f t="shared" si="20"/>
        <v/>
      </c>
      <c r="J44" s="345">
        <f t="shared" si="18"/>
        <v>0</v>
      </c>
      <c r="L44" s="355" t="str">
        <f t="shared" si="16"/>
        <v/>
      </c>
      <c r="N44" s="229" t="s">
        <v>69</v>
      </c>
      <c r="O44" s="376"/>
      <c r="P44" s="345"/>
      <c r="R44" s="355" t="str">
        <f t="shared" si="21"/>
        <v/>
      </c>
      <c r="T44" s="345"/>
      <c r="V44" s="355" t="str">
        <f t="shared" si="22"/>
        <v/>
      </c>
      <c r="X44" s="345">
        <f t="shared" si="23"/>
        <v>0</v>
      </c>
      <c r="Z44" s="355" t="str">
        <f t="shared" si="17"/>
        <v/>
      </c>
      <c r="AA44" s="40"/>
    </row>
    <row r="45" spans="2:27" s="32" customFormat="1" ht="24">
      <c r="B45" s="345"/>
      <c r="D45" s="355" t="str">
        <f t="shared" si="19"/>
        <v/>
      </c>
      <c r="F45" s="345"/>
      <c r="H45" s="355" t="str">
        <f t="shared" si="20"/>
        <v/>
      </c>
      <c r="J45" s="345">
        <f t="shared" si="18"/>
        <v>0</v>
      </c>
      <c r="L45" s="355" t="str">
        <f t="shared" si="16"/>
        <v/>
      </c>
      <c r="N45" s="229" t="s">
        <v>381</v>
      </c>
      <c r="O45" s="376"/>
      <c r="P45" s="345"/>
      <c r="R45" s="355" t="str">
        <f t="shared" si="21"/>
        <v/>
      </c>
      <c r="T45" s="345"/>
      <c r="V45" s="355" t="str">
        <f t="shared" si="22"/>
        <v/>
      </c>
      <c r="X45" s="345">
        <f t="shared" si="23"/>
        <v>0</v>
      </c>
      <c r="Z45" s="355" t="str">
        <f t="shared" si="17"/>
        <v/>
      </c>
      <c r="AA45" s="40"/>
    </row>
    <row r="46" spans="2:27" s="32" customFormat="1" ht="12">
      <c r="B46" s="345"/>
      <c r="D46" s="355" t="str">
        <f>IF(B46=0,"",B46/B$75)</f>
        <v/>
      </c>
      <c r="F46" s="345"/>
      <c r="H46" s="355" t="str">
        <f>IF(F46=0,"",F46/F$75)</f>
        <v/>
      </c>
      <c r="J46" s="345">
        <f>B46+F46</f>
        <v>0</v>
      </c>
      <c r="L46" s="355" t="str">
        <f>IF(J46=0,"",J46/J$75)</f>
        <v/>
      </c>
      <c r="N46" s="229" t="s">
        <v>180</v>
      </c>
      <c r="O46" s="376"/>
      <c r="P46" s="345"/>
      <c r="R46" s="355" t="str">
        <f>IF(P46=0,"",P46/P$75)</f>
        <v/>
      </c>
      <c r="T46" s="345"/>
      <c r="V46" s="355" t="str">
        <f>IF(T46=0,"",T46/T$75)</f>
        <v/>
      </c>
      <c r="X46" s="345">
        <f>P46+T46</f>
        <v>0</v>
      </c>
      <c r="Z46" s="355" t="str">
        <f>IF(X46=0,"",X46/X$75)</f>
        <v/>
      </c>
      <c r="AA46" s="40"/>
    </row>
    <row r="47" spans="2:27" s="32" customFormat="1" ht="11.25" customHeight="1">
      <c r="B47" s="345"/>
      <c r="D47" s="355" t="str">
        <f t="shared" si="19"/>
        <v/>
      </c>
      <c r="F47" s="345"/>
      <c r="H47" s="355" t="str">
        <f t="shared" si="20"/>
        <v/>
      </c>
      <c r="J47" s="345">
        <f t="shared" si="18"/>
        <v>0</v>
      </c>
      <c r="L47" s="355" t="str">
        <f t="shared" si="16"/>
        <v/>
      </c>
      <c r="N47" s="229" t="s">
        <v>70</v>
      </c>
      <c r="O47" s="376"/>
      <c r="P47" s="345"/>
      <c r="R47" s="355" t="str">
        <f t="shared" si="21"/>
        <v/>
      </c>
      <c r="T47" s="345"/>
      <c r="V47" s="355" t="str">
        <f t="shared" si="22"/>
        <v/>
      </c>
      <c r="X47" s="345">
        <f t="shared" si="23"/>
        <v>0</v>
      </c>
      <c r="Z47" s="355" t="str">
        <f t="shared" si="17"/>
        <v/>
      </c>
      <c r="AA47" s="40"/>
    </row>
    <row r="48" spans="2:27" s="32" customFormat="1" ht="11.25" customHeight="1">
      <c r="B48" s="345"/>
      <c r="D48" s="355" t="str">
        <f t="shared" si="19"/>
        <v/>
      </c>
      <c r="F48" s="345"/>
      <c r="H48" s="355" t="str">
        <f t="shared" si="20"/>
        <v/>
      </c>
      <c r="J48" s="345">
        <f t="shared" si="18"/>
        <v>0</v>
      </c>
      <c r="L48" s="355" t="str">
        <f t="shared" si="16"/>
        <v/>
      </c>
      <c r="N48" s="229" t="s">
        <v>71</v>
      </c>
      <c r="O48" s="376"/>
      <c r="P48" s="345"/>
      <c r="R48" s="355" t="str">
        <f t="shared" si="21"/>
        <v/>
      </c>
      <c r="T48" s="345"/>
      <c r="V48" s="355" t="str">
        <f t="shared" si="22"/>
        <v/>
      </c>
      <c r="X48" s="345">
        <f t="shared" si="23"/>
        <v>0</v>
      </c>
      <c r="Z48" s="355" t="str">
        <f t="shared" si="17"/>
        <v/>
      </c>
      <c r="AA48" s="40"/>
    </row>
    <row r="49" spans="2:27" s="32" customFormat="1" ht="11.25" customHeight="1">
      <c r="B49" s="345"/>
      <c r="D49" s="355" t="str">
        <f t="shared" si="19"/>
        <v/>
      </c>
      <c r="F49" s="345"/>
      <c r="H49" s="355" t="str">
        <f t="shared" si="20"/>
        <v/>
      </c>
      <c r="J49" s="345">
        <f t="shared" si="18"/>
        <v>0</v>
      </c>
      <c r="L49" s="355" t="str">
        <f t="shared" si="16"/>
        <v/>
      </c>
      <c r="N49" s="229" t="s">
        <v>116</v>
      </c>
      <c r="O49" s="376"/>
      <c r="P49" s="345"/>
      <c r="R49" s="355" t="str">
        <f t="shared" si="21"/>
        <v/>
      </c>
      <c r="T49" s="345"/>
      <c r="V49" s="355" t="str">
        <f t="shared" si="22"/>
        <v/>
      </c>
      <c r="X49" s="345">
        <f t="shared" si="23"/>
        <v>0</v>
      </c>
      <c r="Z49" s="355" t="str">
        <f t="shared" si="17"/>
        <v/>
      </c>
      <c r="AA49" s="40"/>
    </row>
    <row r="50" spans="2:27" s="32" customFormat="1" ht="11.25" customHeight="1">
      <c r="B50" s="345"/>
      <c r="D50" s="355" t="str">
        <f t="shared" si="19"/>
        <v/>
      </c>
      <c r="F50" s="345"/>
      <c r="H50" s="355" t="str">
        <f t="shared" si="20"/>
        <v/>
      </c>
      <c r="J50" s="345">
        <f t="shared" si="18"/>
        <v>0</v>
      </c>
      <c r="L50" s="355" t="str">
        <f t="shared" si="16"/>
        <v/>
      </c>
      <c r="N50" s="433"/>
      <c r="O50" s="376"/>
      <c r="P50" s="345"/>
      <c r="R50" s="355" t="str">
        <f t="shared" si="21"/>
        <v/>
      </c>
      <c r="T50" s="345"/>
      <c r="V50" s="355" t="str">
        <f t="shared" si="22"/>
        <v/>
      </c>
      <c r="X50" s="345">
        <f t="shared" si="23"/>
        <v>0</v>
      </c>
      <c r="Z50" s="355" t="str">
        <f t="shared" si="17"/>
        <v/>
      </c>
      <c r="AA50" s="40"/>
    </row>
    <row r="51" spans="2:27" s="32" customFormat="1" ht="11.25" customHeight="1">
      <c r="B51" s="345"/>
      <c r="D51" s="355" t="str">
        <f>IF(B51=0,"",B51/B$75)</f>
        <v/>
      </c>
      <c r="F51" s="345"/>
      <c r="H51" s="355" t="str">
        <f>IF(F51=0,"",F51/F$75)</f>
        <v/>
      </c>
      <c r="J51" s="345">
        <f t="shared" si="18"/>
        <v>0</v>
      </c>
      <c r="L51" s="355" t="str">
        <f>IF(J51=0,"",J51/J$75)</f>
        <v/>
      </c>
      <c r="N51" s="437"/>
      <c r="O51" s="373"/>
      <c r="P51" s="345"/>
      <c r="R51" s="355" t="str">
        <f>IF(P51=0,"",P51/P$75)</f>
        <v/>
      </c>
      <c r="T51" s="345"/>
      <c r="V51" s="355" t="str">
        <f>IF(T51=0,"",T51/T$75)</f>
        <v/>
      </c>
      <c r="X51" s="345">
        <f t="shared" si="23"/>
        <v>0</v>
      </c>
      <c r="Z51" s="355" t="str">
        <f>IF(X51=0,"",X51/X$75)</f>
        <v/>
      </c>
      <c r="AA51" s="40"/>
    </row>
    <row r="52" spans="2:27" s="32" customFormat="1" ht="11.25" customHeight="1">
      <c r="B52" s="348">
        <f>SUM(B38:B51)</f>
        <v>0</v>
      </c>
      <c r="D52" s="356" t="str">
        <f>IF(B52=0,"",B52/B$75)</f>
        <v/>
      </c>
      <c r="F52" s="348">
        <f>SUM(F38:F51)</f>
        <v>0</v>
      </c>
      <c r="H52" s="356" t="str">
        <f>IF(F52=0,"",F52/F$75)</f>
        <v/>
      </c>
      <c r="J52" s="348">
        <f>SUM(J39:J51)</f>
        <v>0</v>
      </c>
      <c r="L52" s="356" t="str">
        <f>IF(J52=0,"",J52/J$75)</f>
        <v/>
      </c>
      <c r="N52" s="406" t="s">
        <v>28</v>
      </c>
      <c r="O52" s="296"/>
      <c r="P52" s="348">
        <f>SUM(P38:P51)</f>
        <v>0</v>
      </c>
      <c r="R52" s="356" t="str">
        <f>IF(P52=0,"",P52/P$75)</f>
        <v/>
      </c>
      <c r="T52" s="348">
        <f>SUM(T38:T51)</f>
        <v>0</v>
      </c>
      <c r="V52" s="356" t="str">
        <f>IF(T52=0,"",T52/T$75)</f>
        <v/>
      </c>
      <c r="X52" s="348">
        <f>SUM(X39:X51)</f>
        <v>0</v>
      </c>
      <c r="Z52" s="356" t="str">
        <f>IF(X52=0,"",X52/X$75)</f>
        <v/>
      </c>
      <c r="AA52" s="40"/>
    </row>
    <row r="53" spans="2:27" s="32" customFormat="1" ht="21" customHeight="1">
      <c r="B53" s="286"/>
      <c r="D53" s="333"/>
      <c r="F53" s="286"/>
      <c r="H53" s="333"/>
      <c r="J53" s="286"/>
      <c r="L53" s="333"/>
      <c r="N53" s="12" t="s">
        <v>72</v>
      </c>
      <c r="O53" s="8"/>
      <c r="P53" s="286"/>
      <c r="R53" s="333"/>
      <c r="T53" s="286"/>
      <c r="V53" s="333"/>
      <c r="X53" s="286"/>
      <c r="Z53" s="333"/>
      <c r="AA53" s="40"/>
    </row>
    <row r="54" spans="2:27" s="32" customFormat="1" ht="11.25" customHeight="1">
      <c r="B54" s="286"/>
      <c r="D54" s="333" t="str">
        <f t="shared" ref="D54:D59" si="24">IF(B54=0,"",B54/B$75)</f>
        <v/>
      </c>
      <c r="F54" s="286"/>
      <c r="H54" s="333" t="str">
        <f t="shared" ref="H54:H59" si="25">IF(F54=0,"",F54/F$75)</f>
        <v/>
      </c>
      <c r="J54" s="286"/>
      <c r="L54" s="333"/>
      <c r="N54" s="299" t="s">
        <v>621</v>
      </c>
      <c r="O54" s="378"/>
      <c r="P54" s="286"/>
      <c r="R54" s="333" t="str">
        <f t="shared" ref="R54:R59" si="26">IF(P54=0,"",P54/P$75)</f>
        <v/>
      </c>
      <c r="T54" s="286"/>
      <c r="V54" s="333" t="str">
        <f t="shared" ref="V54:V59" si="27">IF(T54=0,"",T54/T$75)</f>
        <v/>
      </c>
      <c r="X54" s="286"/>
      <c r="Z54" s="333"/>
      <c r="AA54" s="40"/>
    </row>
    <row r="55" spans="2:27" s="32" customFormat="1" ht="11.25" customHeight="1">
      <c r="B55" s="344"/>
      <c r="D55" s="354" t="str">
        <f t="shared" si="24"/>
        <v/>
      </c>
      <c r="F55" s="344"/>
      <c r="H55" s="354" t="str">
        <f t="shared" si="25"/>
        <v/>
      </c>
      <c r="J55" s="344">
        <f>B55+F55</f>
        <v>0</v>
      </c>
      <c r="L55" s="354" t="str">
        <f t="shared" ref="L55:L64" si="28">IF(J55=0,"",J55/J$75)</f>
        <v/>
      </c>
      <c r="N55" s="229" t="s">
        <v>73</v>
      </c>
      <c r="O55" s="376"/>
      <c r="P55" s="344"/>
      <c r="R55" s="354" t="str">
        <f t="shared" si="26"/>
        <v/>
      </c>
      <c r="T55" s="344"/>
      <c r="V55" s="354" t="str">
        <f t="shared" si="27"/>
        <v/>
      </c>
      <c r="X55" s="344">
        <f t="shared" ref="X55:X61" si="29">P55+T55</f>
        <v>0</v>
      </c>
      <c r="Z55" s="354" t="str">
        <f t="shared" ref="Z55:Z64" si="30">IF(X55=0,"",X55/X$75)</f>
        <v/>
      </c>
      <c r="AA55" s="40"/>
    </row>
    <row r="56" spans="2:27" s="32" customFormat="1" ht="11.25" customHeight="1">
      <c r="B56" s="345"/>
      <c r="D56" s="355" t="str">
        <f t="shared" si="24"/>
        <v/>
      </c>
      <c r="F56" s="345"/>
      <c r="H56" s="355" t="str">
        <f t="shared" si="25"/>
        <v/>
      </c>
      <c r="J56" s="345">
        <f t="shared" ref="J56:J61" si="31">B56+F56</f>
        <v>0</v>
      </c>
      <c r="L56" s="355" t="str">
        <f t="shared" si="28"/>
        <v/>
      </c>
      <c r="N56" s="229" t="s">
        <v>74</v>
      </c>
      <c r="O56" s="376"/>
      <c r="P56" s="345"/>
      <c r="R56" s="355" t="str">
        <f t="shared" si="26"/>
        <v/>
      </c>
      <c r="T56" s="345"/>
      <c r="V56" s="355" t="str">
        <f t="shared" si="27"/>
        <v/>
      </c>
      <c r="X56" s="345">
        <f t="shared" si="29"/>
        <v>0</v>
      </c>
      <c r="Z56" s="355" t="str">
        <f t="shared" si="30"/>
        <v/>
      </c>
      <c r="AA56" s="40"/>
    </row>
    <row r="57" spans="2:27" s="32" customFormat="1" ht="11.25" customHeight="1">
      <c r="B57" s="345"/>
      <c r="D57" s="355" t="str">
        <f t="shared" si="24"/>
        <v/>
      </c>
      <c r="F57" s="345"/>
      <c r="H57" s="355" t="str">
        <f t="shared" si="25"/>
        <v/>
      </c>
      <c r="J57" s="345">
        <f t="shared" si="31"/>
        <v>0</v>
      </c>
      <c r="L57" s="355" t="str">
        <f t="shared" si="28"/>
        <v/>
      </c>
      <c r="N57" s="227" t="s">
        <v>68</v>
      </c>
      <c r="O57" s="372"/>
      <c r="P57" s="345"/>
      <c r="R57" s="355" t="str">
        <f t="shared" si="26"/>
        <v/>
      </c>
      <c r="T57" s="345"/>
      <c r="V57" s="355" t="str">
        <f t="shared" si="27"/>
        <v/>
      </c>
      <c r="X57" s="345">
        <f t="shared" si="29"/>
        <v>0</v>
      </c>
      <c r="Z57" s="355" t="str">
        <f t="shared" si="30"/>
        <v/>
      </c>
      <c r="AA57" s="40"/>
    </row>
    <row r="58" spans="2:27" s="32" customFormat="1" ht="11.25" customHeight="1">
      <c r="B58" s="345"/>
      <c r="D58" s="355" t="str">
        <f t="shared" si="24"/>
        <v/>
      </c>
      <c r="F58" s="345"/>
      <c r="H58" s="355" t="str">
        <f t="shared" si="25"/>
        <v/>
      </c>
      <c r="J58" s="345">
        <f t="shared" si="31"/>
        <v>0</v>
      </c>
      <c r="L58" s="355" t="str">
        <f t="shared" si="28"/>
        <v/>
      </c>
      <c r="N58" s="430"/>
      <c r="O58" s="373"/>
      <c r="P58" s="345"/>
      <c r="R58" s="355" t="str">
        <f t="shared" si="26"/>
        <v/>
      </c>
      <c r="T58" s="345"/>
      <c r="V58" s="355" t="str">
        <f t="shared" si="27"/>
        <v/>
      </c>
      <c r="X58" s="345">
        <f t="shared" si="29"/>
        <v>0</v>
      </c>
      <c r="Z58" s="355" t="str">
        <f t="shared" si="30"/>
        <v/>
      </c>
      <c r="AA58" s="40"/>
    </row>
    <row r="59" spans="2:27" s="32" customFormat="1" ht="11.25" customHeight="1">
      <c r="B59" s="345"/>
      <c r="D59" s="355" t="str">
        <f t="shared" si="24"/>
        <v/>
      </c>
      <c r="F59" s="345"/>
      <c r="H59" s="355" t="str">
        <f t="shared" si="25"/>
        <v/>
      </c>
      <c r="J59" s="345">
        <f t="shared" si="31"/>
        <v>0</v>
      </c>
      <c r="L59" s="355" t="str">
        <f t="shared" si="28"/>
        <v/>
      </c>
      <c r="N59" s="432"/>
      <c r="O59" s="373"/>
      <c r="P59" s="345"/>
      <c r="R59" s="355" t="str">
        <f t="shared" si="26"/>
        <v/>
      </c>
      <c r="T59" s="345"/>
      <c r="V59" s="355" t="str">
        <f t="shared" si="27"/>
        <v/>
      </c>
      <c r="X59" s="345">
        <f t="shared" si="29"/>
        <v>0</v>
      </c>
      <c r="Z59" s="355" t="str">
        <f t="shared" si="30"/>
        <v/>
      </c>
      <c r="AA59" s="40"/>
    </row>
    <row r="60" spans="2:27" s="32" customFormat="1" ht="11.25" customHeight="1">
      <c r="B60" s="345"/>
      <c r="D60" s="355" t="str">
        <f t="shared" ref="D60:D65" si="32">IF(B60=0,"",B60/B$75)</f>
        <v/>
      </c>
      <c r="F60" s="345"/>
      <c r="H60" s="355" t="str">
        <f t="shared" ref="H60:H65" si="33">IF(F60=0,"",F60/F$75)</f>
        <v/>
      </c>
      <c r="J60" s="345">
        <f t="shared" si="31"/>
        <v>0</v>
      </c>
      <c r="L60" s="355" t="str">
        <f t="shared" si="28"/>
        <v/>
      </c>
      <c r="N60" s="229" t="s">
        <v>75</v>
      </c>
      <c r="O60" s="376"/>
      <c r="P60" s="345"/>
      <c r="R60" s="355" t="str">
        <f t="shared" ref="R60:R65" si="34">IF(P60=0,"",P60/P$75)</f>
        <v/>
      </c>
      <c r="T60" s="345"/>
      <c r="V60" s="355" t="str">
        <f t="shared" ref="V60:V64" si="35">IF(T60=0,"",T60/T$75)</f>
        <v/>
      </c>
      <c r="X60" s="345">
        <f t="shared" si="29"/>
        <v>0</v>
      </c>
      <c r="Z60" s="355" t="str">
        <f t="shared" si="30"/>
        <v/>
      </c>
      <c r="AA60" s="40"/>
    </row>
    <row r="61" spans="2:27" s="32" customFormat="1" ht="11.25" customHeight="1">
      <c r="B61" s="345"/>
      <c r="D61" s="355" t="str">
        <f t="shared" si="32"/>
        <v/>
      </c>
      <c r="F61" s="345"/>
      <c r="H61" s="355" t="str">
        <f t="shared" si="33"/>
        <v/>
      </c>
      <c r="J61" s="345">
        <f t="shared" si="31"/>
        <v>0</v>
      </c>
      <c r="L61" s="355" t="str">
        <f t="shared" si="28"/>
        <v/>
      </c>
      <c r="N61" s="229" t="s">
        <v>47</v>
      </c>
      <c r="O61" s="376"/>
      <c r="P61" s="345"/>
      <c r="R61" s="355" t="str">
        <f t="shared" si="34"/>
        <v/>
      </c>
      <c r="T61" s="345"/>
      <c r="V61" s="355" t="str">
        <f t="shared" si="35"/>
        <v/>
      </c>
      <c r="X61" s="345">
        <f t="shared" si="29"/>
        <v>0</v>
      </c>
      <c r="Z61" s="355" t="str">
        <f t="shared" si="30"/>
        <v/>
      </c>
      <c r="AA61" s="40"/>
    </row>
    <row r="62" spans="2:27" s="32" customFormat="1" ht="11.25" customHeight="1">
      <c r="B62" s="349"/>
      <c r="D62" s="357" t="str">
        <f t="shared" si="32"/>
        <v/>
      </c>
      <c r="F62" s="349"/>
      <c r="H62" s="357" t="str">
        <f t="shared" si="33"/>
        <v/>
      </c>
      <c r="J62" s="349">
        <f>B62+F62</f>
        <v>0</v>
      </c>
      <c r="L62" s="357" t="str">
        <f t="shared" si="28"/>
        <v/>
      </c>
      <c r="N62" s="229" t="s">
        <v>116</v>
      </c>
      <c r="O62" s="376"/>
      <c r="P62" s="349"/>
      <c r="R62" s="357" t="str">
        <f t="shared" si="34"/>
        <v/>
      </c>
      <c r="T62" s="349"/>
      <c r="V62" s="357" t="str">
        <f t="shared" si="35"/>
        <v/>
      </c>
      <c r="X62" s="349">
        <f>P62+T62</f>
        <v>0</v>
      </c>
      <c r="Z62" s="357" t="str">
        <f t="shared" si="30"/>
        <v/>
      </c>
      <c r="AA62" s="40"/>
    </row>
    <row r="63" spans="2:27" s="32" customFormat="1" ht="11.25" customHeight="1">
      <c r="B63" s="349"/>
      <c r="D63" s="357" t="str">
        <f t="shared" si="32"/>
        <v/>
      </c>
      <c r="F63" s="349"/>
      <c r="H63" s="357" t="str">
        <f t="shared" si="33"/>
        <v/>
      </c>
      <c r="J63" s="349">
        <f>B63+F63</f>
        <v>0</v>
      </c>
      <c r="L63" s="357" t="str">
        <f t="shared" si="28"/>
        <v/>
      </c>
      <c r="N63" s="433"/>
      <c r="O63" s="376"/>
      <c r="P63" s="349"/>
      <c r="R63" s="357" t="str">
        <f t="shared" si="34"/>
        <v/>
      </c>
      <c r="T63" s="349"/>
      <c r="V63" s="357" t="str">
        <f t="shared" si="35"/>
        <v/>
      </c>
      <c r="X63" s="349">
        <f>P63+T63</f>
        <v>0</v>
      </c>
      <c r="Z63" s="357" t="str">
        <f t="shared" si="30"/>
        <v/>
      </c>
      <c r="AA63" s="40"/>
    </row>
    <row r="64" spans="2:27" s="32" customFormat="1" ht="11.25" customHeight="1">
      <c r="B64" s="349"/>
      <c r="D64" s="357" t="str">
        <f t="shared" si="32"/>
        <v/>
      </c>
      <c r="F64" s="349"/>
      <c r="H64" s="357" t="str">
        <f t="shared" si="33"/>
        <v/>
      </c>
      <c r="J64" s="349">
        <f>B64+F64</f>
        <v>0</v>
      </c>
      <c r="L64" s="357" t="str">
        <f t="shared" si="28"/>
        <v/>
      </c>
      <c r="N64" s="437"/>
      <c r="O64" s="376"/>
      <c r="P64" s="349"/>
      <c r="R64" s="357" t="str">
        <f t="shared" si="34"/>
        <v/>
      </c>
      <c r="T64" s="349"/>
      <c r="V64" s="357" t="str">
        <f t="shared" si="35"/>
        <v/>
      </c>
      <c r="X64" s="349">
        <f>P64+T64</f>
        <v>0</v>
      </c>
      <c r="Z64" s="357" t="str">
        <f t="shared" si="30"/>
        <v/>
      </c>
      <c r="AA64" s="40"/>
    </row>
    <row r="65" spans="2:27" s="32" customFormat="1" ht="12.75" customHeight="1">
      <c r="B65" s="348">
        <f>SUM(B54:B64)</f>
        <v>0</v>
      </c>
      <c r="C65" s="286"/>
      <c r="D65" s="348" t="str">
        <f t="shared" si="32"/>
        <v/>
      </c>
      <c r="E65" s="286"/>
      <c r="F65" s="348">
        <f>SUM(F54:F64)</f>
        <v>0</v>
      </c>
      <c r="G65" s="286"/>
      <c r="H65" s="348" t="str">
        <f t="shared" si="33"/>
        <v/>
      </c>
      <c r="I65" s="286"/>
      <c r="J65" s="348">
        <f>SUM(J55:J62)</f>
        <v>0</v>
      </c>
      <c r="K65" s="286"/>
      <c r="L65" s="348" t="str">
        <f>IF(J65=0,"",J65/J$75)</f>
        <v/>
      </c>
      <c r="N65" s="406" t="s">
        <v>28</v>
      </c>
      <c r="O65" s="296"/>
      <c r="P65" s="348">
        <f>SUM(P54:P64)</f>
        <v>0</v>
      </c>
      <c r="Q65" s="286"/>
      <c r="R65" s="348" t="str">
        <f t="shared" si="34"/>
        <v/>
      </c>
      <c r="S65" s="286"/>
      <c r="T65" s="348">
        <f>SUM(T54:T64)</f>
        <v>0</v>
      </c>
      <c r="U65" s="286"/>
      <c r="V65" s="348" t="str">
        <f>IF(T65=0,"",T65/T$75)</f>
        <v/>
      </c>
      <c r="W65" s="286"/>
      <c r="X65" s="348">
        <f>SUM(X54:X64)</f>
        <v>0</v>
      </c>
      <c r="Y65" s="286"/>
      <c r="Z65" s="348" t="str">
        <f>IF(X65=0,"",X65/X$75)</f>
        <v/>
      </c>
      <c r="AA65" s="40"/>
    </row>
    <row r="66" spans="2:27" s="32" customFormat="1" ht="21" customHeight="1">
      <c r="B66" s="286"/>
      <c r="D66" s="333"/>
      <c r="F66" s="286"/>
      <c r="H66" s="333"/>
      <c r="J66" s="286"/>
      <c r="L66" s="333"/>
      <c r="N66" s="12" t="s">
        <v>48</v>
      </c>
      <c r="O66" s="11"/>
      <c r="P66" s="286"/>
      <c r="R66" s="333"/>
      <c r="T66" s="286"/>
      <c r="V66" s="333"/>
      <c r="X66" s="286"/>
      <c r="Z66" s="333"/>
      <c r="AA66" s="40"/>
    </row>
    <row r="67" spans="2:27" s="32" customFormat="1" ht="24">
      <c r="B67" s="286"/>
      <c r="D67" s="333" t="str">
        <f t="shared" ref="D67:D72" si="36">IF(B67=0,"",B67/B$75)</f>
        <v/>
      </c>
      <c r="F67" s="286"/>
      <c r="H67" s="333" t="str">
        <f t="shared" ref="H67:H72" si="37">IF(F67=0,"",F67/F$75)</f>
        <v/>
      </c>
      <c r="J67" s="286"/>
      <c r="L67" s="333"/>
      <c r="N67" s="299" t="s">
        <v>399</v>
      </c>
      <c r="O67" s="378"/>
      <c r="P67" s="286"/>
      <c r="R67" s="333" t="str">
        <f t="shared" ref="R67:R72" si="38">IF(P67=0,"",P67/P$75)</f>
        <v/>
      </c>
      <c r="T67" s="286"/>
      <c r="V67" s="333" t="str">
        <f t="shared" ref="V67:V72" si="39">IF(T67=0,"",T67/T$75)</f>
        <v/>
      </c>
      <c r="X67" s="286"/>
      <c r="Z67" s="333"/>
      <c r="AA67" s="40"/>
    </row>
    <row r="68" spans="2:27" s="32" customFormat="1" ht="12">
      <c r="B68" s="344"/>
      <c r="D68" s="354" t="str">
        <f t="shared" si="36"/>
        <v/>
      </c>
      <c r="F68" s="344"/>
      <c r="H68" s="354" t="str">
        <f t="shared" si="37"/>
        <v/>
      </c>
      <c r="J68" s="344">
        <f>B68+F68</f>
        <v>0</v>
      </c>
      <c r="L68" s="354" t="str">
        <f>IF(J68=0,"",J68/J$75)</f>
        <v/>
      </c>
      <c r="N68" s="229" t="s">
        <v>126</v>
      </c>
      <c r="O68" s="376"/>
      <c r="P68" s="344"/>
      <c r="R68" s="354" t="str">
        <f t="shared" si="38"/>
        <v/>
      </c>
      <c r="T68" s="344"/>
      <c r="V68" s="354" t="str">
        <f t="shared" si="39"/>
        <v/>
      </c>
      <c r="X68" s="344">
        <f>P68+T68</f>
        <v>0</v>
      </c>
      <c r="Z68" s="354" t="str">
        <f>IF(X68=0,"",X68/X$75)</f>
        <v/>
      </c>
      <c r="AA68" s="40"/>
    </row>
    <row r="69" spans="2:27" s="32" customFormat="1" ht="11.25" customHeight="1">
      <c r="B69" s="345"/>
      <c r="D69" s="355" t="str">
        <f t="shared" si="36"/>
        <v/>
      </c>
      <c r="F69" s="345"/>
      <c r="H69" s="355" t="str">
        <f t="shared" si="37"/>
        <v/>
      </c>
      <c r="J69" s="345">
        <f>B69+F69</f>
        <v>0</v>
      </c>
      <c r="L69" s="355" t="str">
        <f>IF(J69=0,"",J69/J$75)</f>
        <v/>
      </c>
      <c r="N69" s="229" t="s">
        <v>127</v>
      </c>
      <c r="O69" s="376"/>
      <c r="P69" s="345"/>
      <c r="R69" s="355" t="str">
        <f t="shared" si="38"/>
        <v/>
      </c>
      <c r="T69" s="345"/>
      <c r="V69" s="355" t="str">
        <f t="shared" si="39"/>
        <v/>
      </c>
      <c r="X69" s="345">
        <f>P69+T69</f>
        <v>0</v>
      </c>
      <c r="Z69" s="355" t="str">
        <f>IF(X69=0,"",X69/X$75)</f>
        <v/>
      </c>
      <c r="AA69" s="40"/>
    </row>
    <row r="70" spans="2:27" s="32" customFormat="1" ht="11.25" customHeight="1">
      <c r="B70" s="345"/>
      <c r="D70" s="355" t="str">
        <f t="shared" si="36"/>
        <v/>
      </c>
      <c r="F70" s="345"/>
      <c r="H70" s="355" t="str">
        <f t="shared" si="37"/>
        <v/>
      </c>
      <c r="J70" s="345">
        <f>B70+F70</f>
        <v>0</v>
      </c>
      <c r="L70" s="355" t="str">
        <f>IF(J70=0,"",J70/J$75)</f>
        <v/>
      </c>
      <c r="N70" s="299" t="s">
        <v>49</v>
      </c>
      <c r="O70" s="378"/>
      <c r="P70" s="345"/>
      <c r="R70" s="355" t="str">
        <f t="shared" si="38"/>
        <v/>
      </c>
      <c r="T70" s="345"/>
      <c r="V70" s="355" t="str">
        <f t="shared" si="39"/>
        <v/>
      </c>
      <c r="X70" s="345">
        <f>P70+T70</f>
        <v>0</v>
      </c>
      <c r="Z70" s="355" t="str">
        <f>IF(X70=0,"",X70/X$75)</f>
        <v/>
      </c>
      <c r="AA70" s="235"/>
    </row>
    <row r="71" spans="2:27" s="32" customFormat="1" ht="12" customHeight="1">
      <c r="B71" s="351">
        <f>SUM(B67:B70)</f>
        <v>0</v>
      </c>
      <c r="D71" s="356" t="str">
        <f t="shared" si="36"/>
        <v/>
      </c>
      <c r="F71" s="351">
        <f>SUM(F67:F70)</f>
        <v>0</v>
      </c>
      <c r="H71" s="356" t="str">
        <f t="shared" si="37"/>
        <v/>
      </c>
      <c r="J71" s="348">
        <f>B71+F71</f>
        <v>0</v>
      </c>
      <c r="L71" s="356" t="str">
        <f>IF(J71=0,"",J71/J$75)</f>
        <v/>
      </c>
      <c r="N71" s="406" t="s">
        <v>28</v>
      </c>
      <c r="O71" s="296"/>
      <c r="P71" s="351">
        <f>SUM(P67:P70)</f>
        <v>0</v>
      </c>
      <c r="R71" s="356" t="str">
        <f t="shared" si="38"/>
        <v/>
      </c>
      <c r="T71" s="351">
        <f>SUM(T67:T70)</f>
        <v>0</v>
      </c>
      <c r="V71" s="356" t="str">
        <f t="shared" si="39"/>
        <v/>
      </c>
      <c r="X71" s="356">
        <f>P71+T71</f>
        <v>0</v>
      </c>
      <c r="Z71" s="356" t="str">
        <f>IF(X71=0,"",X71/X$75)</f>
        <v/>
      </c>
      <c r="AA71" s="235"/>
    </row>
    <row r="72" spans="2:27" s="32" customFormat="1" ht="26.25" customHeight="1">
      <c r="B72" s="344"/>
      <c r="D72" s="354" t="str">
        <f t="shared" si="36"/>
        <v/>
      </c>
      <c r="F72" s="344"/>
      <c r="H72" s="354" t="str">
        <f t="shared" si="37"/>
        <v/>
      </c>
      <c r="J72" s="344">
        <f>B72+F72</f>
        <v>0</v>
      </c>
      <c r="L72" s="354" t="str">
        <f>IF(J72=0,"",J72/J$75)</f>
        <v/>
      </c>
      <c r="N72" s="72" t="s">
        <v>50</v>
      </c>
      <c r="O72" s="379"/>
      <c r="P72" s="344"/>
      <c r="R72" s="354" t="str">
        <f t="shared" si="38"/>
        <v/>
      </c>
      <c r="T72" s="344"/>
      <c r="V72" s="354" t="str">
        <f t="shared" si="39"/>
        <v/>
      </c>
      <c r="X72" s="344">
        <f>P72+T72</f>
        <v>0</v>
      </c>
      <c r="Z72" s="354" t="str">
        <f>IF(X72=0,"",X72/X$75)</f>
        <v/>
      </c>
      <c r="AA72" s="40"/>
    </row>
    <row r="73" spans="2:27" s="32" customFormat="1" ht="11.25" customHeight="1">
      <c r="B73" s="349"/>
      <c r="D73" s="357"/>
      <c r="F73" s="349"/>
      <c r="H73" s="357"/>
      <c r="J73" s="349"/>
      <c r="L73" s="357"/>
      <c r="N73" s="72"/>
      <c r="O73" s="380"/>
      <c r="P73" s="349"/>
      <c r="R73" s="357"/>
      <c r="T73" s="349"/>
      <c r="V73" s="357"/>
      <c r="X73" s="349"/>
      <c r="Z73" s="357"/>
      <c r="AA73" s="40"/>
    </row>
    <row r="74" spans="2:27" s="32" customFormat="1" ht="12.75" customHeight="1">
      <c r="B74" s="337">
        <f>B52+B65+B71</f>
        <v>0</v>
      </c>
      <c r="D74" s="358" t="str">
        <f>IF(B74=0,"",B74/B$75)</f>
        <v/>
      </c>
      <c r="F74" s="337">
        <f>F52+F65+F71</f>
        <v>0</v>
      </c>
      <c r="H74" s="358" t="str">
        <f>IF(F74=0,"",F74/F$75)</f>
        <v/>
      </c>
      <c r="J74" s="337">
        <f>J71+J65+J52</f>
        <v>0</v>
      </c>
      <c r="L74" s="358" t="str">
        <f>IF(J74=0,"",J74/J$75)</f>
        <v/>
      </c>
      <c r="N74" s="408" t="s">
        <v>162</v>
      </c>
      <c r="O74" s="300"/>
      <c r="P74" s="337">
        <f>P52+P65+P71</f>
        <v>0</v>
      </c>
      <c r="R74" s="358" t="str">
        <f>IF(P74=0,"",P74/P$75)</f>
        <v/>
      </c>
      <c r="T74" s="337">
        <f>T52+T65+T71</f>
        <v>0</v>
      </c>
      <c r="V74" s="358" t="str">
        <f>IF(T74=0,"",T74/T$75)</f>
        <v/>
      </c>
      <c r="X74" s="337">
        <f>X71+X65+X52</f>
        <v>0</v>
      </c>
      <c r="Z74" s="358" t="str">
        <f>IF(X74=0,"",X74/X$75)</f>
        <v/>
      </c>
      <c r="AA74" s="40"/>
    </row>
    <row r="75" spans="2:27" s="32" customFormat="1" ht="11.25" customHeight="1">
      <c r="B75" s="337">
        <f>B35+B74</f>
        <v>0</v>
      </c>
      <c r="D75" s="358" t="str">
        <f>IF(B75=0,"",B75/B$75)</f>
        <v/>
      </c>
      <c r="F75" s="337">
        <f>F35+F74</f>
        <v>0</v>
      </c>
      <c r="H75" s="358" t="str">
        <f>IF(F75=0,"",F75/F$75)</f>
        <v/>
      </c>
      <c r="J75" s="337">
        <f>J74+J35</f>
        <v>0</v>
      </c>
      <c r="L75" s="358" t="str">
        <f>IF(J75=0,"",J75/J$75)</f>
        <v/>
      </c>
      <c r="N75" s="12" t="s">
        <v>51</v>
      </c>
      <c r="O75" s="8"/>
      <c r="P75" s="337">
        <f>P35+P74</f>
        <v>0</v>
      </c>
      <c r="R75" s="358" t="str">
        <f>IF(P75=0,"",P75/P$75)</f>
        <v/>
      </c>
      <c r="T75" s="337">
        <f>T35+T74</f>
        <v>0</v>
      </c>
      <c r="V75" s="358" t="str">
        <f>IF(T75=0,"",T75/T$75)</f>
        <v/>
      </c>
      <c r="X75" s="337">
        <f>X74+X35</f>
        <v>0</v>
      </c>
      <c r="Z75" s="358" t="str">
        <f>IF(X75=0,"",X75/X$75)</f>
        <v/>
      </c>
      <c r="AA75" s="40"/>
    </row>
    <row r="76" spans="2:27" s="32" customFormat="1" ht="12">
      <c r="B76" s="338"/>
      <c r="D76" s="359" t="str">
        <f>IF(B76=0,"",B76/B$75)</f>
        <v/>
      </c>
      <c r="F76" s="338"/>
      <c r="H76" s="359" t="str">
        <f>IF(F76=0,"",F76/F$75)</f>
        <v/>
      </c>
      <c r="J76" s="338"/>
      <c r="L76" s="359" t="str">
        <f>IF(J76=0,"",J76/J$75)</f>
        <v/>
      </c>
      <c r="N76" s="227" t="s">
        <v>52</v>
      </c>
      <c r="O76" s="372"/>
      <c r="P76" s="338"/>
      <c r="R76" s="359" t="str">
        <f>IF(P76=0,"",P76/P$75)</f>
        <v/>
      </c>
      <c r="T76" s="338"/>
      <c r="V76" s="359" t="str">
        <f>IF(T76=0,"",T76/T$75)</f>
        <v/>
      </c>
      <c r="X76" s="338"/>
      <c r="Z76" s="359" t="str">
        <f>IF(X76=0,"",X76/X$75)</f>
        <v/>
      </c>
    </row>
    <row r="77" spans="2:27" s="25" customFormat="1" ht="12">
      <c r="B77" s="111" t="s">
        <v>53</v>
      </c>
      <c r="D77" s="333"/>
      <c r="F77" s="111"/>
      <c r="H77" s="333"/>
      <c r="J77" s="286"/>
      <c r="L77" s="333"/>
      <c r="N77" s="227"/>
      <c r="O77" s="372"/>
      <c r="P77" s="111"/>
      <c r="R77" s="333"/>
      <c r="T77" s="111"/>
      <c r="V77" s="333"/>
      <c r="X77" s="286"/>
      <c r="Z77" s="333"/>
      <c r="AA77" s="40"/>
    </row>
    <row r="78" spans="2:27" s="32" customFormat="1" ht="19.5" customHeight="1">
      <c r="B78" s="286"/>
      <c r="D78" s="333"/>
      <c r="F78" s="286"/>
      <c r="H78" s="333"/>
      <c r="J78" s="286"/>
      <c r="L78" s="333"/>
      <c r="N78" s="411" t="s">
        <v>668</v>
      </c>
      <c r="O78" s="296"/>
      <c r="P78" s="286"/>
      <c r="R78" s="333"/>
      <c r="T78" s="286"/>
      <c r="V78" s="333"/>
      <c r="X78" s="286"/>
      <c r="Z78" s="333"/>
    </row>
    <row r="79" spans="2:27" s="32" customFormat="1" ht="12" customHeight="1">
      <c r="B79" s="286"/>
      <c r="D79" s="333"/>
      <c r="F79" s="286"/>
      <c r="H79" s="333"/>
      <c r="J79" s="286"/>
      <c r="L79" s="333"/>
      <c r="N79" s="72" t="s">
        <v>119</v>
      </c>
      <c r="O79" s="380"/>
      <c r="P79" s="286"/>
      <c r="R79" s="333"/>
      <c r="T79" s="286"/>
      <c r="V79" s="333"/>
      <c r="X79" s="286"/>
      <c r="Z79" s="333"/>
    </row>
    <row r="80" spans="2:27" s="32" customFormat="1" ht="12" customHeight="1">
      <c r="B80" s="344"/>
      <c r="D80" s="354" t="str">
        <f t="shared" ref="D80:D97" si="40">IF(B80=0,"",B80/B$75)</f>
        <v/>
      </c>
      <c r="F80" s="344"/>
      <c r="H80" s="354" t="str">
        <f t="shared" ref="H80:H97" si="41">IF(F80=0,"",F80/F$75)</f>
        <v/>
      </c>
      <c r="J80" s="344">
        <f>B80+F80</f>
        <v>0</v>
      </c>
      <c r="L80" s="344" t="str">
        <f t="shared" ref="L80:L130" si="42">IF(J80=0,"",J80/J$75)</f>
        <v/>
      </c>
      <c r="N80" s="229" t="s">
        <v>87</v>
      </c>
      <c r="O80" s="376"/>
      <c r="P80" s="344"/>
      <c r="R80" s="354" t="str">
        <f>IF(P80=0,"",P80/P$75)</f>
        <v/>
      </c>
      <c r="T80" s="344"/>
      <c r="V80" s="354" t="str">
        <f t="shared" ref="V80:V97" si="43">IF(T80=0,"",T80/T$75)</f>
        <v/>
      </c>
      <c r="X80" s="344">
        <f>P80+T80</f>
        <v>0</v>
      </c>
      <c r="Z80" s="354" t="str">
        <f t="shared" ref="Z80:Z97" si="44">IF(X80=0,"",X80/X$75)</f>
        <v/>
      </c>
    </row>
    <row r="81" spans="2:26" s="32" customFormat="1" ht="11.25" customHeight="1">
      <c r="B81" s="345"/>
      <c r="D81" s="355" t="str">
        <f t="shared" si="40"/>
        <v/>
      </c>
      <c r="F81" s="345"/>
      <c r="H81" s="355" t="str">
        <f t="shared" si="41"/>
        <v/>
      </c>
      <c r="J81" s="345">
        <f t="shared" ref="J81:J90" si="45">B81+F81</f>
        <v>0</v>
      </c>
      <c r="L81" s="355" t="str">
        <f t="shared" si="42"/>
        <v/>
      </c>
      <c r="N81" s="229" t="s">
        <v>76</v>
      </c>
      <c r="O81" s="376"/>
      <c r="P81" s="345"/>
      <c r="R81" s="355" t="str">
        <f t="shared" ref="R81:R96" si="46">IF(P81=0,"",P81/P$75)</f>
        <v/>
      </c>
      <c r="T81" s="345"/>
      <c r="V81" s="355" t="str">
        <f t="shared" si="43"/>
        <v/>
      </c>
      <c r="X81" s="345">
        <f t="shared" ref="X81:X96" si="47">P81+T81</f>
        <v>0</v>
      </c>
      <c r="Z81" s="355" t="str">
        <f t="shared" si="44"/>
        <v/>
      </c>
    </row>
    <row r="82" spans="2:26" s="32" customFormat="1" ht="12" customHeight="1">
      <c r="B82" s="345"/>
      <c r="D82" s="355" t="str">
        <f t="shared" si="40"/>
        <v/>
      </c>
      <c r="F82" s="345"/>
      <c r="H82" s="355" t="str">
        <f t="shared" si="41"/>
        <v/>
      </c>
      <c r="J82" s="345">
        <f t="shared" si="45"/>
        <v>0</v>
      </c>
      <c r="L82" s="355" t="str">
        <f t="shared" si="42"/>
        <v/>
      </c>
      <c r="N82" s="229" t="s">
        <v>178</v>
      </c>
      <c r="O82" s="376"/>
      <c r="P82" s="345"/>
      <c r="R82" s="355" t="str">
        <f t="shared" si="46"/>
        <v/>
      </c>
      <c r="T82" s="345"/>
      <c r="V82" s="355" t="str">
        <f t="shared" si="43"/>
        <v/>
      </c>
      <c r="X82" s="345">
        <f t="shared" si="47"/>
        <v>0</v>
      </c>
      <c r="Z82" s="355" t="str">
        <f t="shared" si="44"/>
        <v/>
      </c>
    </row>
    <row r="83" spans="2:26" s="32" customFormat="1" ht="24.75" customHeight="1">
      <c r="B83" s="345"/>
      <c r="D83" s="355" t="str">
        <f t="shared" si="40"/>
        <v/>
      </c>
      <c r="F83" s="345"/>
      <c r="H83" s="355" t="str">
        <f t="shared" si="41"/>
        <v/>
      </c>
      <c r="J83" s="345">
        <f t="shared" si="45"/>
        <v>0</v>
      </c>
      <c r="L83" s="355" t="str">
        <f t="shared" si="42"/>
        <v/>
      </c>
      <c r="N83" s="229" t="s">
        <v>77</v>
      </c>
      <c r="O83" s="376"/>
      <c r="P83" s="345"/>
      <c r="R83" s="355" t="str">
        <f t="shared" si="46"/>
        <v/>
      </c>
      <c r="T83" s="345"/>
      <c r="V83" s="355" t="str">
        <f t="shared" si="43"/>
        <v/>
      </c>
      <c r="X83" s="345">
        <f t="shared" si="47"/>
        <v>0</v>
      </c>
      <c r="Z83" s="355" t="str">
        <f t="shared" si="44"/>
        <v/>
      </c>
    </row>
    <row r="84" spans="2:26" s="32" customFormat="1" ht="23.25" customHeight="1">
      <c r="B84" s="345"/>
      <c r="D84" s="355" t="str">
        <f t="shared" si="40"/>
        <v/>
      </c>
      <c r="F84" s="345"/>
      <c r="H84" s="355" t="str">
        <f t="shared" si="41"/>
        <v/>
      </c>
      <c r="J84" s="345">
        <f t="shared" si="45"/>
        <v>0</v>
      </c>
      <c r="L84" s="355" t="str">
        <f t="shared" si="42"/>
        <v/>
      </c>
      <c r="N84" s="229" t="s">
        <v>172</v>
      </c>
      <c r="O84" s="443"/>
      <c r="P84" s="345"/>
      <c r="R84" s="355" t="str">
        <f t="shared" si="46"/>
        <v/>
      </c>
      <c r="T84" s="345"/>
      <c r="V84" s="355" t="str">
        <f t="shared" si="43"/>
        <v/>
      </c>
      <c r="X84" s="345">
        <f t="shared" si="47"/>
        <v>0</v>
      </c>
      <c r="Z84" s="355" t="str">
        <f t="shared" si="44"/>
        <v/>
      </c>
    </row>
    <row r="85" spans="2:26" s="32" customFormat="1" ht="23.25" customHeight="1">
      <c r="B85" s="345"/>
      <c r="D85" s="355" t="str">
        <f t="shared" si="40"/>
        <v/>
      </c>
      <c r="F85" s="345"/>
      <c r="H85" s="355" t="str">
        <f t="shared" si="41"/>
        <v/>
      </c>
      <c r="J85" s="345">
        <f t="shared" si="45"/>
        <v>0</v>
      </c>
      <c r="L85" s="355" t="str">
        <f t="shared" si="42"/>
        <v/>
      </c>
      <c r="N85" s="229" t="s">
        <v>7</v>
      </c>
      <c r="O85" s="443"/>
      <c r="P85" s="345"/>
      <c r="R85" s="355" t="str">
        <f t="shared" si="46"/>
        <v/>
      </c>
      <c r="T85" s="345"/>
      <c r="V85" s="355" t="str">
        <f t="shared" si="43"/>
        <v/>
      </c>
      <c r="X85" s="345">
        <f t="shared" si="47"/>
        <v>0</v>
      </c>
      <c r="Z85" s="355" t="str">
        <f t="shared" si="44"/>
        <v/>
      </c>
    </row>
    <row r="86" spans="2:26" s="32" customFormat="1" ht="26.25" customHeight="1">
      <c r="B86" s="345"/>
      <c r="D86" s="355" t="str">
        <f t="shared" si="40"/>
        <v/>
      </c>
      <c r="F86" s="345"/>
      <c r="H86" s="355" t="str">
        <f t="shared" si="41"/>
        <v/>
      </c>
      <c r="J86" s="345">
        <f t="shared" si="45"/>
        <v>0</v>
      </c>
      <c r="L86" s="355" t="str">
        <f t="shared" si="42"/>
        <v/>
      </c>
      <c r="N86" s="229" t="s">
        <v>397</v>
      </c>
      <c r="O86" s="443"/>
      <c r="P86" s="345"/>
      <c r="R86" s="355" t="str">
        <f t="shared" si="46"/>
        <v/>
      </c>
      <c r="T86" s="345"/>
      <c r="V86" s="355" t="str">
        <f t="shared" si="43"/>
        <v/>
      </c>
      <c r="X86" s="345">
        <f t="shared" si="47"/>
        <v>0</v>
      </c>
      <c r="Z86" s="355" t="str">
        <f t="shared" si="44"/>
        <v/>
      </c>
    </row>
    <row r="87" spans="2:26" s="32" customFormat="1" ht="27.75" customHeight="1">
      <c r="B87" s="345"/>
      <c r="D87" s="355" t="str">
        <f t="shared" si="40"/>
        <v/>
      </c>
      <c r="F87" s="345"/>
      <c r="H87" s="355" t="str">
        <f t="shared" si="41"/>
        <v/>
      </c>
      <c r="J87" s="345">
        <f t="shared" si="45"/>
        <v>0</v>
      </c>
      <c r="L87" s="355" t="str">
        <f t="shared" si="42"/>
        <v/>
      </c>
      <c r="N87" s="229" t="s">
        <v>398</v>
      </c>
      <c r="O87" s="376"/>
      <c r="P87" s="345"/>
      <c r="R87" s="355" t="str">
        <f t="shared" si="46"/>
        <v/>
      </c>
      <c r="T87" s="345"/>
      <c r="V87" s="355" t="str">
        <f t="shared" si="43"/>
        <v/>
      </c>
      <c r="X87" s="345">
        <f t="shared" si="47"/>
        <v>0</v>
      </c>
      <c r="Z87" s="355" t="str">
        <f t="shared" si="44"/>
        <v/>
      </c>
    </row>
    <row r="88" spans="2:26" s="32" customFormat="1" ht="12" customHeight="1">
      <c r="B88" s="345"/>
      <c r="D88" s="355" t="str">
        <f t="shared" si="40"/>
        <v/>
      </c>
      <c r="F88" s="345"/>
      <c r="H88" s="355" t="str">
        <f t="shared" si="41"/>
        <v/>
      </c>
      <c r="J88" s="345">
        <f t="shared" si="45"/>
        <v>0</v>
      </c>
      <c r="L88" s="355" t="str">
        <f t="shared" si="42"/>
        <v/>
      </c>
      <c r="N88" s="229" t="s">
        <v>5</v>
      </c>
      <c r="O88" s="376"/>
      <c r="P88" s="345"/>
      <c r="R88" s="355" t="str">
        <f t="shared" si="46"/>
        <v/>
      </c>
      <c r="T88" s="345"/>
      <c r="V88" s="355" t="str">
        <f t="shared" si="43"/>
        <v/>
      </c>
      <c r="X88" s="345">
        <f t="shared" si="47"/>
        <v>0</v>
      </c>
      <c r="Z88" s="355" t="str">
        <f t="shared" si="44"/>
        <v/>
      </c>
    </row>
    <row r="89" spans="2:26" s="32" customFormat="1" ht="12" customHeight="1">
      <c r="B89" s="345"/>
      <c r="D89" s="355" t="str">
        <f t="shared" si="40"/>
        <v/>
      </c>
      <c r="F89" s="345"/>
      <c r="H89" s="355" t="str">
        <f t="shared" si="41"/>
        <v/>
      </c>
      <c r="J89" s="345">
        <f t="shared" si="45"/>
        <v>0</v>
      </c>
      <c r="L89" s="355" t="str">
        <f t="shared" si="42"/>
        <v/>
      </c>
      <c r="N89" s="229" t="s">
        <v>6</v>
      </c>
      <c r="O89" s="376"/>
      <c r="P89" s="345"/>
      <c r="R89" s="355" t="str">
        <f t="shared" si="46"/>
        <v/>
      </c>
      <c r="T89" s="345"/>
      <c r="V89" s="355" t="str">
        <f t="shared" si="43"/>
        <v/>
      </c>
      <c r="X89" s="345">
        <f t="shared" si="47"/>
        <v>0</v>
      </c>
      <c r="Z89" s="355" t="str">
        <f t="shared" si="44"/>
        <v/>
      </c>
    </row>
    <row r="90" spans="2:26" s="32" customFormat="1" ht="12">
      <c r="B90" s="345"/>
      <c r="D90" s="355" t="str">
        <f t="shared" si="40"/>
        <v/>
      </c>
      <c r="F90" s="345"/>
      <c r="H90" s="355" t="str">
        <f t="shared" si="41"/>
        <v/>
      </c>
      <c r="J90" s="345">
        <f t="shared" si="45"/>
        <v>0</v>
      </c>
      <c r="L90" s="355" t="str">
        <f t="shared" si="42"/>
        <v/>
      </c>
      <c r="N90" s="412" t="s">
        <v>135</v>
      </c>
      <c r="O90" s="376"/>
      <c r="P90" s="345"/>
      <c r="R90" s="355" t="str">
        <f t="shared" si="46"/>
        <v/>
      </c>
      <c r="T90" s="345"/>
      <c r="V90" s="355" t="str">
        <f t="shared" si="43"/>
        <v/>
      </c>
      <c r="X90" s="345">
        <f t="shared" si="47"/>
        <v>0</v>
      </c>
      <c r="Z90" s="355" t="str">
        <f t="shared" si="44"/>
        <v/>
      </c>
    </row>
    <row r="91" spans="2:26" s="32" customFormat="1" ht="11.25" customHeight="1">
      <c r="B91" s="345"/>
      <c r="D91" s="355" t="str">
        <f t="shared" si="40"/>
        <v/>
      </c>
      <c r="F91" s="345"/>
      <c r="H91" s="355" t="str">
        <f t="shared" si="41"/>
        <v/>
      </c>
      <c r="J91" s="345">
        <f t="shared" ref="J91:J96" si="48">B91+F91</f>
        <v>0</v>
      </c>
      <c r="L91" s="355" t="str">
        <f t="shared" si="42"/>
        <v/>
      </c>
      <c r="N91" s="412" t="s">
        <v>111</v>
      </c>
      <c r="O91" s="376"/>
      <c r="P91" s="345"/>
      <c r="R91" s="355" t="str">
        <f t="shared" si="46"/>
        <v/>
      </c>
      <c r="T91" s="345"/>
      <c r="V91" s="355" t="str">
        <f t="shared" si="43"/>
        <v/>
      </c>
      <c r="X91" s="345">
        <f t="shared" si="47"/>
        <v>0</v>
      </c>
      <c r="Z91" s="355" t="str">
        <f t="shared" si="44"/>
        <v/>
      </c>
    </row>
    <row r="92" spans="2:26" s="32" customFormat="1" ht="24">
      <c r="B92" s="345"/>
      <c r="D92" s="355" t="str">
        <f t="shared" si="40"/>
        <v/>
      </c>
      <c r="F92" s="345"/>
      <c r="H92" s="355" t="str">
        <f t="shared" si="41"/>
        <v/>
      </c>
      <c r="J92" s="345">
        <f t="shared" si="48"/>
        <v>0</v>
      </c>
      <c r="L92" s="355" t="str">
        <f t="shared" si="42"/>
        <v/>
      </c>
      <c r="N92" s="412" t="s">
        <v>134</v>
      </c>
      <c r="O92" s="376"/>
      <c r="P92" s="345"/>
      <c r="R92" s="355" t="str">
        <f t="shared" si="46"/>
        <v/>
      </c>
      <c r="T92" s="345"/>
      <c r="V92" s="355" t="str">
        <f t="shared" si="43"/>
        <v/>
      </c>
      <c r="X92" s="345">
        <f t="shared" si="47"/>
        <v>0</v>
      </c>
      <c r="Z92" s="355" t="str">
        <f t="shared" si="44"/>
        <v/>
      </c>
    </row>
    <row r="93" spans="2:26" s="32" customFormat="1" ht="12">
      <c r="B93" s="345"/>
      <c r="D93" s="355" t="str">
        <f t="shared" si="40"/>
        <v/>
      </c>
      <c r="F93" s="345"/>
      <c r="H93" s="355" t="str">
        <f t="shared" si="41"/>
        <v/>
      </c>
      <c r="J93" s="345">
        <f t="shared" si="48"/>
        <v>0</v>
      </c>
      <c r="L93" s="355" t="str">
        <f t="shared" si="42"/>
        <v/>
      </c>
      <c r="N93" s="404" t="s">
        <v>160</v>
      </c>
      <c r="O93" s="376"/>
      <c r="P93" s="345"/>
      <c r="R93" s="355" t="str">
        <f t="shared" si="46"/>
        <v/>
      </c>
      <c r="T93" s="345"/>
      <c r="V93" s="355" t="str">
        <f t="shared" si="43"/>
        <v/>
      </c>
      <c r="X93" s="345">
        <f t="shared" si="47"/>
        <v>0</v>
      </c>
      <c r="Z93" s="355" t="str">
        <f t="shared" si="44"/>
        <v/>
      </c>
    </row>
    <row r="94" spans="2:26" s="32" customFormat="1" ht="11.25" customHeight="1">
      <c r="B94" s="345"/>
      <c r="D94" s="355" t="str">
        <f t="shared" si="40"/>
        <v/>
      </c>
      <c r="F94" s="345"/>
      <c r="H94" s="355" t="str">
        <f t="shared" si="41"/>
        <v/>
      </c>
      <c r="J94" s="345">
        <f t="shared" si="48"/>
        <v>0</v>
      </c>
      <c r="L94" s="355" t="str">
        <f t="shared" si="42"/>
        <v/>
      </c>
      <c r="N94" s="412" t="s">
        <v>30</v>
      </c>
      <c r="O94" s="376"/>
      <c r="P94" s="345"/>
      <c r="R94" s="355" t="str">
        <f t="shared" si="46"/>
        <v/>
      </c>
      <c r="T94" s="345"/>
      <c r="V94" s="355" t="str">
        <f t="shared" si="43"/>
        <v/>
      </c>
      <c r="X94" s="345">
        <f t="shared" si="47"/>
        <v>0</v>
      </c>
      <c r="Z94" s="355" t="str">
        <f t="shared" si="44"/>
        <v/>
      </c>
    </row>
    <row r="95" spans="2:26" s="32" customFormat="1" ht="11.25" customHeight="1">
      <c r="B95" s="345"/>
      <c r="D95" s="355" t="str">
        <f t="shared" si="40"/>
        <v/>
      </c>
      <c r="F95" s="345"/>
      <c r="H95" s="355" t="str">
        <f t="shared" si="41"/>
        <v/>
      </c>
      <c r="J95" s="345">
        <f t="shared" si="48"/>
        <v>0</v>
      </c>
      <c r="L95" s="355" t="str">
        <f t="shared" si="42"/>
        <v/>
      </c>
      <c r="N95" s="445"/>
      <c r="O95" s="376"/>
      <c r="P95" s="345"/>
      <c r="R95" s="355" t="str">
        <f t="shared" si="46"/>
        <v/>
      </c>
      <c r="T95" s="345"/>
      <c r="V95" s="355" t="str">
        <f t="shared" si="43"/>
        <v/>
      </c>
      <c r="X95" s="345">
        <f t="shared" si="47"/>
        <v>0</v>
      </c>
      <c r="Z95" s="355" t="str">
        <f t="shared" si="44"/>
        <v/>
      </c>
    </row>
    <row r="96" spans="2:26" s="32" customFormat="1" ht="11.25" customHeight="1">
      <c r="B96" s="345"/>
      <c r="D96" s="355" t="str">
        <f t="shared" si="40"/>
        <v/>
      </c>
      <c r="F96" s="345"/>
      <c r="H96" s="355" t="str">
        <f t="shared" si="41"/>
        <v/>
      </c>
      <c r="J96" s="345">
        <f t="shared" si="48"/>
        <v>0</v>
      </c>
      <c r="L96" s="355" t="str">
        <f t="shared" si="42"/>
        <v/>
      </c>
      <c r="N96" s="446"/>
      <c r="O96" s="376"/>
      <c r="P96" s="345"/>
      <c r="R96" s="355" t="str">
        <f t="shared" si="46"/>
        <v/>
      </c>
      <c r="T96" s="345"/>
      <c r="V96" s="355" t="str">
        <f t="shared" si="43"/>
        <v/>
      </c>
      <c r="X96" s="345">
        <f t="shared" si="47"/>
        <v>0</v>
      </c>
      <c r="Z96" s="355" t="str">
        <f t="shared" si="44"/>
        <v/>
      </c>
    </row>
    <row r="97" spans="2:27" s="32" customFormat="1" ht="11.25" customHeight="1">
      <c r="B97" s="350">
        <f>SUM(B80:B96)</f>
        <v>0</v>
      </c>
      <c r="D97" s="358" t="str">
        <f t="shared" si="40"/>
        <v/>
      </c>
      <c r="F97" s="350">
        <f>SUM(F80:F96)</f>
        <v>0</v>
      </c>
      <c r="H97" s="358" t="str">
        <f t="shared" si="41"/>
        <v/>
      </c>
      <c r="J97" s="350">
        <f>SUM(J80:J96)</f>
        <v>0</v>
      </c>
      <c r="L97" s="358" t="str">
        <f t="shared" si="42"/>
        <v/>
      </c>
      <c r="N97" s="406" t="s">
        <v>28</v>
      </c>
      <c r="O97" s="296"/>
      <c r="P97" s="350">
        <f>SUM(P80:P96)</f>
        <v>0</v>
      </c>
      <c r="R97" s="358" t="str">
        <f>IF(P97=0,"",P97/P$75)</f>
        <v/>
      </c>
      <c r="T97" s="350">
        <f>SUM(T80:T96)</f>
        <v>0</v>
      </c>
      <c r="V97" s="358" t="str">
        <f t="shared" si="43"/>
        <v/>
      </c>
      <c r="X97" s="350">
        <f>SUM(X80:X96)</f>
        <v>0</v>
      </c>
      <c r="Z97" s="358" t="str">
        <f t="shared" si="44"/>
        <v/>
      </c>
    </row>
    <row r="98" spans="2:27" s="32" customFormat="1" ht="33.75" customHeight="1">
      <c r="B98" s="416"/>
      <c r="D98" s="362"/>
      <c r="F98" s="416"/>
      <c r="H98" s="362"/>
      <c r="J98" s="416"/>
      <c r="L98" s="362"/>
      <c r="N98" s="72" t="s">
        <v>78</v>
      </c>
      <c r="O98" s="380"/>
      <c r="P98" s="416"/>
      <c r="R98" s="362"/>
      <c r="T98" s="416"/>
      <c r="V98" s="362"/>
      <c r="X98" s="416"/>
      <c r="Z98" s="362"/>
    </row>
    <row r="99" spans="2:27" s="32" customFormat="1" ht="11.25" customHeight="1">
      <c r="B99" s="344"/>
      <c r="D99" s="354" t="str">
        <f t="shared" ref="D99:D106" si="49">IF(B99=0,"",B99/B$75)</f>
        <v/>
      </c>
      <c r="F99" s="344"/>
      <c r="H99" s="354" t="str">
        <f t="shared" ref="H99:H106" si="50">IF(F99=0,"",F99/F$75)</f>
        <v/>
      </c>
      <c r="J99" s="344">
        <f t="shared" ref="J99:J105" si="51">B99+F99</f>
        <v>0</v>
      </c>
      <c r="L99" s="354" t="str">
        <f t="shared" si="42"/>
        <v/>
      </c>
      <c r="N99" s="229" t="s">
        <v>87</v>
      </c>
      <c r="O99" s="376"/>
      <c r="P99" s="344"/>
      <c r="R99" s="354" t="str">
        <f t="shared" ref="R99:R106" si="52">IF(P99=0,"",P99/P$75)</f>
        <v/>
      </c>
      <c r="T99" s="344"/>
      <c r="V99" s="354" t="str">
        <f t="shared" ref="V99:V106" si="53">IF(T99=0,"",T99/T$75)</f>
        <v/>
      </c>
      <c r="X99" s="344">
        <f t="shared" ref="X99:X105" si="54">P99+T99</f>
        <v>0</v>
      </c>
      <c r="Z99" s="354" t="str">
        <f t="shared" ref="Z99:Z106" si="55">IF(X99=0,"",X99/X$75)</f>
        <v/>
      </c>
    </row>
    <row r="100" spans="2:27" s="32" customFormat="1" ht="24" customHeight="1">
      <c r="B100" s="345"/>
      <c r="D100" s="355" t="str">
        <f t="shared" si="49"/>
        <v/>
      </c>
      <c r="F100" s="345"/>
      <c r="H100" s="355" t="str">
        <f t="shared" si="50"/>
        <v/>
      </c>
      <c r="J100" s="345">
        <f t="shared" si="51"/>
        <v>0</v>
      </c>
      <c r="L100" s="355" t="str">
        <f t="shared" si="42"/>
        <v/>
      </c>
      <c r="N100" s="229" t="s">
        <v>178</v>
      </c>
      <c r="O100" s="376"/>
      <c r="P100" s="345"/>
      <c r="R100" s="355" t="str">
        <f t="shared" si="52"/>
        <v/>
      </c>
      <c r="T100" s="345"/>
      <c r="V100" s="355" t="str">
        <f t="shared" si="53"/>
        <v/>
      </c>
      <c r="X100" s="345">
        <f t="shared" si="54"/>
        <v>0</v>
      </c>
      <c r="Z100" s="355" t="str">
        <f t="shared" si="55"/>
        <v/>
      </c>
    </row>
    <row r="101" spans="2:27" s="32" customFormat="1" ht="11.25" customHeight="1">
      <c r="B101" s="345"/>
      <c r="D101" s="355" t="str">
        <f t="shared" si="49"/>
        <v/>
      </c>
      <c r="F101" s="345"/>
      <c r="H101" s="355" t="str">
        <f t="shared" si="50"/>
        <v/>
      </c>
      <c r="J101" s="345">
        <f t="shared" si="51"/>
        <v>0</v>
      </c>
      <c r="L101" s="355" t="str">
        <f t="shared" si="42"/>
        <v/>
      </c>
      <c r="N101" s="229" t="s">
        <v>88</v>
      </c>
      <c r="O101" s="376"/>
      <c r="P101" s="345"/>
      <c r="R101" s="355" t="str">
        <f t="shared" si="52"/>
        <v/>
      </c>
      <c r="T101" s="345"/>
      <c r="V101" s="355" t="str">
        <f t="shared" si="53"/>
        <v/>
      </c>
      <c r="X101" s="345">
        <f t="shared" si="54"/>
        <v>0</v>
      </c>
      <c r="Z101" s="355" t="str">
        <f t="shared" si="55"/>
        <v/>
      </c>
      <c r="AA101" s="40"/>
    </row>
    <row r="102" spans="2:27" s="32" customFormat="1" ht="11.25" customHeight="1">
      <c r="B102" s="345"/>
      <c r="D102" s="355" t="str">
        <f t="shared" si="49"/>
        <v/>
      </c>
      <c r="F102" s="345"/>
      <c r="H102" s="355" t="str">
        <f t="shared" si="50"/>
        <v/>
      </c>
      <c r="J102" s="345">
        <f t="shared" si="51"/>
        <v>0</v>
      </c>
      <c r="L102" s="355" t="str">
        <f t="shared" si="42"/>
        <v/>
      </c>
      <c r="N102" s="229" t="s">
        <v>79</v>
      </c>
      <c r="O102" s="376"/>
      <c r="P102" s="345"/>
      <c r="R102" s="355" t="str">
        <f t="shared" si="52"/>
        <v/>
      </c>
      <c r="T102" s="345"/>
      <c r="V102" s="355" t="str">
        <f t="shared" si="53"/>
        <v/>
      </c>
      <c r="X102" s="345">
        <f t="shared" si="54"/>
        <v>0</v>
      </c>
      <c r="Z102" s="355" t="str">
        <f t="shared" si="55"/>
        <v/>
      </c>
      <c r="AA102" s="40"/>
    </row>
    <row r="103" spans="2:27" s="32" customFormat="1" ht="11.25" customHeight="1">
      <c r="B103" s="345"/>
      <c r="D103" s="355" t="str">
        <f t="shared" si="49"/>
        <v/>
      </c>
      <c r="F103" s="345"/>
      <c r="H103" s="355" t="str">
        <f t="shared" si="50"/>
        <v/>
      </c>
      <c r="J103" s="345">
        <f t="shared" si="51"/>
        <v>0</v>
      </c>
      <c r="L103" s="355" t="str">
        <f t="shared" si="42"/>
        <v/>
      </c>
      <c r="N103" s="229" t="s">
        <v>80</v>
      </c>
      <c r="O103" s="376"/>
      <c r="P103" s="345"/>
      <c r="R103" s="355" t="str">
        <f t="shared" si="52"/>
        <v/>
      </c>
      <c r="T103" s="345"/>
      <c r="V103" s="355" t="str">
        <f t="shared" si="53"/>
        <v/>
      </c>
      <c r="X103" s="345">
        <f t="shared" si="54"/>
        <v>0</v>
      </c>
      <c r="Z103" s="355" t="str">
        <f t="shared" si="55"/>
        <v/>
      </c>
      <c r="AA103" s="40"/>
    </row>
    <row r="104" spans="2:27" s="32" customFormat="1" ht="11.25" customHeight="1">
      <c r="B104" s="345"/>
      <c r="D104" s="355" t="str">
        <f t="shared" si="49"/>
        <v/>
      </c>
      <c r="F104" s="345"/>
      <c r="H104" s="355" t="str">
        <f t="shared" si="50"/>
        <v/>
      </c>
      <c r="J104" s="345">
        <f t="shared" si="51"/>
        <v>0</v>
      </c>
      <c r="L104" s="355" t="str">
        <f t="shared" si="42"/>
        <v/>
      </c>
      <c r="N104" s="229" t="s">
        <v>81</v>
      </c>
      <c r="O104" s="376"/>
      <c r="P104" s="345"/>
      <c r="R104" s="355" t="str">
        <f t="shared" si="52"/>
        <v/>
      </c>
      <c r="T104" s="345"/>
      <c r="V104" s="355" t="str">
        <f t="shared" si="53"/>
        <v/>
      </c>
      <c r="X104" s="345">
        <f t="shared" si="54"/>
        <v>0</v>
      </c>
      <c r="Z104" s="355" t="str">
        <f t="shared" si="55"/>
        <v/>
      </c>
      <c r="AA104" s="40"/>
    </row>
    <row r="105" spans="2:27" s="32" customFormat="1" ht="11.25" customHeight="1">
      <c r="B105" s="345"/>
      <c r="D105" s="355" t="str">
        <f t="shared" si="49"/>
        <v/>
      </c>
      <c r="F105" s="345"/>
      <c r="H105" s="355" t="str">
        <f t="shared" si="50"/>
        <v/>
      </c>
      <c r="J105" s="345">
        <f t="shared" si="51"/>
        <v>0</v>
      </c>
      <c r="L105" s="355" t="str">
        <f t="shared" si="42"/>
        <v/>
      </c>
      <c r="N105" s="229" t="s">
        <v>91</v>
      </c>
      <c r="O105" s="376"/>
      <c r="P105" s="345"/>
      <c r="R105" s="355" t="str">
        <f t="shared" si="52"/>
        <v/>
      </c>
      <c r="T105" s="345"/>
      <c r="V105" s="355" t="str">
        <f t="shared" si="53"/>
        <v/>
      </c>
      <c r="X105" s="345">
        <f t="shared" si="54"/>
        <v>0</v>
      </c>
      <c r="Z105" s="355" t="str">
        <f t="shared" si="55"/>
        <v/>
      </c>
      <c r="AA105" s="40"/>
    </row>
    <row r="106" spans="2:27" s="32" customFormat="1" ht="12">
      <c r="B106" s="348">
        <f>SUM(B99:B105)</f>
        <v>0</v>
      </c>
      <c r="D106" s="358" t="str">
        <f t="shared" si="49"/>
        <v/>
      </c>
      <c r="F106" s="348">
        <f>SUM(F99:F105)</f>
        <v>0</v>
      </c>
      <c r="H106" s="358" t="str">
        <f t="shared" si="50"/>
        <v/>
      </c>
      <c r="J106" s="348">
        <f>SUM(J99:J105)</f>
        <v>0</v>
      </c>
      <c r="L106" s="358" t="str">
        <f t="shared" si="42"/>
        <v/>
      </c>
      <c r="N106" s="406" t="s">
        <v>28</v>
      </c>
      <c r="O106" s="296"/>
      <c r="P106" s="348">
        <f>SUM(P99:P105)</f>
        <v>0</v>
      </c>
      <c r="R106" s="358" t="str">
        <f t="shared" si="52"/>
        <v/>
      </c>
      <c r="T106" s="348">
        <f>SUM(T99:T105)</f>
        <v>0</v>
      </c>
      <c r="V106" s="358" t="str">
        <f t="shared" si="53"/>
        <v/>
      </c>
      <c r="X106" s="348">
        <f>SUM(X99:X105)</f>
        <v>0</v>
      </c>
      <c r="Z106" s="358" t="str">
        <f t="shared" si="55"/>
        <v/>
      </c>
      <c r="AA106" s="40"/>
    </row>
    <row r="107" spans="2:27" ht="34.5" customHeight="1">
      <c r="H107" s="333"/>
      <c r="L107" s="333"/>
      <c r="N107" s="72" t="s">
        <v>82</v>
      </c>
      <c r="O107" s="380"/>
      <c r="P107" s="286"/>
      <c r="R107" s="333"/>
      <c r="S107"/>
      <c r="T107" s="286"/>
      <c r="V107" s="333"/>
      <c r="X107" s="286"/>
      <c r="Z107" s="333"/>
      <c r="AA107" s="40"/>
    </row>
    <row r="108" spans="2:27" s="32" customFormat="1" ht="12">
      <c r="B108" s="344"/>
      <c r="D108" s="354" t="str">
        <f t="shared" ref="D108:D115" si="56">IF(B108=0,"",B108/B$75)</f>
        <v/>
      </c>
      <c r="F108" s="344"/>
      <c r="H108" s="354" t="str">
        <f t="shared" ref="H108:H115" si="57">IF(F108=0,"",F108/F$75)</f>
        <v/>
      </c>
      <c r="J108" s="344">
        <f t="shared" ref="J108:J113" si="58">B108+F108</f>
        <v>0</v>
      </c>
      <c r="L108" s="354" t="str">
        <f t="shared" si="42"/>
        <v/>
      </c>
      <c r="N108" s="229" t="s">
        <v>87</v>
      </c>
      <c r="O108" s="376"/>
      <c r="P108" s="344"/>
      <c r="R108" s="354" t="str">
        <f t="shared" ref="R108:R114" si="59">IF(P108=0,"",P108/P$75)</f>
        <v/>
      </c>
      <c r="T108" s="344"/>
      <c r="V108" s="354" t="str">
        <f t="shared" ref="V108:V115" si="60">IF(T108=0,"",T108/T$75)</f>
        <v/>
      </c>
      <c r="X108" s="344">
        <f t="shared" ref="X108:X113" si="61">P108+T108</f>
        <v>0</v>
      </c>
      <c r="Z108" s="354" t="str">
        <f t="shared" ref="Z108:Z114" si="62">IF(X108=0,"",X108/X$75)</f>
        <v/>
      </c>
      <c r="AA108" s="40"/>
    </row>
    <row r="109" spans="2:27" s="32" customFormat="1" ht="12">
      <c r="B109" s="345"/>
      <c r="D109" s="355" t="str">
        <f t="shared" si="56"/>
        <v/>
      </c>
      <c r="F109" s="345"/>
      <c r="H109" s="355" t="str">
        <f t="shared" si="57"/>
        <v/>
      </c>
      <c r="J109" s="345">
        <f t="shared" si="58"/>
        <v>0</v>
      </c>
      <c r="L109" s="355" t="str">
        <f t="shared" si="42"/>
        <v/>
      </c>
      <c r="N109" s="229" t="s">
        <v>178</v>
      </c>
      <c r="O109" s="376"/>
      <c r="P109" s="345"/>
      <c r="R109" s="355" t="str">
        <f t="shared" si="59"/>
        <v/>
      </c>
      <c r="T109" s="345"/>
      <c r="V109" s="355" t="str">
        <f t="shared" si="60"/>
        <v/>
      </c>
      <c r="X109" s="345">
        <f t="shared" si="61"/>
        <v>0</v>
      </c>
      <c r="Z109" s="355" t="str">
        <f t="shared" si="62"/>
        <v/>
      </c>
    </row>
    <row r="110" spans="2:27" s="32" customFormat="1" ht="11.25" customHeight="1">
      <c r="B110" s="345"/>
      <c r="D110" s="355" t="str">
        <f t="shared" si="56"/>
        <v/>
      </c>
      <c r="F110" s="345"/>
      <c r="H110" s="355" t="str">
        <f t="shared" si="57"/>
        <v/>
      </c>
      <c r="J110" s="345">
        <f t="shared" si="58"/>
        <v>0</v>
      </c>
      <c r="L110" s="355" t="str">
        <f t="shared" si="42"/>
        <v/>
      </c>
      <c r="N110" s="229" t="s">
        <v>88</v>
      </c>
      <c r="O110" s="376"/>
      <c r="P110" s="345"/>
      <c r="R110" s="355" t="str">
        <f t="shared" si="59"/>
        <v/>
      </c>
      <c r="T110" s="345"/>
      <c r="V110" s="355" t="str">
        <f t="shared" si="60"/>
        <v/>
      </c>
      <c r="X110" s="345">
        <f t="shared" si="61"/>
        <v>0</v>
      </c>
      <c r="Z110" s="355" t="str">
        <f t="shared" si="62"/>
        <v/>
      </c>
      <c r="AA110" s="40"/>
    </row>
    <row r="111" spans="2:27" s="32" customFormat="1" ht="24">
      <c r="B111" s="345"/>
      <c r="D111" s="355" t="str">
        <f t="shared" si="56"/>
        <v/>
      </c>
      <c r="F111" s="345"/>
      <c r="H111" s="355" t="str">
        <f t="shared" si="57"/>
        <v/>
      </c>
      <c r="J111" s="345">
        <f t="shared" si="58"/>
        <v>0</v>
      </c>
      <c r="L111" s="355" t="str">
        <f t="shared" si="42"/>
        <v/>
      </c>
      <c r="N111" s="229" t="s">
        <v>132</v>
      </c>
      <c r="O111" s="376"/>
      <c r="P111" s="345"/>
      <c r="R111" s="355" t="str">
        <f t="shared" si="59"/>
        <v/>
      </c>
      <c r="T111" s="345"/>
      <c r="V111" s="355" t="str">
        <f t="shared" si="60"/>
        <v/>
      </c>
      <c r="X111" s="345">
        <f t="shared" si="61"/>
        <v>0</v>
      </c>
      <c r="Z111" s="355" t="str">
        <f t="shared" si="62"/>
        <v/>
      </c>
      <c r="AA111" s="40"/>
    </row>
    <row r="112" spans="2:27" s="32" customFormat="1" ht="12">
      <c r="B112" s="345"/>
      <c r="D112" s="355" t="str">
        <f t="shared" si="56"/>
        <v/>
      </c>
      <c r="F112" s="345"/>
      <c r="H112" s="355" t="str">
        <f t="shared" si="57"/>
        <v/>
      </c>
      <c r="J112" s="345">
        <f t="shared" si="58"/>
        <v>0</v>
      </c>
      <c r="L112" s="355" t="str">
        <f t="shared" si="42"/>
        <v/>
      </c>
      <c r="N112" s="229" t="s">
        <v>83</v>
      </c>
      <c r="O112" s="376"/>
      <c r="P112" s="345"/>
      <c r="R112" s="355" t="str">
        <f t="shared" si="59"/>
        <v/>
      </c>
      <c r="T112" s="345"/>
      <c r="V112" s="355" t="str">
        <f t="shared" si="60"/>
        <v/>
      </c>
      <c r="X112" s="345">
        <f t="shared" si="61"/>
        <v>0</v>
      </c>
      <c r="Z112" s="355" t="str">
        <f t="shared" si="62"/>
        <v/>
      </c>
      <c r="AA112" s="40"/>
    </row>
    <row r="113" spans="2:27" s="32" customFormat="1" ht="12">
      <c r="B113" s="345"/>
      <c r="D113" s="355" t="str">
        <f t="shared" si="56"/>
        <v/>
      </c>
      <c r="F113" s="345"/>
      <c r="H113" s="355" t="str">
        <f t="shared" si="57"/>
        <v/>
      </c>
      <c r="J113" s="345">
        <f t="shared" si="58"/>
        <v>0</v>
      </c>
      <c r="L113" s="355" t="str">
        <f t="shared" si="42"/>
        <v/>
      </c>
      <c r="N113" s="288" t="s">
        <v>15</v>
      </c>
      <c r="O113" s="444"/>
      <c r="P113" s="345"/>
      <c r="R113" s="355" t="str">
        <f t="shared" si="59"/>
        <v/>
      </c>
      <c r="T113" s="345"/>
      <c r="V113" s="355" t="str">
        <f t="shared" si="60"/>
        <v/>
      </c>
      <c r="X113" s="345">
        <f t="shared" si="61"/>
        <v>0</v>
      </c>
      <c r="Z113" s="355" t="str">
        <f t="shared" si="62"/>
        <v/>
      </c>
      <c r="AA113" s="87"/>
    </row>
    <row r="114" spans="2:27" s="32" customFormat="1" ht="11.25" customHeight="1">
      <c r="B114" s="349"/>
      <c r="D114" s="357" t="str">
        <f t="shared" si="56"/>
        <v/>
      </c>
      <c r="F114" s="349"/>
      <c r="H114" s="357" t="str">
        <f t="shared" si="57"/>
        <v/>
      </c>
      <c r="J114" s="349">
        <f>B114+F114</f>
        <v>0</v>
      </c>
      <c r="L114" s="357" t="str">
        <f t="shared" si="42"/>
        <v/>
      </c>
      <c r="N114" s="229" t="s">
        <v>91</v>
      </c>
      <c r="O114" s="376"/>
      <c r="P114" s="345"/>
      <c r="R114" s="345" t="str">
        <f t="shared" si="59"/>
        <v/>
      </c>
      <c r="T114" s="345"/>
      <c r="V114" s="345" t="str">
        <f t="shared" si="60"/>
        <v/>
      </c>
      <c r="X114" s="345">
        <f>P114+T114</f>
        <v>0</v>
      </c>
      <c r="Z114" s="345" t="str">
        <f t="shared" si="62"/>
        <v/>
      </c>
      <c r="AA114" s="40"/>
    </row>
    <row r="115" spans="2:27" s="32" customFormat="1" ht="12">
      <c r="B115" s="337">
        <f>SUM(B108:B114)</f>
        <v>0</v>
      </c>
      <c r="D115" s="358" t="str">
        <f t="shared" si="56"/>
        <v/>
      </c>
      <c r="F115" s="337">
        <f>SUM(F108:F114)</f>
        <v>0</v>
      </c>
      <c r="H115" s="358" t="str">
        <f t="shared" si="57"/>
        <v/>
      </c>
      <c r="J115" s="337">
        <f>SUM(J108:J114)</f>
        <v>0</v>
      </c>
      <c r="L115" s="358" t="str">
        <f t="shared" si="42"/>
        <v/>
      </c>
      <c r="N115" s="406" t="s">
        <v>28</v>
      </c>
      <c r="O115" s="296"/>
      <c r="P115" s="337">
        <f>SUM(P108:P114)</f>
        <v>0</v>
      </c>
      <c r="R115" s="358" t="str">
        <f>IF(P115=0,"",P115/P$75)</f>
        <v/>
      </c>
      <c r="T115" s="337">
        <f>SUM(T108:T114)</f>
        <v>0</v>
      </c>
      <c r="V115" s="358" t="str">
        <f t="shared" si="60"/>
        <v/>
      </c>
      <c r="X115" s="337">
        <f>SUM(X108:X114)</f>
        <v>0</v>
      </c>
      <c r="Z115" s="358" t="str">
        <f>IF(X115=0,"",X115/X$75)</f>
        <v/>
      </c>
    </row>
    <row r="116" spans="2:27" s="32" customFormat="1" ht="21" customHeight="1">
      <c r="B116" s="416"/>
      <c r="D116" s="362"/>
      <c r="F116" s="416"/>
      <c r="H116" s="362"/>
      <c r="J116" s="416"/>
      <c r="L116" s="362"/>
      <c r="N116" s="72" t="s">
        <v>84</v>
      </c>
      <c r="O116" s="380"/>
      <c r="P116" s="416"/>
      <c r="R116" s="362"/>
      <c r="T116" s="416"/>
      <c r="V116" s="362"/>
      <c r="X116" s="416"/>
      <c r="Z116" s="362"/>
    </row>
    <row r="117" spans="2:27" s="32" customFormat="1" ht="11.25" customHeight="1">
      <c r="B117" s="344"/>
      <c r="D117" s="354" t="str">
        <f>IF(B117=0,"",B117/B$75)</f>
        <v/>
      </c>
      <c r="F117" s="344"/>
      <c r="H117" s="354" t="str">
        <f>IF(F117=0,"",F117/F$75)</f>
        <v/>
      </c>
      <c r="J117" s="344">
        <f>B117+F117</f>
        <v>0</v>
      </c>
      <c r="L117" s="354" t="str">
        <f t="shared" si="42"/>
        <v/>
      </c>
      <c r="N117" s="229" t="s">
        <v>87</v>
      </c>
      <c r="O117" s="376"/>
      <c r="P117" s="344"/>
      <c r="R117" s="354" t="str">
        <f>IF(P117=0,"",P117/P$75)</f>
        <v/>
      </c>
      <c r="T117" s="344"/>
      <c r="V117" s="354" t="str">
        <f>IF(T117=0,"",T117/T$75)</f>
        <v/>
      </c>
      <c r="X117" s="344">
        <f>P117+T117</f>
        <v>0</v>
      </c>
      <c r="Z117" s="354" t="str">
        <f>IF(X117=0,"",X117/X$75)</f>
        <v/>
      </c>
    </row>
    <row r="118" spans="2:27" s="32" customFormat="1" ht="12">
      <c r="B118" s="345"/>
      <c r="D118" s="355" t="str">
        <f>IF(B118=0,"",B118/B$75)</f>
        <v/>
      </c>
      <c r="F118" s="345"/>
      <c r="H118" s="355" t="str">
        <f>IF(F118=0,"",F118/F$75)</f>
        <v/>
      </c>
      <c r="J118" s="345">
        <f>B118+F118</f>
        <v>0</v>
      </c>
      <c r="L118" s="355" t="str">
        <f t="shared" si="42"/>
        <v/>
      </c>
      <c r="N118" s="229" t="s">
        <v>178</v>
      </c>
      <c r="O118" s="376"/>
      <c r="P118" s="345"/>
      <c r="R118" s="355" t="str">
        <f>IF(P118=0,"",P118/P$75)</f>
        <v/>
      </c>
      <c r="T118" s="345"/>
      <c r="V118" s="355" t="str">
        <f>IF(T118=0,"",T118/T$75)</f>
        <v/>
      </c>
      <c r="X118" s="345">
        <f>P118+T118</f>
        <v>0</v>
      </c>
      <c r="Z118" s="355" t="str">
        <f>IF(X118=0,"",X118/X$75)</f>
        <v/>
      </c>
    </row>
    <row r="119" spans="2:27" s="32" customFormat="1" ht="11.25" customHeight="1">
      <c r="B119" s="345"/>
      <c r="D119" s="355" t="str">
        <f>IF(B119=0,"",B119/B$75)</f>
        <v/>
      </c>
      <c r="F119" s="345"/>
      <c r="H119" s="355" t="str">
        <f>IF(F119=0,"",F119/F$75)</f>
        <v/>
      </c>
      <c r="J119" s="345">
        <f>B119+F119</f>
        <v>0</v>
      </c>
      <c r="L119" s="355" t="str">
        <f t="shared" si="42"/>
        <v/>
      </c>
      <c r="N119" s="229" t="s">
        <v>88</v>
      </c>
      <c r="O119" s="376"/>
      <c r="P119" s="345"/>
      <c r="R119" s="355" t="str">
        <f>IF(P119=0,"",P119/P$75)</f>
        <v/>
      </c>
      <c r="T119" s="345"/>
      <c r="V119" s="355" t="str">
        <f>IF(T119=0,"",T119/T$75)</f>
        <v/>
      </c>
      <c r="X119" s="345">
        <f>P119+T119</f>
        <v>0</v>
      </c>
      <c r="Z119" s="355" t="str">
        <f>IF(X119=0,"",X119/X$75)</f>
        <v/>
      </c>
    </row>
    <row r="120" spans="2:27" s="32" customFormat="1" ht="11.25" customHeight="1">
      <c r="B120" s="345"/>
      <c r="D120" s="355" t="str">
        <f>IF(B120=0,"",B120/B$75)</f>
        <v/>
      </c>
      <c r="F120" s="345"/>
      <c r="H120" s="355" t="str">
        <f>IF(F120=0,"",F120/F$75)</f>
        <v/>
      </c>
      <c r="J120" s="345">
        <f>B120+F120</f>
        <v>0</v>
      </c>
      <c r="L120" s="355" t="str">
        <f t="shared" si="42"/>
        <v/>
      </c>
      <c r="N120" s="229" t="s">
        <v>91</v>
      </c>
      <c r="O120" s="376"/>
      <c r="P120" s="345"/>
      <c r="R120" s="355" t="str">
        <f>IF(P120=0,"",P120/P$75)</f>
        <v/>
      </c>
      <c r="T120" s="345"/>
      <c r="V120" s="355" t="str">
        <f>IF(T120=0,"",T120/T$75)</f>
        <v/>
      </c>
      <c r="X120" s="345">
        <f>P120+T120</f>
        <v>0</v>
      </c>
      <c r="Z120" s="355" t="str">
        <f>IF(X120=0,"",X120/X$75)</f>
        <v/>
      </c>
      <c r="AA120" s="40"/>
    </row>
    <row r="121" spans="2:27" s="32" customFormat="1" ht="11.25" customHeight="1">
      <c r="B121" s="350">
        <f>SUM(B117:B120)</f>
        <v>0</v>
      </c>
      <c r="D121" s="358" t="str">
        <f>IF(B121=0,"",B121/B$75)</f>
        <v/>
      </c>
      <c r="F121" s="350">
        <f>SUM(F117:F120)</f>
        <v>0</v>
      </c>
      <c r="H121" s="358" t="str">
        <f>IF(F121=0,"",F121/F$75)</f>
        <v/>
      </c>
      <c r="J121" s="350">
        <f>SUM(J117:J120)</f>
        <v>0</v>
      </c>
      <c r="L121" s="358" t="str">
        <f>IF(J121=0,"",J121/J$75)</f>
        <v/>
      </c>
      <c r="N121" s="406" t="s">
        <v>28</v>
      </c>
      <c r="O121" s="296"/>
      <c r="P121" s="350">
        <f>SUM(P117:P120)</f>
        <v>0</v>
      </c>
      <c r="R121" s="358" t="str">
        <f>IF(P121=0,"",P121/P$75)</f>
        <v/>
      </c>
      <c r="T121" s="350">
        <f>SUM(T117:T120)</f>
        <v>0</v>
      </c>
      <c r="V121" s="358" t="str">
        <f>IF(T121=0,"",T121/T$75)</f>
        <v/>
      </c>
      <c r="X121" s="350">
        <f>SUM(X117:X120)</f>
        <v>0</v>
      </c>
      <c r="Z121" s="358" t="str">
        <f>IF(X121=0,"",X121/X$75)</f>
        <v/>
      </c>
      <c r="AA121" s="40"/>
    </row>
    <row r="122" spans="2:27" s="32" customFormat="1" ht="21" customHeight="1">
      <c r="B122" s="286"/>
      <c r="D122" s="333"/>
      <c r="F122" s="286"/>
      <c r="H122" s="333"/>
      <c r="J122" s="286"/>
      <c r="L122" s="333"/>
      <c r="N122" s="72" t="s">
        <v>86</v>
      </c>
      <c r="O122" s="380"/>
      <c r="P122" s="286"/>
      <c r="R122" s="333"/>
      <c r="T122" s="286"/>
      <c r="V122" s="333"/>
      <c r="X122" s="286"/>
      <c r="Z122" s="333"/>
    </row>
    <row r="123" spans="2:27" s="32" customFormat="1" ht="15" customHeight="1">
      <c r="B123" s="344"/>
      <c r="D123" s="354" t="str">
        <f t="shared" ref="D123:D130" si="63">IF(B123=0,"",B123/B$75)</f>
        <v/>
      </c>
      <c r="F123" s="344"/>
      <c r="H123" s="354" t="str">
        <f t="shared" ref="H123:H130" si="64">IF(F123=0,"",F123/F$75)</f>
        <v/>
      </c>
      <c r="J123" s="344">
        <f t="shared" ref="J123:J128" si="65">B123+F123</f>
        <v>0</v>
      </c>
      <c r="L123" s="354" t="str">
        <f t="shared" si="42"/>
        <v/>
      </c>
      <c r="N123" s="229" t="s">
        <v>87</v>
      </c>
      <c r="O123" s="376"/>
      <c r="P123" s="344"/>
      <c r="R123" s="354" t="str">
        <f t="shared" ref="R123:R130" si="66">IF(P123=0,"",P123/P$75)</f>
        <v/>
      </c>
      <c r="T123" s="344"/>
      <c r="V123" s="354" t="str">
        <f t="shared" ref="V123:V130" si="67">IF(T123=0,"",T123/T$75)</f>
        <v/>
      </c>
      <c r="X123" s="344">
        <f t="shared" ref="X123:X128" si="68">P123+T123</f>
        <v>0</v>
      </c>
      <c r="Z123" s="354" t="str">
        <f t="shared" ref="Z123:Z130" si="69">IF(X123=0,"",X123/X$75)</f>
        <v/>
      </c>
    </row>
    <row r="124" spans="2:27" s="32" customFormat="1" ht="12">
      <c r="B124" s="345"/>
      <c r="D124" s="355" t="str">
        <f t="shared" si="63"/>
        <v/>
      </c>
      <c r="F124" s="345"/>
      <c r="H124" s="355" t="str">
        <f t="shared" si="64"/>
        <v/>
      </c>
      <c r="J124" s="345">
        <f t="shared" si="65"/>
        <v>0</v>
      </c>
      <c r="L124" s="355" t="str">
        <f t="shared" si="42"/>
        <v/>
      </c>
      <c r="N124" s="229" t="s">
        <v>88</v>
      </c>
      <c r="O124" s="376"/>
      <c r="P124" s="345"/>
      <c r="R124" s="355" t="str">
        <f t="shared" si="66"/>
        <v/>
      </c>
      <c r="T124" s="345"/>
      <c r="V124" s="355" t="str">
        <f t="shared" si="67"/>
        <v/>
      </c>
      <c r="X124" s="345">
        <f t="shared" si="68"/>
        <v>0</v>
      </c>
      <c r="Z124" s="355" t="str">
        <f t="shared" si="69"/>
        <v/>
      </c>
    </row>
    <row r="125" spans="2:27" s="32" customFormat="1" ht="12">
      <c r="B125" s="345"/>
      <c r="D125" s="355" t="str">
        <f t="shared" si="63"/>
        <v/>
      </c>
      <c r="F125" s="345"/>
      <c r="H125" s="355" t="str">
        <f t="shared" si="64"/>
        <v/>
      </c>
      <c r="J125" s="345">
        <f t="shared" si="65"/>
        <v>0</v>
      </c>
      <c r="L125" s="355" t="str">
        <f t="shared" si="42"/>
        <v/>
      </c>
      <c r="N125" s="229" t="s">
        <v>178</v>
      </c>
      <c r="O125" s="376"/>
      <c r="P125" s="345"/>
      <c r="R125" s="355" t="str">
        <f t="shared" si="66"/>
        <v/>
      </c>
      <c r="T125" s="345"/>
      <c r="V125" s="355" t="str">
        <f t="shared" si="67"/>
        <v/>
      </c>
      <c r="X125" s="345">
        <f t="shared" si="68"/>
        <v>0</v>
      </c>
      <c r="Z125" s="355" t="str">
        <f t="shared" si="69"/>
        <v/>
      </c>
    </row>
    <row r="126" spans="2:27" s="32" customFormat="1" ht="12">
      <c r="B126" s="345"/>
      <c r="D126" s="355" t="str">
        <f t="shared" si="63"/>
        <v/>
      </c>
      <c r="F126" s="345"/>
      <c r="H126" s="355" t="str">
        <f t="shared" si="64"/>
        <v/>
      </c>
      <c r="J126" s="345">
        <f t="shared" si="65"/>
        <v>0</v>
      </c>
      <c r="L126" s="355" t="str">
        <f t="shared" si="42"/>
        <v/>
      </c>
      <c r="N126" s="229" t="s">
        <v>90</v>
      </c>
      <c r="O126" s="376"/>
      <c r="P126" s="345"/>
      <c r="R126" s="355" t="str">
        <f t="shared" si="66"/>
        <v/>
      </c>
      <c r="T126" s="345"/>
      <c r="V126" s="355" t="str">
        <f t="shared" si="67"/>
        <v/>
      </c>
      <c r="X126" s="345">
        <f t="shared" si="68"/>
        <v>0</v>
      </c>
      <c r="Z126" s="355" t="str">
        <f t="shared" si="69"/>
        <v/>
      </c>
    </row>
    <row r="127" spans="2:27" s="32" customFormat="1" ht="12">
      <c r="B127" s="345"/>
      <c r="D127" s="355" t="str">
        <f t="shared" si="63"/>
        <v/>
      </c>
      <c r="F127" s="345"/>
      <c r="H127" s="355" t="str">
        <f t="shared" si="64"/>
        <v/>
      </c>
      <c r="J127" s="345">
        <f t="shared" si="65"/>
        <v>0</v>
      </c>
      <c r="L127" s="355" t="str">
        <f t="shared" si="42"/>
        <v/>
      </c>
      <c r="N127" s="229" t="s">
        <v>128</v>
      </c>
      <c r="O127" s="376"/>
      <c r="P127" s="345"/>
      <c r="R127" s="355" t="str">
        <f t="shared" si="66"/>
        <v/>
      </c>
      <c r="T127" s="345"/>
      <c r="V127" s="355" t="str">
        <f t="shared" si="67"/>
        <v/>
      </c>
      <c r="X127" s="345">
        <f t="shared" si="68"/>
        <v>0</v>
      </c>
      <c r="Z127" s="355" t="str">
        <f t="shared" si="69"/>
        <v/>
      </c>
    </row>
    <row r="128" spans="2:27" s="32" customFormat="1" ht="12">
      <c r="B128" s="345"/>
      <c r="D128" s="355" t="str">
        <f t="shared" si="63"/>
        <v/>
      </c>
      <c r="F128" s="345"/>
      <c r="H128" s="355" t="str">
        <f t="shared" si="64"/>
        <v/>
      </c>
      <c r="J128" s="345">
        <f t="shared" si="65"/>
        <v>0</v>
      </c>
      <c r="L128" s="355" t="str">
        <f t="shared" si="42"/>
        <v/>
      </c>
      <c r="N128" s="229" t="s">
        <v>91</v>
      </c>
      <c r="O128" s="376"/>
      <c r="P128" s="345"/>
      <c r="R128" s="355" t="str">
        <f t="shared" si="66"/>
        <v/>
      </c>
      <c r="T128" s="345"/>
      <c r="V128" s="355" t="str">
        <f t="shared" si="67"/>
        <v/>
      </c>
      <c r="X128" s="345">
        <f t="shared" si="68"/>
        <v>0</v>
      </c>
      <c r="Z128" s="355" t="str">
        <f t="shared" si="69"/>
        <v/>
      </c>
    </row>
    <row r="129" spans="2:27" s="32" customFormat="1" ht="12">
      <c r="B129" s="337">
        <f>SUM(B123:B128)</f>
        <v>0</v>
      </c>
      <c r="D129" s="358" t="str">
        <f t="shared" si="63"/>
        <v/>
      </c>
      <c r="F129" s="337">
        <f>SUM(F123:F128)</f>
        <v>0</v>
      </c>
      <c r="H129" s="358" t="str">
        <f t="shared" si="64"/>
        <v/>
      </c>
      <c r="J129" s="337">
        <f>SUM(J123:J128)</f>
        <v>0</v>
      </c>
      <c r="L129" s="358" t="str">
        <f t="shared" si="42"/>
        <v/>
      </c>
      <c r="N129" s="406" t="s">
        <v>28</v>
      </c>
      <c r="O129" s="296"/>
      <c r="P129" s="337">
        <f>SUM(P123:P128)</f>
        <v>0</v>
      </c>
      <c r="R129" s="358" t="str">
        <f t="shared" si="66"/>
        <v/>
      </c>
      <c r="T129" s="337">
        <f>SUM(T123:T128)</f>
        <v>0</v>
      </c>
      <c r="V129" s="358" t="str">
        <f t="shared" si="67"/>
        <v/>
      </c>
      <c r="X129" s="337">
        <f>SUM(X123:X128)</f>
        <v>0</v>
      </c>
      <c r="Z129" s="358" t="str">
        <f t="shared" si="69"/>
        <v/>
      </c>
    </row>
    <row r="130" spans="2:27" s="32" customFormat="1" ht="12">
      <c r="B130" s="338">
        <f>B97+B115+B121+B106+B129</f>
        <v>0</v>
      </c>
      <c r="D130" s="359" t="str">
        <f t="shared" si="63"/>
        <v/>
      </c>
      <c r="F130" s="338">
        <f>F97+F115+F121+F106+F129</f>
        <v>0</v>
      </c>
      <c r="H130" s="359" t="str">
        <f t="shared" si="64"/>
        <v/>
      </c>
      <c r="J130" s="338">
        <f>J97+J115+J121+J106+J129</f>
        <v>0</v>
      </c>
      <c r="L130" s="359" t="str">
        <f t="shared" si="42"/>
        <v/>
      </c>
      <c r="N130" s="408" t="s">
        <v>92</v>
      </c>
      <c r="O130" s="300"/>
      <c r="P130" s="338">
        <f>P97+P115+P121+P106+P129</f>
        <v>0</v>
      </c>
      <c r="R130" s="359" t="str">
        <f t="shared" si="66"/>
        <v/>
      </c>
      <c r="T130" s="338">
        <f>T97+T115+T121+T106+T129</f>
        <v>0</v>
      </c>
      <c r="V130" s="359" t="str">
        <f t="shared" si="67"/>
        <v/>
      </c>
      <c r="X130" s="338">
        <f>X97+X115+X121+X106+X129</f>
        <v>0</v>
      </c>
      <c r="Z130" s="359" t="str">
        <f t="shared" si="69"/>
        <v/>
      </c>
    </row>
    <row r="131" spans="2:27" s="32" customFormat="1" ht="8.25" customHeight="1">
      <c r="B131" s="286"/>
      <c r="D131" s="333"/>
      <c r="F131" s="286"/>
      <c r="H131" s="333"/>
      <c r="J131" s="286"/>
      <c r="L131" s="333"/>
      <c r="N131" s="11"/>
      <c r="O131" s="11"/>
      <c r="P131" s="286"/>
      <c r="R131" s="333"/>
      <c r="T131" s="286"/>
      <c r="V131" s="333"/>
      <c r="X131" s="286"/>
      <c r="Z131" s="333"/>
    </row>
    <row r="132" spans="2:27" s="32" customFormat="1" ht="12">
      <c r="B132" s="111" t="s">
        <v>53</v>
      </c>
      <c r="D132" s="333"/>
      <c r="F132" s="111"/>
      <c r="H132" s="333"/>
      <c r="J132" s="286"/>
      <c r="L132" s="333"/>
      <c r="N132" s="405"/>
      <c r="O132" s="381"/>
      <c r="P132" s="111"/>
      <c r="R132" s="333"/>
      <c r="T132" s="111"/>
      <c r="V132" s="333"/>
      <c r="X132" s="286"/>
      <c r="Z132" s="333"/>
    </row>
    <row r="133" spans="2:27" s="32" customFormat="1" ht="12">
      <c r="B133" s="111" t="s">
        <v>93</v>
      </c>
      <c r="D133" s="333"/>
      <c r="F133" s="111"/>
      <c r="H133" s="333"/>
      <c r="J133" s="286"/>
      <c r="L133" s="333"/>
      <c r="N133" s="405"/>
      <c r="O133" s="382"/>
      <c r="P133" s="111"/>
      <c r="R133" s="333"/>
      <c r="T133" s="111"/>
      <c r="V133" s="333"/>
      <c r="X133" s="286"/>
      <c r="Z133" s="333"/>
    </row>
    <row r="134" spans="2:27" s="32" customFormat="1" ht="12">
      <c r="B134" s="111" t="s">
        <v>334</v>
      </c>
      <c r="D134" s="333"/>
      <c r="F134" s="111"/>
      <c r="H134" s="333"/>
      <c r="J134" s="286"/>
      <c r="L134" s="333"/>
      <c r="N134" s="405"/>
      <c r="O134" s="382"/>
      <c r="P134" s="111"/>
      <c r="R134" s="333"/>
      <c r="T134" s="111"/>
      <c r="V134" s="333"/>
      <c r="X134" s="286"/>
      <c r="Z134" s="333"/>
    </row>
    <row r="135" spans="2:27" s="32" customFormat="1" ht="23.25">
      <c r="B135" s="286"/>
      <c r="D135" s="333"/>
      <c r="F135" s="286"/>
      <c r="H135" s="333"/>
      <c r="J135" s="286"/>
      <c r="L135" s="333"/>
      <c r="N135" s="12" t="s">
        <v>94</v>
      </c>
      <c r="O135" s="11"/>
      <c r="P135" s="286"/>
      <c r="R135" s="333"/>
      <c r="T135" s="286"/>
      <c r="V135" s="333"/>
      <c r="X135" s="286"/>
      <c r="Z135" s="333"/>
    </row>
    <row r="136" spans="2:27" s="32" customFormat="1" ht="12">
      <c r="B136" s="337">
        <f>B75</f>
        <v>0</v>
      </c>
      <c r="D136" s="358" t="str">
        <f>IF(B136=0,"",B136/B$136)</f>
        <v/>
      </c>
      <c r="F136" s="337">
        <f>F75</f>
        <v>0</v>
      </c>
      <c r="H136" s="358" t="str">
        <f>IF(F136=0,"",F136/F$136)</f>
        <v/>
      </c>
      <c r="J136" s="337">
        <f>J75</f>
        <v>0</v>
      </c>
      <c r="L136" s="358" t="str">
        <f>IF(J136=0,"",J136/J$136)</f>
        <v/>
      </c>
      <c r="N136" s="229" t="s">
        <v>51</v>
      </c>
      <c r="O136" s="376"/>
      <c r="P136" s="337">
        <f>P75</f>
        <v>0</v>
      </c>
      <c r="R136" s="358" t="str">
        <f>IF(P136=0,"",P136/P$136)</f>
        <v/>
      </c>
      <c r="T136" s="337">
        <f>T75</f>
        <v>0</v>
      </c>
      <c r="V136" s="358" t="str">
        <f t="shared" ref="V136:V153" si="70">IF(T136=0,"",T136/T$136)</f>
        <v/>
      </c>
      <c r="X136" s="337">
        <f>X75</f>
        <v>0</v>
      </c>
      <c r="Z136" s="358" t="str">
        <f>IF(X136=0,"",X136/X$136)</f>
        <v/>
      </c>
    </row>
    <row r="137" spans="2:27" s="32" customFormat="1" ht="12">
      <c r="B137" s="338">
        <f>B130</f>
        <v>0</v>
      </c>
      <c r="D137" s="359" t="str">
        <f>IF(B137=0,"",B137/B$136)</f>
        <v/>
      </c>
      <c r="F137" s="338">
        <f>F130</f>
        <v>0</v>
      </c>
      <c r="H137" s="359" t="str">
        <f>IF(F137=0,"",F137/F$136)</f>
        <v/>
      </c>
      <c r="J137" s="338">
        <f>J130</f>
        <v>0</v>
      </c>
      <c r="L137" s="359" t="str">
        <f>IF(J137=0,"",J137/J$136)</f>
        <v/>
      </c>
      <c r="N137" s="236" t="s">
        <v>92</v>
      </c>
      <c r="O137" s="383"/>
      <c r="P137" s="338">
        <f>P130</f>
        <v>0</v>
      </c>
      <c r="R137" s="359" t="str">
        <f t="shared" ref="R137:R153" si="71">IF(P137=0,"",P137/P$136)</f>
        <v/>
      </c>
      <c r="T137" s="338">
        <f>T130</f>
        <v>0</v>
      </c>
      <c r="V137" s="359" t="str">
        <f t="shared" si="70"/>
        <v/>
      </c>
      <c r="X137" s="338">
        <f>X130</f>
        <v>0</v>
      </c>
      <c r="Z137" s="359" t="str">
        <f>IF(X137=0,"",X137/X$136)</f>
        <v/>
      </c>
      <c r="AA137" s="40"/>
    </row>
    <row r="138" spans="2:27" s="2" customFormat="1" ht="22.5" customHeight="1">
      <c r="B138" s="448">
        <f>B136-B137</f>
        <v>0</v>
      </c>
      <c r="D138" s="360" t="str">
        <f t="shared" ref="D138:D153" si="72">IF(B138=0,"",B138/B$136)</f>
        <v/>
      </c>
      <c r="F138" s="448">
        <f>F136-F137</f>
        <v>0</v>
      </c>
      <c r="H138" s="360" t="str">
        <f>IF(F138=0,"",F138/F$136)</f>
        <v/>
      </c>
      <c r="J138" s="339"/>
      <c r="L138" s="360"/>
      <c r="N138" s="72" t="s">
        <v>95</v>
      </c>
      <c r="O138" s="379"/>
      <c r="P138" s="448">
        <f>P136-P137</f>
        <v>0</v>
      </c>
      <c r="R138" s="360" t="str">
        <f t="shared" si="71"/>
        <v/>
      </c>
      <c r="T138" s="448">
        <f>T136-T137</f>
        <v>0</v>
      </c>
      <c r="V138" s="360" t="str">
        <f t="shared" si="70"/>
        <v/>
      </c>
      <c r="X138" s="339"/>
      <c r="Z138" s="360"/>
    </row>
    <row r="139" spans="2:27" s="32" customFormat="1" ht="12">
      <c r="B139" s="344"/>
      <c r="D139" s="354" t="str">
        <f t="shared" si="72"/>
        <v/>
      </c>
      <c r="F139" s="344"/>
      <c r="H139" s="354" t="str">
        <f t="shared" ref="H139:H153" si="73">IF(F139=0,"",F139/F$136)</f>
        <v/>
      </c>
      <c r="J139" s="286"/>
      <c r="L139" s="333"/>
      <c r="N139" s="301" t="s">
        <v>96</v>
      </c>
      <c r="O139" s="388"/>
      <c r="P139" s="344"/>
      <c r="R139" s="354" t="str">
        <f t="shared" si="71"/>
        <v/>
      </c>
      <c r="T139" s="344"/>
      <c r="V139" s="354" t="str">
        <f t="shared" si="70"/>
        <v/>
      </c>
      <c r="X139" s="286"/>
      <c r="Z139" s="333"/>
      <c r="AA139" s="40"/>
    </row>
    <row r="140" spans="2:27" s="32" customFormat="1" ht="12">
      <c r="B140" s="345"/>
      <c r="D140" s="355" t="str">
        <f t="shared" si="72"/>
        <v/>
      </c>
      <c r="F140" s="345"/>
      <c r="H140" s="355" t="str">
        <f t="shared" si="73"/>
        <v/>
      </c>
      <c r="J140" s="286"/>
      <c r="L140" s="333"/>
      <c r="N140" s="236" t="s">
        <v>97</v>
      </c>
      <c r="O140" s="384"/>
      <c r="P140" s="345"/>
      <c r="R140" s="355" t="str">
        <f t="shared" si="71"/>
        <v/>
      </c>
      <c r="T140" s="345"/>
      <c r="V140" s="355" t="str">
        <f t="shared" si="70"/>
        <v/>
      </c>
      <c r="X140" s="286"/>
      <c r="Z140" s="333"/>
      <c r="AA140" s="40"/>
    </row>
    <row r="141" spans="2:27" s="32" customFormat="1" ht="12">
      <c r="B141" s="345"/>
      <c r="D141" s="355" t="str">
        <f t="shared" si="72"/>
        <v/>
      </c>
      <c r="F141" s="345"/>
      <c r="H141" s="355" t="str">
        <f t="shared" si="73"/>
        <v/>
      </c>
      <c r="J141" s="286"/>
      <c r="L141" s="333"/>
      <c r="N141" s="236" t="s">
        <v>98</v>
      </c>
      <c r="O141" s="384"/>
      <c r="P141" s="345"/>
      <c r="R141" s="355" t="str">
        <f t="shared" si="71"/>
        <v/>
      </c>
      <c r="T141" s="345"/>
      <c r="V141" s="355" t="str">
        <f t="shared" si="70"/>
        <v/>
      </c>
      <c r="X141" s="286"/>
      <c r="Z141" s="333"/>
      <c r="AA141" s="40"/>
    </row>
    <row r="142" spans="2:27" s="32" customFormat="1" ht="12">
      <c r="B142" s="345"/>
      <c r="D142" s="355" t="str">
        <f t="shared" si="72"/>
        <v/>
      </c>
      <c r="F142" s="345"/>
      <c r="H142" s="355" t="str">
        <f t="shared" si="73"/>
        <v/>
      </c>
      <c r="J142" s="286"/>
      <c r="L142" s="333"/>
      <c r="N142" s="236" t="s">
        <v>116</v>
      </c>
      <c r="O142" s="384"/>
      <c r="P142" s="345"/>
      <c r="R142" s="355" t="str">
        <f t="shared" si="71"/>
        <v/>
      </c>
      <c r="T142" s="345"/>
      <c r="V142" s="355" t="str">
        <f t="shared" si="70"/>
        <v/>
      </c>
      <c r="X142" s="286"/>
      <c r="Z142" s="333"/>
      <c r="AA142" s="40"/>
    </row>
    <row r="143" spans="2:27" s="32" customFormat="1" ht="12">
      <c r="B143" s="349"/>
      <c r="D143" s="357" t="str">
        <f t="shared" si="72"/>
        <v/>
      </c>
      <c r="F143" s="349"/>
      <c r="H143" s="357" t="str">
        <f t="shared" si="73"/>
        <v/>
      </c>
      <c r="J143" s="286"/>
      <c r="L143" s="333"/>
      <c r="N143" s="236"/>
      <c r="O143" s="385"/>
      <c r="P143" s="349"/>
      <c r="R143" s="357" t="str">
        <f t="shared" si="71"/>
        <v/>
      </c>
      <c r="T143" s="349"/>
      <c r="V143" s="357" t="str">
        <f t="shared" si="70"/>
        <v/>
      </c>
      <c r="X143" s="286"/>
      <c r="Z143" s="333"/>
      <c r="AA143" s="40"/>
    </row>
    <row r="144" spans="2:27" s="32" customFormat="1" ht="12">
      <c r="B144" s="344"/>
      <c r="D144" s="354" t="str">
        <f t="shared" si="72"/>
        <v/>
      </c>
      <c r="F144" s="344"/>
      <c r="H144" s="354" t="str">
        <f t="shared" si="73"/>
        <v/>
      </c>
      <c r="J144" s="286"/>
      <c r="L144" s="333"/>
      <c r="N144" s="303" t="s">
        <v>99</v>
      </c>
      <c r="O144" s="386"/>
      <c r="P144" s="344"/>
      <c r="R144" s="354" t="str">
        <f t="shared" si="71"/>
        <v/>
      </c>
      <c r="T144" s="344"/>
      <c r="V144" s="354" t="str">
        <f t="shared" si="70"/>
        <v/>
      </c>
      <c r="X144" s="286"/>
      <c r="Z144" s="333"/>
      <c r="AA144" s="56"/>
    </row>
    <row r="145" spans="1:27" s="2" customFormat="1" ht="12">
      <c r="B145" s="346">
        <f>SUM(B139:B144)</f>
        <v>0</v>
      </c>
      <c r="D145" s="361" t="str">
        <f t="shared" si="72"/>
        <v/>
      </c>
      <c r="F145" s="346">
        <f>SUM(F139:F144)</f>
        <v>0</v>
      </c>
      <c r="H145" s="361" t="str">
        <f t="shared" si="73"/>
        <v/>
      </c>
      <c r="J145" s="339"/>
      <c r="L145" s="360"/>
      <c r="N145" s="236" t="s">
        <v>100</v>
      </c>
      <c r="O145" s="384"/>
      <c r="P145" s="346">
        <f>SUM(P139:P144)</f>
        <v>0</v>
      </c>
      <c r="R145" s="361" t="str">
        <f t="shared" si="71"/>
        <v/>
      </c>
      <c r="T145" s="346">
        <f>SUM(T139:T144)</f>
        <v>0</v>
      </c>
      <c r="V145" s="361" t="str">
        <f t="shared" si="70"/>
        <v/>
      </c>
      <c r="X145" s="339"/>
      <c r="Z145" s="360"/>
      <c r="AA145" s="40"/>
    </row>
    <row r="146" spans="1:27" s="2" customFormat="1" ht="12">
      <c r="B146" s="346"/>
      <c r="D146" s="361" t="str">
        <f t="shared" si="72"/>
        <v/>
      </c>
      <c r="F146" s="346"/>
      <c r="H146" s="361" t="str">
        <f t="shared" si="73"/>
        <v/>
      </c>
      <c r="J146" s="339"/>
      <c r="L146" s="360"/>
      <c r="N146" s="301" t="s">
        <v>99</v>
      </c>
      <c r="O146" s="388"/>
      <c r="P146" s="346"/>
      <c r="R146" s="361" t="str">
        <f t="shared" si="71"/>
        <v/>
      </c>
      <c r="T146" s="346"/>
      <c r="V146" s="361" t="str">
        <f t="shared" si="70"/>
        <v/>
      </c>
      <c r="X146" s="339"/>
      <c r="Z146" s="360"/>
      <c r="AA146" s="40"/>
    </row>
    <row r="147" spans="1:27" s="32" customFormat="1" ht="12">
      <c r="B147" s="345"/>
      <c r="D147" s="355" t="str">
        <f t="shared" si="72"/>
        <v/>
      </c>
      <c r="F147" s="345"/>
      <c r="H147" s="355" t="str">
        <f t="shared" si="73"/>
        <v/>
      </c>
      <c r="J147" s="286"/>
      <c r="L147" s="333"/>
      <c r="N147" s="236" t="s">
        <v>101</v>
      </c>
      <c r="O147" s="384"/>
      <c r="P147" s="345"/>
      <c r="R147" s="355" t="str">
        <f t="shared" si="71"/>
        <v/>
      </c>
      <c r="T147" s="345"/>
      <c r="V147" s="355" t="str">
        <f t="shared" si="70"/>
        <v/>
      </c>
      <c r="X147" s="286"/>
      <c r="Z147" s="333"/>
      <c r="AA147" s="56"/>
    </row>
    <row r="148" spans="1:27" s="32" customFormat="1" ht="12">
      <c r="B148" s="345"/>
      <c r="D148" s="355" t="str">
        <f t="shared" si="72"/>
        <v/>
      </c>
      <c r="F148" s="345"/>
      <c r="H148" s="355" t="str">
        <f t="shared" si="73"/>
        <v/>
      </c>
      <c r="J148" s="286"/>
      <c r="L148" s="333"/>
      <c r="N148" s="236" t="s">
        <v>102</v>
      </c>
      <c r="O148" s="384"/>
      <c r="P148" s="345"/>
      <c r="R148" s="355" t="str">
        <f t="shared" si="71"/>
        <v/>
      </c>
      <c r="T148" s="345"/>
      <c r="V148" s="355" t="str">
        <f t="shared" si="70"/>
        <v/>
      </c>
      <c r="X148" s="286"/>
      <c r="Z148" s="333"/>
      <c r="AA148" s="40"/>
    </row>
    <row r="149" spans="1:27" s="32" customFormat="1" ht="12">
      <c r="B149" s="345"/>
      <c r="D149" s="355" t="str">
        <f t="shared" si="72"/>
        <v/>
      </c>
      <c r="F149" s="345"/>
      <c r="H149" s="355" t="str">
        <f t="shared" si="73"/>
        <v/>
      </c>
      <c r="J149" s="286"/>
      <c r="L149" s="333"/>
      <c r="N149" s="236" t="s">
        <v>116</v>
      </c>
      <c r="O149" s="384"/>
      <c r="P149" s="345"/>
      <c r="R149" s="355" t="str">
        <f t="shared" si="71"/>
        <v/>
      </c>
      <c r="T149" s="345"/>
      <c r="V149" s="355" t="str">
        <f t="shared" si="70"/>
        <v/>
      </c>
      <c r="X149" s="286"/>
      <c r="Z149" s="333"/>
      <c r="AA149" s="40"/>
    </row>
    <row r="150" spans="1:27" s="32" customFormat="1" ht="12">
      <c r="B150" s="345"/>
      <c r="D150" s="355" t="str">
        <f t="shared" si="72"/>
        <v/>
      </c>
      <c r="F150" s="345"/>
      <c r="H150" s="355" t="str">
        <f t="shared" si="73"/>
        <v/>
      </c>
      <c r="J150" s="286"/>
      <c r="L150" s="333"/>
      <c r="N150" s="447"/>
      <c r="O150" s="385"/>
      <c r="P150" s="345"/>
      <c r="R150" s="355" t="str">
        <f t="shared" si="71"/>
        <v/>
      </c>
      <c r="T150" s="345"/>
      <c r="V150" s="355" t="str">
        <f t="shared" si="70"/>
        <v/>
      </c>
      <c r="X150" s="286"/>
      <c r="Z150" s="333"/>
      <c r="AA150" s="40"/>
    </row>
    <row r="151" spans="1:27" s="32" customFormat="1" ht="36">
      <c r="B151" s="337">
        <f>SUM(B145:B150)</f>
        <v>0</v>
      </c>
      <c r="D151" s="358" t="str">
        <f t="shared" si="72"/>
        <v/>
      </c>
      <c r="F151" s="337">
        <f>SUM(F145:F150)</f>
        <v>0</v>
      </c>
      <c r="H151" s="358" t="str">
        <f>IF(F151=0,"",F151/F$136)</f>
        <v/>
      </c>
      <c r="J151" s="286"/>
      <c r="L151" s="333"/>
      <c r="N151" s="303" t="s">
        <v>169</v>
      </c>
      <c r="O151" s="386"/>
      <c r="P151" s="337">
        <f>SUM(P145:P150)</f>
        <v>0</v>
      </c>
      <c r="R151" s="358" t="str">
        <f t="shared" si="71"/>
        <v/>
      </c>
      <c r="T151" s="337">
        <f>SUM(T145:T150)</f>
        <v>0</v>
      </c>
      <c r="V151" s="358" t="str">
        <f t="shared" si="70"/>
        <v/>
      </c>
      <c r="X151" s="286"/>
      <c r="Z151" s="333"/>
      <c r="AA151" s="56"/>
    </row>
    <row r="152" spans="1:27" s="32" customFormat="1" ht="17.100000000000001" customHeight="1">
      <c r="B152" s="286"/>
      <c r="D152" s="333"/>
      <c r="F152" s="286"/>
      <c r="H152" s="333"/>
      <c r="J152" s="286"/>
      <c r="L152" s="333"/>
      <c r="N152" s="303" t="s">
        <v>766</v>
      </c>
      <c r="O152" s="386"/>
      <c r="P152" s="338"/>
      <c r="R152" s="333"/>
      <c r="T152" s="286"/>
      <c r="V152" s="333"/>
      <c r="X152" s="286"/>
      <c r="Z152" s="333"/>
      <c r="AA152" s="56"/>
    </row>
    <row r="153" spans="1:27" s="32" customFormat="1" ht="12">
      <c r="B153" s="286"/>
      <c r="D153" s="333" t="str">
        <f t="shared" si="72"/>
        <v/>
      </c>
      <c r="F153" s="286"/>
      <c r="H153" s="333" t="str">
        <f t="shared" si="73"/>
        <v/>
      </c>
      <c r="J153" s="286"/>
      <c r="L153" s="333"/>
      <c r="N153" s="304"/>
      <c r="O153" s="386"/>
      <c r="P153" s="286"/>
      <c r="R153" s="333" t="str">
        <f t="shared" si="71"/>
        <v/>
      </c>
      <c r="T153" s="286"/>
      <c r="V153" s="333" t="str">
        <f t="shared" si="70"/>
        <v/>
      </c>
      <c r="X153" s="286"/>
      <c r="Z153" s="333"/>
      <c r="AA153" s="56"/>
    </row>
    <row r="154" spans="1:27" s="32" customFormat="1" ht="12">
      <c r="B154" s="286"/>
      <c r="D154" s="333"/>
      <c r="F154" s="286"/>
      <c r="H154" s="333"/>
      <c r="J154" s="286"/>
      <c r="L154" s="333"/>
      <c r="N154" s="303" t="s">
        <v>2</v>
      </c>
      <c r="O154" s="386"/>
      <c r="P154" s="286"/>
      <c r="R154" s="333"/>
      <c r="T154" s="286"/>
      <c r="V154" s="333"/>
      <c r="X154" s="286"/>
      <c r="Z154" s="333"/>
      <c r="AA154" s="40"/>
    </row>
    <row r="155" spans="1:27" s="32" customFormat="1" ht="12">
      <c r="A155" s="340"/>
      <c r="B155" s="347"/>
      <c r="C155" s="261"/>
      <c r="D155" s="362" t="str">
        <f>IF(B155="","",B155/B$157)</f>
        <v/>
      </c>
      <c r="E155" s="261"/>
      <c r="F155" s="347"/>
      <c r="G155" s="261"/>
      <c r="H155" s="362" t="str">
        <f>IF(F155="","",F155/F$157)</f>
        <v/>
      </c>
      <c r="I155" s="261"/>
      <c r="J155" s="416"/>
      <c r="K155" s="261"/>
      <c r="L155" s="362"/>
      <c r="M155" s="261"/>
      <c r="N155" s="311" t="s">
        <v>4</v>
      </c>
      <c r="O155" s="386"/>
      <c r="P155" s="347"/>
      <c r="Q155" s="261"/>
      <c r="R155" s="362" t="str">
        <f>IF(P155="","",P155/P$157)</f>
        <v/>
      </c>
      <c r="S155" s="261"/>
      <c r="T155" s="347"/>
      <c r="U155" s="261"/>
      <c r="V155" s="362" t="str">
        <f>IF(T155="","",T155/T$157)</f>
        <v/>
      </c>
      <c r="W155" s="261"/>
      <c r="X155" s="416"/>
      <c r="Y155" s="261"/>
      <c r="Z155" s="362"/>
      <c r="AA155" s="417"/>
    </row>
    <row r="156" spans="1:27" s="32" customFormat="1" ht="12">
      <c r="A156" s="257"/>
      <c r="B156" s="345"/>
      <c r="D156" s="355" t="str">
        <f>IF(B156="","",B156/B$157)</f>
        <v/>
      </c>
      <c r="F156" s="345"/>
      <c r="H156" s="355" t="str">
        <f>IF(F156="","",F156/F$157)</f>
        <v/>
      </c>
      <c r="J156" s="286"/>
      <c r="L156" s="333"/>
      <c r="N156" s="413" t="s">
        <v>3</v>
      </c>
      <c r="O156" s="386"/>
      <c r="P156" s="345"/>
      <c r="R156" s="355" t="str">
        <f>IF(P156="","",P156/P$157)</f>
        <v/>
      </c>
      <c r="T156" s="345"/>
      <c r="V156" s="355" t="str">
        <f>IF(T156="","",T156/T$157)</f>
        <v/>
      </c>
      <c r="X156" s="286"/>
      <c r="Z156" s="333"/>
      <c r="AA156" s="418"/>
    </row>
    <row r="157" spans="1:27" s="32" customFormat="1" ht="12">
      <c r="A157" s="257"/>
      <c r="B157" s="348">
        <f>B155+B156</f>
        <v>0</v>
      </c>
      <c r="D157" s="356" t="str">
        <f>IF(B157=0,"",B157/B$157)</f>
        <v/>
      </c>
      <c r="F157" s="348">
        <f>F155+F156</f>
        <v>0</v>
      </c>
      <c r="H157" s="356" t="str">
        <f>IF(F157=0,"",F157/F$157)</f>
        <v/>
      </c>
      <c r="J157" s="286"/>
      <c r="L157" s="333"/>
      <c r="N157" s="304" t="s">
        <v>395</v>
      </c>
      <c r="O157" s="307"/>
      <c r="P157" s="348">
        <f>P155+P156</f>
        <v>0</v>
      </c>
      <c r="R157" s="356" t="str">
        <f>IF(P157=0,"",P157/P$157)</f>
        <v/>
      </c>
      <c r="T157" s="348">
        <f>T155+T156</f>
        <v>0</v>
      </c>
      <c r="V157" s="356" t="str">
        <f>IF(T157=0,"",T157/T$157)</f>
        <v/>
      </c>
      <c r="X157" s="286"/>
      <c r="Z157" s="333"/>
      <c r="AA157" s="419"/>
    </row>
    <row r="158" spans="1:27" s="32" customFormat="1" ht="3" customHeight="1">
      <c r="A158" s="341"/>
      <c r="B158" s="337"/>
      <c r="C158" s="264"/>
      <c r="D158" s="358"/>
      <c r="E158" s="264"/>
      <c r="F158" s="337"/>
      <c r="G158" s="264"/>
      <c r="H158" s="358"/>
      <c r="I158" s="264"/>
      <c r="J158" s="337"/>
      <c r="K158" s="264"/>
      <c r="L158" s="358"/>
      <c r="M158" s="264"/>
      <c r="N158" s="309"/>
      <c r="O158" s="386"/>
      <c r="P158" s="337"/>
      <c r="Q158" s="264"/>
      <c r="R158" s="358"/>
      <c r="S158" s="264"/>
      <c r="T158" s="337"/>
      <c r="U158" s="264"/>
      <c r="V158" s="358"/>
      <c r="W158" s="264"/>
      <c r="X158" s="337"/>
      <c r="Y158" s="264"/>
      <c r="Z158" s="358"/>
      <c r="AA158" s="420"/>
    </row>
    <row r="159" spans="1:27" s="32" customFormat="1" ht="12">
      <c r="B159" s="286"/>
      <c r="D159" s="333"/>
      <c r="F159" s="286"/>
      <c r="H159" s="333"/>
      <c r="J159" s="286"/>
      <c r="L159" s="333"/>
      <c r="N159" s="303"/>
      <c r="O159" s="386"/>
      <c r="P159" s="286"/>
      <c r="R159" s="333"/>
      <c r="T159" s="286"/>
      <c r="V159" s="333"/>
      <c r="X159" s="286"/>
      <c r="Z159" s="333"/>
      <c r="AA159" s="40"/>
    </row>
    <row r="160" spans="1:27" s="32" customFormat="1" ht="12">
      <c r="B160" s="286"/>
      <c r="D160" s="333"/>
      <c r="F160" s="286"/>
      <c r="H160" s="333"/>
      <c r="J160" s="286"/>
      <c r="L160" s="333"/>
      <c r="N160" s="415" t="s">
        <v>103</v>
      </c>
      <c r="O160" s="387"/>
      <c r="P160" s="286"/>
      <c r="R160" s="333"/>
      <c r="T160" s="286"/>
      <c r="V160" s="333"/>
      <c r="X160" s="286"/>
      <c r="Z160" s="333"/>
      <c r="AA160" s="40"/>
    </row>
    <row r="161" spans="1:27" s="32" customFormat="1" ht="12">
      <c r="B161" s="286"/>
      <c r="D161" s="333"/>
      <c r="F161" s="286"/>
      <c r="H161" s="333"/>
      <c r="J161" s="286"/>
      <c r="L161" s="333"/>
      <c r="N161" s="303"/>
      <c r="O161" s="386"/>
      <c r="P161" s="286"/>
      <c r="R161" s="333"/>
      <c r="T161" s="286"/>
      <c r="V161" s="333"/>
      <c r="X161" s="286"/>
      <c r="Z161" s="333"/>
      <c r="AA161" s="56"/>
    </row>
    <row r="162" spans="1:27" s="32" customFormat="1" ht="12">
      <c r="A162" s="340"/>
      <c r="B162" s="347"/>
      <c r="C162" s="261"/>
      <c r="D162" s="772" t="str">
        <f>IF(B162=0,"",B162/B$136)</f>
        <v/>
      </c>
      <c r="E162" s="261"/>
      <c r="F162" s="347"/>
      <c r="G162" s="261"/>
      <c r="H162" s="772" t="str">
        <f>IF(F162=0,"",F162/F$136)</f>
        <v/>
      </c>
      <c r="I162" s="261"/>
      <c r="J162" s="416"/>
      <c r="K162" s="261"/>
      <c r="L162" s="362"/>
      <c r="M162" s="261"/>
      <c r="N162" s="311" t="s">
        <v>104</v>
      </c>
      <c r="O162" s="773"/>
      <c r="P162" s="347"/>
      <c r="Q162" s="261"/>
      <c r="R162" s="772" t="str">
        <f>IF(P162=0,"",P162/P$136)</f>
        <v/>
      </c>
      <c r="S162" s="261"/>
      <c r="T162" s="347"/>
      <c r="U162" s="261"/>
      <c r="V162" s="772" t="str">
        <f>IF(T162=0,"",T162/T$136)</f>
        <v/>
      </c>
      <c r="W162" s="261"/>
      <c r="X162" s="416"/>
      <c r="Y162" s="261"/>
      <c r="Z162" s="362"/>
      <c r="AA162" s="417"/>
    </row>
    <row r="163" spans="1:27" s="32" customFormat="1" ht="12">
      <c r="A163" s="257"/>
      <c r="B163" s="345"/>
      <c r="D163" s="355" t="str">
        <f>IF(B163=0,"",B163/B$136)</f>
        <v/>
      </c>
      <c r="F163" s="345"/>
      <c r="H163" s="355" t="str">
        <f>IF(F163=0,"",F163/F$136)</f>
        <v/>
      </c>
      <c r="J163" s="286"/>
      <c r="L163" s="333"/>
      <c r="N163" s="301" t="s">
        <v>105</v>
      </c>
      <c r="O163" s="388"/>
      <c r="P163" s="345"/>
      <c r="R163" s="355" t="str">
        <f>IF(P163=0,"",P163/P$136)</f>
        <v/>
      </c>
      <c r="T163" s="345"/>
      <c r="V163" s="355" t="str">
        <f>IF(T163=0,"",T163/T$136)</f>
        <v/>
      </c>
      <c r="X163" s="286"/>
      <c r="Z163" s="333"/>
      <c r="AA163" s="421"/>
    </row>
    <row r="164" spans="1:27" s="32" customFormat="1" ht="12">
      <c r="A164" s="257"/>
      <c r="B164" s="345"/>
      <c r="D164" s="355" t="str">
        <f>IF(B164=0,"",B164/B$136)</f>
        <v/>
      </c>
      <c r="F164" s="345"/>
      <c r="H164" s="355" t="str">
        <f>IF(F164=0,"",F164/F$136)</f>
        <v/>
      </c>
      <c r="J164" s="286"/>
      <c r="L164" s="333"/>
      <c r="N164" s="301" t="s">
        <v>106</v>
      </c>
      <c r="O164" s="388"/>
      <c r="P164" s="345"/>
      <c r="R164" s="355" t="str">
        <f>IF(P164=0,"",P164/P$136)</f>
        <v/>
      </c>
      <c r="T164" s="345"/>
      <c r="V164" s="355" t="str">
        <f>IF(T164=0,"",T164/T$136)</f>
        <v/>
      </c>
      <c r="X164" s="286"/>
      <c r="Z164" s="333"/>
      <c r="AA164" s="421"/>
    </row>
    <row r="165" spans="1:27" s="32" customFormat="1" ht="12">
      <c r="A165" s="257"/>
      <c r="B165" s="348">
        <f>SUM(B162:B164)</f>
        <v>0</v>
      </c>
      <c r="D165" s="356" t="str">
        <f>IF(B165=0,"",B165/B$136)</f>
        <v/>
      </c>
      <c r="F165" s="348">
        <f>SUM(F162:F164)</f>
        <v>0</v>
      </c>
      <c r="H165" s="356" t="str">
        <f>IF(F165=0,"",F165/F$136)</f>
        <v/>
      </c>
      <c r="J165" s="286"/>
      <c r="L165" s="333"/>
      <c r="N165" s="303" t="s">
        <v>107</v>
      </c>
      <c r="O165" s="386"/>
      <c r="P165" s="348">
        <f>SUM(P162:P164)</f>
        <v>0</v>
      </c>
      <c r="R165" s="356" t="str">
        <f>IF(P165=0,"",P165/P$136)</f>
        <v/>
      </c>
      <c r="T165" s="348">
        <f>SUM(T162:T164)</f>
        <v>0</v>
      </c>
      <c r="V165" s="356" t="str">
        <f>IF(T165=0,"",T165/T$136)</f>
        <v/>
      </c>
      <c r="X165" s="286"/>
      <c r="Z165" s="333"/>
      <c r="AA165" s="422"/>
    </row>
    <row r="166" spans="1:27" s="32" customFormat="1" ht="3.75" customHeight="1">
      <c r="A166" s="341"/>
      <c r="B166" s="337"/>
      <c r="C166" s="264"/>
      <c r="D166" s="358"/>
      <c r="E166" s="264"/>
      <c r="F166" s="337"/>
      <c r="G166" s="264"/>
      <c r="H166" s="358"/>
      <c r="I166" s="264"/>
      <c r="J166" s="337"/>
      <c r="K166" s="264"/>
      <c r="L166" s="358"/>
      <c r="M166" s="264"/>
      <c r="N166" s="309"/>
      <c r="O166" s="386"/>
      <c r="P166" s="337"/>
      <c r="Q166" s="264"/>
      <c r="R166" s="358"/>
      <c r="S166" s="264"/>
      <c r="T166" s="337"/>
      <c r="U166" s="264"/>
      <c r="V166" s="358"/>
      <c r="W166" s="264"/>
      <c r="X166" s="337"/>
      <c r="Y166" s="264"/>
      <c r="Z166" s="358"/>
      <c r="AA166" s="423"/>
    </row>
    <row r="167" spans="1:27" s="32" customFormat="1" ht="12">
      <c r="B167" s="286"/>
      <c r="D167" s="333"/>
      <c r="F167" s="286"/>
      <c r="H167" s="333"/>
      <c r="J167" s="286"/>
      <c r="L167" s="333"/>
      <c r="N167" s="303"/>
      <c r="O167" s="386"/>
      <c r="P167" s="286"/>
      <c r="R167" s="333"/>
      <c r="T167" s="286"/>
      <c r="V167" s="333"/>
      <c r="X167" s="286"/>
      <c r="Z167" s="333"/>
    </row>
    <row r="168" spans="1:27" s="32" customFormat="1" ht="16.5" customHeight="1">
      <c r="B168" s="286"/>
      <c r="D168" s="333"/>
      <c r="F168" s="286"/>
      <c r="H168" s="333"/>
      <c r="J168" s="286"/>
      <c r="L168" s="333"/>
      <c r="N168" s="414" t="s">
        <v>108</v>
      </c>
      <c r="O168" s="389"/>
      <c r="P168" s="286"/>
      <c r="R168" s="333"/>
      <c r="T168" s="286"/>
      <c r="V168" s="333"/>
      <c r="X168" s="286"/>
      <c r="Z168" s="333"/>
    </row>
    <row r="169" spans="1:27" s="32" customFormat="1" ht="12">
      <c r="B169" s="286"/>
      <c r="D169" s="333"/>
      <c r="F169" s="286"/>
      <c r="H169" s="333"/>
      <c r="J169" s="286"/>
      <c r="L169" s="333"/>
      <c r="N169" s="414"/>
      <c r="O169" s="389"/>
      <c r="P169" s="286"/>
      <c r="R169" s="333"/>
      <c r="T169" s="286"/>
      <c r="V169" s="333"/>
      <c r="X169" s="286"/>
      <c r="Z169" s="333"/>
    </row>
    <row r="170" spans="1:27" s="32" customFormat="1" ht="12">
      <c r="A170" s="340"/>
      <c r="B170" s="347"/>
      <c r="C170" s="261"/>
      <c r="D170" s="362"/>
      <c r="E170" s="261"/>
      <c r="F170" s="347"/>
      <c r="G170" s="261"/>
      <c r="H170" s="362"/>
      <c r="I170" s="261"/>
      <c r="J170" s="416"/>
      <c r="K170" s="261"/>
      <c r="L170" s="362"/>
      <c r="M170" s="261"/>
      <c r="N170" s="311" t="s">
        <v>109</v>
      </c>
      <c r="O170" s="388"/>
      <c r="P170" s="347"/>
      <c r="Q170" s="261"/>
      <c r="R170" s="362"/>
      <c r="S170" s="261"/>
      <c r="T170" s="347"/>
      <c r="U170" s="261"/>
      <c r="V170" s="362"/>
      <c r="W170" s="261"/>
      <c r="X170" s="416"/>
      <c r="Y170" s="261"/>
      <c r="Z170" s="362"/>
      <c r="AA170" s="424"/>
    </row>
    <row r="171" spans="1:27" s="32" customFormat="1" ht="12">
      <c r="A171" s="257"/>
      <c r="B171" s="345"/>
      <c r="D171" s="355" t="str">
        <f>IF(B171=0,"",B171/B$136)</f>
        <v/>
      </c>
      <c r="F171" s="345"/>
      <c r="H171" s="355" t="str">
        <f>IF(F171=0,"",F171/F$136)</f>
        <v/>
      </c>
      <c r="J171" s="286"/>
      <c r="L171" s="333"/>
      <c r="N171" s="235" t="s">
        <v>55</v>
      </c>
      <c r="O171" s="390"/>
      <c r="P171" s="345"/>
      <c r="R171" s="355" t="str">
        <f>IF(P171=0,"",P171/P$136)</f>
        <v/>
      </c>
      <c r="T171" s="345"/>
      <c r="V171" s="355" t="str">
        <f>IF(T171=0,"",T171/T$136)</f>
        <v/>
      </c>
      <c r="X171" s="286"/>
      <c r="Z171" s="333"/>
      <c r="AA171" s="422"/>
    </row>
    <row r="172" spans="1:27" s="32" customFormat="1" ht="12">
      <c r="A172" s="257"/>
      <c r="B172" s="345"/>
      <c r="D172" s="355" t="str">
        <f>IF(B172=0,"",B172/B$136)</f>
        <v/>
      </c>
      <c r="F172" s="345"/>
      <c r="H172" s="355" t="str">
        <f>IF(F172=0,"",F172/F$136)</f>
        <v/>
      </c>
      <c r="J172" s="286"/>
      <c r="L172" s="333"/>
      <c r="N172" s="301" t="s">
        <v>56</v>
      </c>
      <c r="O172" s="388"/>
      <c r="P172" s="345"/>
      <c r="R172" s="355" t="str">
        <f>IF(P172=0,"",P172/P$136)</f>
        <v/>
      </c>
      <c r="T172" s="345"/>
      <c r="V172" s="355" t="str">
        <f>IF(T172=0,"",T172/T$136)</f>
        <v/>
      </c>
      <c r="X172" s="286"/>
      <c r="Z172" s="333"/>
      <c r="AA172" s="422"/>
    </row>
    <row r="173" spans="1:27" s="32" customFormat="1" ht="12">
      <c r="A173" s="257"/>
      <c r="B173" s="345"/>
      <c r="D173" s="355" t="str">
        <f>IF(B173=0,"",B173/B$136)</f>
        <v/>
      </c>
      <c r="F173" s="345"/>
      <c r="H173" s="355" t="str">
        <f>IF(F173=0,"",F173/F$136)</f>
        <v/>
      </c>
      <c r="J173" s="286"/>
      <c r="L173" s="333"/>
      <c r="N173" s="236" t="s">
        <v>30</v>
      </c>
      <c r="O173" s="384"/>
      <c r="P173" s="345"/>
      <c r="R173" s="355" t="str">
        <f>IF(P173=0,"",P173/P$136)</f>
        <v/>
      </c>
      <c r="T173" s="345"/>
      <c r="V173" s="355" t="str">
        <f>IF(T173=0,"",T173/T$136)</f>
        <v/>
      </c>
      <c r="X173" s="286"/>
      <c r="Z173" s="333"/>
      <c r="AA173" s="422"/>
    </row>
    <row r="174" spans="1:27">
      <c r="A174" s="94"/>
      <c r="B174" s="348">
        <f>SUM(B170:B173)</f>
        <v>0</v>
      </c>
      <c r="D174" s="356" t="str">
        <f>IF(B174=0,"",B174/B$136)</f>
        <v/>
      </c>
      <c r="F174" s="348">
        <f>SUM(F170:F173)</f>
        <v>0</v>
      </c>
      <c r="H174" s="356" t="str">
        <f>IF(F174=0,"",F174/F$136)</f>
        <v/>
      </c>
      <c r="L174" s="333"/>
      <c r="N174" s="303" t="s">
        <v>768</v>
      </c>
      <c r="O174" s="391"/>
      <c r="P174" s="348">
        <f>SUM(P170:P173)</f>
        <v>0</v>
      </c>
      <c r="R174" s="356" t="str">
        <f>IF(P174=0,"",P174/P$136)</f>
        <v/>
      </c>
      <c r="S174"/>
      <c r="T174" s="348">
        <f>SUM(T170:T173)</f>
        <v>0</v>
      </c>
      <c r="V174" s="356" t="str">
        <f>IF(T174=0,"",T174/T$136)</f>
        <v/>
      </c>
      <c r="X174" s="286"/>
      <c r="Z174" s="333"/>
      <c r="AA174" s="422"/>
    </row>
    <row r="175" spans="1:27" ht="5.25" customHeight="1">
      <c r="A175" s="342"/>
      <c r="B175" s="337"/>
      <c r="C175" s="343"/>
      <c r="D175" s="358"/>
      <c r="E175" s="343"/>
      <c r="F175" s="337"/>
      <c r="G175" s="343"/>
      <c r="H175" s="358"/>
      <c r="I175" s="343"/>
      <c r="J175" s="337"/>
      <c r="K175" s="343"/>
      <c r="L175" s="358"/>
      <c r="M175" s="343"/>
      <c r="N175" s="309"/>
      <c r="O175" s="386"/>
      <c r="P175" s="337"/>
      <c r="Q175" s="343"/>
      <c r="R175" s="358"/>
      <c r="S175" s="343"/>
      <c r="T175" s="337"/>
      <c r="U175" s="343"/>
      <c r="V175" s="358"/>
      <c r="W175" s="343"/>
      <c r="X175" s="337"/>
      <c r="Y175" s="343"/>
      <c r="Z175" s="358"/>
      <c r="AA175" s="423"/>
    </row>
    <row r="176" spans="1:27">
      <c r="H176" s="333"/>
      <c r="L176" s="333"/>
      <c r="P176" s="286"/>
      <c r="R176" s="333"/>
      <c r="T176" s="286"/>
      <c r="V176" s="333"/>
      <c r="W176" s="32"/>
      <c r="X176" s="286"/>
      <c r="Z176" s="333"/>
      <c r="AA176" s="32"/>
    </row>
    <row r="177" spans="2:27">
      <c r="B177" s="111" t="s">
        <v>53</v>
      </c>
      <c r="H177" s="333"/>
      <c r="L177" s="333"/>
      <c r="O177" s="381"/>
      <c r="P177" s="286"/>
      <c r="R177" s="333"/>
      <c r="T177" s="286"/>
      <c r="V177" s="333"/>
      <c r="W177" s="32"/>
      <c r="X177" s="286"/>
      <c r="Z177" s="333"/>
      <c r="AA177" s="32"/>
    </row>
    <row r="178" spans="2:27">
      <c r="B178" s="365" t="s">
        <v>396</v>
      </c>
      <c r="H178" s="333"/>
      <c r="L178" s="333"/>
      <c r="O178" s="392"/>
      <c r="P178" s="321"/>
      <c r="Q178" s="321"/>
      <c r="R178" s="321"/>
      <c r="S178" s="321"/>
      <c r="T178" s="321"/>
      <c r="U178" s="321"/>
      <c r="V178" s="321"/>
      <c r="W178" s="321"/>
      <c r="X178" s="321"/>
      <c r="Y178" s="321"/>
      <c r="Z178" s="321"/>
      <c r="AA178" s="321"/>
    </row>
    <row r="179" spans="2:27">
      <c r="B179" s="1203" t="s">
        <v>179</v>
      </c>
      <c r="N179" s="235"/>
      <c r="O179" s="393"/>
      <c r="P179" s="104"/>
      <c r="Q179" s="106"/>
      <c r="R179" s="107"/>
      <c r="S179" s="235"/>
      <c r="T179" s="235"/>
      <c r="U179" s="235"/>
      <c r="V179" s="106"/>
      <c r="W179" s="107"/>
      <c r="X179" s="235"/>
      <c r="Y179" s="235"/>
      <c r="Z179" s="237"/>
      <c r="AA179" s="104"/>
    </row>
    <row r="181" spans="2:27" ht="27" customHeight="1"/>
    <row r="183" spans="2:27">
      <c r="B183" s="76" t="str">
        <f>"Situation financière " &amp;'Page de garde'!C4&amp;" affichant un déficit accumulé supérieur à 10 %"</f>
        <v>Situation financière 2023-2024 affichant un déficit accumulé supérieur à 10 %</v>
      </c>
      <c r="C183" s="227"/>
      <c r="D183" s="821"/>
      <c r="E183" s="821"/>
      <c r="F183" s="821"/>
      <c r="G183" s="821"/>
      <c r="H183" s="90"/>
      <c r="I183" s="821"/>
      <c r="J183" s="821"/>
      <c r="K183" s="821"/>
    </row>
    <row r="184" spans="2:27" ht="27" customHeight="1">
      <c r="B184" s="1985" t="s">
        <v>714</v>
      </c>
      <c r="C184" s="1985"/>
      <c r="D184" s="1985"/>
      <c r="E184" s="1985"/>
      <c r="F184" s="1985"/>
      <c r="G184" s="1985"/>
      <c r="H184" s="1985"/>
      <c r="I184" s="1985"/>
      <c r="J184" s="1985"/>
      <c r="K184" s="1985"/>
      <c r="L184" s="1985"/>
      <c r="M184" s="1985"/>
      <c r="N184" s="1985"/>
      <c r="O184" s="1985"/>
      <c r="P184" s="1985"/>
      <c r="Q184" s="1985"/>
      <c r="R184" s="1985"/>
      <c r="S184" s="1985"/>
      <c r="T184" s="1985"/>
      <c r="U184" s="1985"/>
      <c r="V184" s="1985"/>
      <c r="W184" s="1985"/>
      <c r="X184" s="1985"/>
      <c r="Y184" s="1985"/>
      <c r="Z184" s="1985"/>
    </row>
    <row r="185" spans="2:27">
      <c r="B185" s="256"/>
      <c r="C185" s="227"/>
      <c r="D185" s="821"/>
      <c r="E185" s="821"/>
      <c r="F185" s="821"/>
      <c r="G185" s="821"/>
      <c r="H185" s="90"/>
      <c r="I185" s="821"/>
      <c r="J185" s="821"/>
      <c r="K185" s="821"/>
    </row>
    <row r="186" spans="2:27">
      <c r="B186" s="256"/>
      <c r="C186" s="227"/>
      <c r="D186" s="821"/>
      <c r="E186" s="821"/>
      <c r="F186" s="821"/>
      <c r="G186" s="821"/>
      <c r="H186" s="90"/>
      <c r="I186" s="821"/>
      <c r="J186" s="821"/>
      <c r="K186" s="821"/>
    </row>
    <row r="187" spans="2:27">
      <c r="B187" s="256"/>
      <c r="C187" s="227"/>
      <c r="D187" s="821"/>
      <c r="E187" s="821"/>
      <c r="F187" s="821"/>
      <c r="G187" s="821"/>
      <c r="H187" s="90"/>
      <c r="I187" s="821"/>
      <c r="J187" s="821"/>
      <c r="K187" s="821"/>
    </row>
    <row r="188" spans="2:27">
      <c r="B188" s="256"/>
      <c r="C188" s="227"/>
      <c r="D188" s="821"/>
      <c r="E188" s="821"/>
      <c r="F188" s="821"/>
      <c r="G188" s="821"/>
      <c r="H188" s="90"/>
      <c r="I188" s="821"/>
      <c r="J188" s="821"/>
      <c r="K188" s="821"/>
    </row>
    <row r="189" spans="2:27">
      <c r="B189" s="256"/>
      <c r="C189" s="227"/>
      <c r="D189" s="821"/>
      <c r="E189" s="821"/>
      <c r="F189" s="821"/>
      <c r="G189" s="821"/>
      <c r="H189" s="90"/>
      <c r="I189" s="821"/>
      <c r="J189" s="821"/>
      <c r="K189" s="821"/>
    </row>
    <row r="190" spans="2:27">
      <c r="B190" s="256"/>
      <c r="C190" s="227"/>
      <c r="D190" s="821"/>
      <c r="E190" s="821"/>
      <c r="F190" s="821"/>
      <c r="G190" s="821"/>
      <c r="H190" s="90"/>
      <c r="I190" s="821"/>
      <c r="J190" s="821"/>
      <c r="K190" s="821"/>
    </row>
    <row r="191" spans="2:27">
      <c r="B191" s="256"/>
      <c r="C191" s="227"/>
      <c r="D191" s="821"/>
      <c r="E191" s="821"/>
      <c r="F191" s="821"/>
      <c r="G191" s="821"/>
      <c r="H191" s="90"/>
      <c r="I191" s="821"/>
      <c r="J191" s="821"/>
      <c r="K191" s="821"/>
    </row>
    <row r="192" spans="2:27">
      <c r="B192" s="256"/>
      <c r="C192" s="227"/>
      <c r="D192" s="821"/>
      <c r="E192" s="821"/>
      <c r="F192" s="821"/>
      <c r="G192" s="821"/>
      <c r="H192" s="90"/>
      <c r="I192" s="821"/>
      <c r="J192" s="821"/>
      <c r="K192" s="821"/>
    </row>
    <row r="193" spans="2:26">
      <c r="B193" s="256"/>
      <c r="C193" s="227"/>
      <c r="D193" s="821"/>
      <c r="E193" s="821"/>
      <c r="F193" s="821"/>
      <c r="G193" s="821"/>
      <c r="H193" s="90"/>
      <c r="I193" s="821"/>
      <c r="J193" s="821"/>
      <c r="K193" s="821"/>
    </row>
    <row r="194" spans="2:26">
      <c r="B194" s="256"/>
      <c r="C194" s="227"/>
      <c r="D194" s="821"/>
      <c r="E194" s="821"/>
      <c r="F194" s="821"/>
      <c r="G194" s="821"/>
      <c r="H194" s="90"/>
      <c r="I194" s="821"/>
      <c r="J194" s="821"/>
      <c r="K194" s="821"/>
    </row>
    <row r="195" spans="2:26">
      <c r="C195" s="227"/>
      <c r="D195" s="821"/>
      <c r="E195" s="821"/>
      <c r="F195" s="821"/>
      <c r="G195" s="821"/>
      <c r="H195" s="90"/>
      <c r="I195" s="821"/>
      <c r="J195" s="821"/>
      <c r="K195" s="821"/>
    </row>
    <row r="202" spans="2:26">
      <c r="B202" s="76" t="str">
        <f>"Situation financière " &amp;'Page de garde'!C4&amp;" affichant un surplus accumulé supérieur à 35 %"</f>
        <v>Situation financière 2023-2024 affichant un surplus accumulé supérieur à 35 %</v>
      </c>
      <c r="C202" s="227"/>
      <c r="D202" s="821"/>
      <c r="E202" s="821"/>
      <c r="F202" s="821"/>
      <c r="G202" s="821"/>
      <c r="H202" s="90"/>
      <c r="I202" s="821"/>
      <c r="J202" s="821"/>
      <c r="K202" s="821"/>
    </row>
    <row r="203" spans="2:26" ht="30" customHeight="1">
      <c r="B203" s="1985" t="str">
        <f>"Si votre situation financière affiche un surplus accumulé (Fonds d'administration générale (ligne 161) ou Actifs nets non affectés (Ligne 169)) supérieur à 35 % de vos revenus, précisez vos intentions ou vos objectifs à cet égard."</f>
        <v>Si votre situation financière affiche un surplus accumulé (Fonds d'administration générale (ligne 161) ou Actifs nets non affectés (Ligne 169)) supérieur à 35 % de vos revenus, précisez vos intentions ou vos objectifs à cet égard.</v>
      </c>
      <c r="C203" s="1985"/>
      <c r="D203" s="1985"/>
      <c r="E203" s="1985"/>
      <c r="F203" s="1985"/>
      <c r="G203" s="1985"/>
      <c r="H203" s="1985"/>
      <c r="I203" s="1985"/>
      <c r="J203" s="1985"/>
      <c r="K203" s="1985"/>
      <c r="L203" s="1985"/>
      <c r="M203" s="1985"/>
      <c r="N203" s="1985"/>
      <c r="O203" s="1985"/>
      <c r="P203" s="1985"/>
      <c r="Q203" s="1985"/>
      <c r="R203" s="1985"/>
      <c r="S203" s="1985"/>
      <c r="T203" s="1985"/>
      <c r="U203" s="1985"/>
      <c r="V203" s="1985"/>
      <c r="W203" s="1985"/>
      <c r="X203" s="1985"/>
      <c r="Y203" s="1985"/>
      <c r="Z203" s="1985"/>
    </row>
    <row r="205" spans="2:26">
      <c r="D205" s="902"/>
    </row>
    <row r="221" spans="2:2">
      <c r="B221" s="1202" t="s">
        <v>625</v>
      </c>
    </row>
    <row r="224" spans="2:2">
      <c r="B224" s="256"/>
    </row>
  </sheetData>
  <customSheetViews>
    <customSheetView guid="{E81D238A-7B02-4284-898B-8B059A14501E}" showPageBreaks="1" showGridLines="0" zeroValues="0" topLeftCell="A181">
      <selection activeCell="H58" sqref="H58"/>
      <rowBreaks count="5" manualBreakCount="5">
        <brk id="52" max="16383" man="1"/>
        <brk id="77" max="16383" man="1"/>
        <brk id="97" max="16383" man="1"/>
        <brk id="134" max="16383" man="1"/>
        <brk id="179" max="16383" man="1"/>
      </rowBreaks>
      <colBreaks count="1" manualBreakCount="1">
        <brk id="27" max="1048575" man="1"/>
      </colBreaks>
      <pageMargins left="0.55118110236220474" right="0.31496062992125984" top="0.27559055118110237" bottom="0.35433070866141736" header="0" footer="0.27559055118110237"/>
      <pageSetup scale="80" firstPageNumber="29" fitToHeight="0" orientation="landscape" r:id="rId1"/>
      <headerFooter alignWithMargins="0">
        <oddFooter>&amp;R&amp;8Soutien à la mission</oddFooter>
      </headerFooter>
    </customSheetView>
    <customSheetView guid="{880C3229-9790-4559-BAA0-FBDBBD6DDD03}" showGridLines="0" zeroValues="0" topLeftCell="A181">
      <selection activeCell="H58" sqref="H58"/>
      <rowBreaks count="5" manualBreakCount="5">
        <brk id="52" max="16383" man="1"/>
        <brk id="77" max="16383" man="1"/>
        <brk id="97" max="16383" man="1"/>
        <brk id="134" max="16383" man="1"/>
        <brk id="179" max="16383" man="1"/>
      </rowBreaks>
      <colBreaks count="1" manualBreakCount="1">
        <brk id="27" max="1048575" man="1"/>
      </colBreaks>
      <pageMargins left="0.55118110236220474" right="0.31496062992125984" top="0.27559055118110237" bottom="0.35433070866141736" header="0" footer="0.27559055118110237"/>
      <pageSetup scale="80" firstPageNumber="29" fitToHeight="0" orientation="landscape" r:id="rId2"/>
      <headerFooter alignWithMargins="0">
        <oddFooter>&amp;R&amp;8Soutien à la mission</oddFooter>
      </headerFooter>
    </customSheetView>
  </customSheetViews>
  <mergeCells count="8">
    <mergeCell ref="B203:Z203"/>
    <mergeCell ref="B184:Z184"/>
    <mergeCell ref="X7:Z7"/>
    <mergeCell ref="J7:L7"/>
    <mergeCell ref="B7:D7"/>
    <mergeCell ref="F7:H7"/>
    <mergeCell ref="P7:Q7"/>
    <mergeCell ref="T7:U7"/>
  </mergeCells>
  <phoneticPr fontId="17" type="noConversion"/>
  <pageMargins left="0.55118110236220474" right="0.31496062992125984" top="0.27559055118110237" bottom="0.35433070866141736" header="0" footer="0.27559055118110237"/>
  <pageSetup scale="80" firstPageNumber="29" fitToHeight="0" orientation="landscape" r:id="rId3"/>
  <headerFooter alignWithMargins="0">
    <oddFooter>&amp;R&amp;8Rapport final d'activité</oddFooter>
  </headerFooter>
  <rowBreaks count="4" manualBreakCount="4">
    <brk id="52" max="16383" man="1"/>
    <brk id="77" max="16383" man="1"/>
    <brk id="134" max="16383" man="1"/>
    <brk id="180"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48187" r:id="rId6" name="Check Box 59">
              <controlPr defaultSize="0" autoFill="0" autoLine="0" autoPict="0">
                <anchor moveWithCells="1">
                  <from>
                    <xdr:col>14</xdr:col>
                    <xdr:colOff>0</xdr:colOff>
                    <xdr:row>4</xdr:row>
                    <xdr:rowOff>0</xdr:rowOff>
                  </from>
                  <to>
                    <xdr:col>14</xdr:col>
                    <xdr:colOff>0</xdr:colOff>
                    <xdr:row>5</xdr:row>
                    <xdr:rowOff>0</xdr:rowOff>
                  </to>
                </anchor>
              </controlPr>
            </control>
          </mc:Choice>
        </mc:AlternateContent>
        <mc:AlternateContent xmlns:mc="http://schemas.openxmlformats.org/markup-compatibility/2006">
          <mc:Choice Requires="x14">
            <control shapeId="48188" r:id="rId7" name="Check Box 60">
              <controlPr defaultSize="0" autoFill="0" autoLine="0" autoPict="0">
                <anchor moveWithCells="1">
                  <from>
                    <xdr:col>14</xdr:col>
                    <xdr:colOff>0</xdr:colOff>
                    <xdr:row>4</xdr:row>
                    <xdr:rowOff>0</xdr:rowOff>
                  </from>
                  <to>
                    <xdr:col>14</xdr:col>
                    <xdr:colOff>0</xdr:colOff>
                    <xdr:row>5</xdr:row>
                    <xdr:rowOff>0</xdr:rowOff>
                  </to>
                </anchor>
              </controlPr>
            </control>
          </mc:Choice>
        </mc:AlternateContent>
        <mc:AlternateContent xmlns:mc="http://schemas.openxmlformats.org/markup-compatibility/2006">
          <mc:Choice Requires="x14">
            <control shapeId="48189" r:id="rId8" name="Check Box 61">
              <controlPr defaultSize="0" autoFill="0" autoLine="0" autoPict="0">
                <anchor moveWithCells="1">
                  <from>
                    <xdr:col>15</xdr:col>
                    <xdr:colOff>257175</xdr:colOff>
                    <xdr:row>6</xdr:row>
                    <xdr:rowOff>247650</xdr:rowOff>
                  </from>
                  <to>
                    <xdr:col>15</xdr:col>
                    <xdr:colOff>561975</xdr:colOff>
                    <xdr:row>7</xdr:row>
                    <xdr:rowOff>28575</xdr:rowOff>
                  </to>
                </anchor>
              </controlPr>
            </control>
          </mc:Choice>
        </mc:AlternateContent>
        <mc:AlternateContent xmlns:mc="http://schemas.openxmlformats.org/markup-compatibility/2006">
          <mc:Choice Requires="x14">
            <control shapeId="48190" r:id="rId9" name="Check Box 62">
              <controlPr defaultSize="0" autoFill="0" autoLine="0" autoPict="0">
                <anchor moveWithCells="1">
                  <from>
                    <xdr:col>19</xdr:col>
                    <xdr:colOff>247650</xdr:colOff>
                    <xdr:row>6</xdr:row>
                    <xdr:rowOff>247650</xdr:rowOff>
                  </from>
                  <to>
                    <xdr:col>19</xdr:col>
                    <xdr:colOff>552450</xdr:colOff>
                    <xdr:row>7</xdr:row>
                    <xdr:rowOff>28575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M239"/>
  <sheetViews>
    <sheetView showGridLines="0" showZeros="0" zoomScaleNormal="100" zoomScaleSheetLayoutView="100" workbookViewId="0">
      <selection activeCell="D179" sqref="D179"/>
    </sheetView>
  </sheetViews>
  <sheetFormatPr baseColWidth="10" defaultColWidth="11.42578125" defaultRowHeight="12.75"/>
  <cols>
    <col min="1" max="1" width="23" style="256" customWidth="1"/>
    <col min="2" max="2" width="47.5703125" style="227" customWidth="1"/>
    <col min="3" max="3" width="1.28515625" style="821" customWidth="1"/>
    <col min="4" max="4" width="10.85546875" style="821" customWidth="1"/>
    <col min="5" max="5" width="1.28515625" style="821" customWidth="1"/>
    <col min="6" max="6" width="4.28515625" style="1485" customWidth="1"/>
    <col min="7" max="7" width="1.28515625" style="821" customWidth="1"/>
    <col min="8" max="8" width="10.85546875" style="821" customWidth="1"/>
    <col min="9" max="9" width="1.28515625" style="821" customWidth="1"/>
    <col min="10" max="10" width="4.28515625" style="1485" customWidth="1"/>
    <col min="11" max="16384" width="11.42578125" style="821"/>
  </cols>
  <sheetData>
    <row r="1" spans="1:10" s="819" customFormat="1" ht="23.1" customHeight="1">
      <c r="A1" s="241" t="s">
        <v>545</v>
      </c>
      <c r="B1" s="241"/>
      <c r="F1" s="1483"/>
      <c r="J1" s="1267" t="s">
        <v>548</v>
      </c>
    </row>
    <row r="2" spans="1:10" s="819" customFormat="1" ht="9" customHeight="1">
      <c r="A2" s="241"/>
      <c r="B2" s="241"/>
      <c r="F2" s="1483"/>
      <c r="J2" s="1267" t="s">
        <v>686</v>
      </c>
    </row>
    <row r="3" spans="1:10" ht="12" customHeight="1">
      <c r="A3" s="31"/>
      <c r="B3" s="31"/>
      <c r="J3" s="1268" t="s">
        <v>551</v>
      </c>
    </row>
    <row r="4" spans="1:10" ht="3.6" customHeight="1">
      <c r="A4" s="31"/>
      <c r="B4" s="31"/>
      <c r="J4" s="1268"/>
    </row>
    <row r="5" spans="1:10" ht="15" customHeight="1">
      <c r="A5" s="103" t="s">
        <v>9</v>
      </c>
      <c r="B5" s="1074">
        <f>'Page de garde'!$C$3</f>
        <v>0</v>
      </c>
      <c r="C5" s="1074"/>
      <c r="D5" s="1074"/>
      <c r="E5" s="1074"/>
      <c r="F5" s="1263"/>
      <c r="G5" s="1074"/>
      <c r="H5" s="1074"/>
      <c r="J5" s="1505"/>
    </row>
    <row r="6" spans="1:10" ht="4.5" customHeight="1">
      <c r="B6" s="248"/>
    </row>
    <row r="7" spans="1:10" s="822" customFormat="1" ht="11.25" customHeight="1">
      <c r="A7" s="110" t="s">
        <v>620</v>
      </c>
      <c r="B7" s="110"/>
      <c r="C7" s="825"/>
      <c r="D7" s="826" t="str">
        <f>CONCATENATE(LEFT('Page de garde'!C4,4),"-",RIGHT('Page de garde'!C4,4))</f>
        <v>2023-2024</v>
      </c>
      <c r="E7" s="824"/>
      <c r="F7" s="1486"/>
      <c r="G7" s="825"/>
      <c r="H7" s="823" t="str">
        <f>CONCATENATE(LEFT('Page de garde'!C4,4)+1,"-",RIGHT('Page de garde'!C4,4)+1)</f>
        <v>2024-2025</v>
      </c>
      <c r="I7" s="824"/>
      <c r="J7" s="1506"/>
    </row>
    <row r="8" spans="1:10">
      <c r="D8" s="827"/>
      <c r="E8" s="822"/>
      <c r="F8" s="1487"/>
      <c r="H8" s="827"/>
      <c r="J8" s="1507"/>
    </row>
    <row r="9" spans="1:10">
      <c r="A9" s="1065" t="s">
        <v>546</v>
      </c>
      <c r="B9" s="1062" t="s">
        <v>552</v>
      </c>
      <c r="D9" s="827"/>
      <c r="E9" s="822"/>
      <c r="F9" s="1487"/>
      <c r="H9" s="827"/>
      <c r="J9" s="1507"/>
    </row>
    <row r="10" spans="1:10" ht="12" customHeight="1">
      <c r="A10" s="1065" t="s">
        <v>547</v>
      </c>
      <c r="B10" s="1062" t="s">
        <v>552</v>
      </c>
      <c r="D10" s="830" t="s">
        <v>35</v>
      </c>
      <c r="E10" s="831"/>
      <c r="F10" s="1488" t="s">
        <v>36</v>
      </c>
      <c r="H10" s="830" t="s">
        <v>35</v>
      </c>
      <c r="I10" s="831"/>
      <c r="J10" s="1488" t="s">
        <v>36</v>
      </c>
    </row>
    <row r="11" spans="1:10" ht="12" customHeight="1">
      <c r="A11" s="1065" t="s">
        <v>647</v>
      </c>
      <c r="B11" s="1062" t="s">
        <v>552</v>
      </c>
      <c r="D11" s="829"/>
      <c r="E11" s="829"/>
      <c r="F11" s="1489"/>
      <c r="H11" s="829"/>
      <c r="I11" s="829"/>
      <c r="J11" s="1489"/>
    </row>
    <row r="12" spans="1:10" s="816" customFormat="1" ht="8.1" customHeight="1">
      <c r="A12" s="256"/>
      <c r="B12" s="227"/>
      <c r="F12" s="1489"/>
      <c r="J12" s="1489"/>
    </row>
    <row r="13" spans="1:10" s="816" customFormat="1" ht="11.25" customHeight="1">
      <c r="A13" s="76" t="s">
        <v>37</v>
      </c>
      <c r="B13" s="76"/>
      <c r="F13" s="1264"/>
      <c r="J13" s="1264"/>
    </row>
    <row r="14" spans="1:10" s="816" customFormat="1" ht="10.5" customHeight="1">
      <c r="A14" s="9" t="s">
        <v>38</v>
      </c>
      <c r="B14" s="9"/>
      <c r="F14" s="1489"/>
      <c r="J14" s="1489"/>
    </row>
    <row r="15" spans="1:10" s="816" customFormat="1" ht="11.25" customHeight="1">
      <c r="A15" s="9" t="s">
        <v>173</v>
      </c>
      <c r="B15" s="9"/>
      <c r="D15" s="836"/>
      <c r="F15" s="1485"/>
      <c r="H15" s="836"/>
      <c r="J15" s="1485"/>
    </row>
    <row r="16" spans="1:10" s="816" customFormat="1" ht="11.25" customHeight="1">
      <c r="A16" s="841" t="s">
        <v>112</v>
      </c>
      <c r="B16" s="832"/>
      <c r="D16" s="836"/>
      <c r="F16" s="1485"/>
      <c r="H16" s="836"/>
      <c r="J16" s="1485"/>
    </row>
    <row r="17" spans="1:10" s="816" customFormat="1" ht="11.25" customHeight="1">
      <c r="A17" s="1064" t="str">
        <f>A9&amp;B9</f>
        <v>Mandat 1 :  ___________________</v>
      </c>
      <c r="B17" s="832"/>
      <c r="D17" s="833"/>
      <c r="F17" s="1492" t="str">
        <f>IF(D17=0,"",D17/D$79)</f>
        <v/>
      </c>
      <c r="H17" s="833"/>
      <c r="J17" s="1492" t="str">
        <f>IF(H17=0,"",H17/H$79)</f>
        <v/>
      </c>
    </row>
    <row r="18" spans="1:10" s="816" customFormat="1" ht="11.25" customHeight="1">
      <c r="A18" s="1064" t="str">
        <f>A10&amp;B10</f>
        <v>Mandat 2 :  ___________________</v>
      </c>
      <c r="B18" s="832"/>
      <c r="D18" s="833"/>
      <c r="F18" s="1492" t="str">
        <f>IF(D18=0,"",D18/D$79)</f>
        <v/>
      </c>
      <c r="H18" s="833"/>
      <c r="J18" s="1492" t="str">
        <f>IF(H18=0,"",H18/H$79)</f>
        <v/>
      </c>
    </row>
    <row r="19" spans="1:10" s="816" customFormat="1" ht="11.25" customHeight="1">
      <c r="A19" s="1064" t="str">
        <f>A11&amp;B11</f>
        <v>Mandat 3 :  ___________________</v>
      </c>
      <c r="B19" s="832"/>
      <c r="D19" s="833"/>
      <c r="F19" s="1492" t="str">
        <f>IF(D19=0,"",D19/D$79)</f>
        <v/>
      </c>
      <c r="H19" s="833"/>
      <c r="J19" s="1492" t="str">
        <f>IF(H19=0,"",H19/H$79)</f>
        <v/>
      </c>
    </row>
    <row r="20" spans="1:10" s="816" customFormat="1" ht="11.25" customHeight="1">
      <c r="A20" s="841" t="s">
        <v>131</v>
      </c>
      <c r="B20" s="832"/>
      <c r="D20" s="835"/>
      <c r="F20" s="1485"/>
      <c r="H20" s="835"/>
      <c r="J20" s="1485"/>
    </row>
    <row r="21" spans="1:10" s="816" customFormat="1" ht="11.25" customHeight="1">
      <c r="A21" s="1064" t="str">
        <f>A9&amp;B9</f>
        <v>Mandat 1 :  ___________________</v>
      </c>
      <c r="B21" s="832"/>
      <c r="D21" s="833"/>
      <c r="F21" s="1492" t="str">
        <f t="shared" ref="F21:F29" si="0">IF(D21=0,"",D21/D$79)</f>
        <v/>
      </c>
      <c r="H21" s="833"/>
      <c r="J21" s="1492" t="str">
        <f t="shared" ref="J21:J29" si="1">IF(H21=0,"",H21/H$79)</f>
        <v/>
      </c>
    </row>
    <row r="22" spans="1:10" s="816" customFormat="1" ht="11.25" customHeight="1">
      <c r="A22" s="1064" t="str">
        <f>A10&amp;B10</f>
        <v>Mandat 2 :  ___________________</v>
      </c>
      <c r="B22" s="832"/>
      <c r="D22" s="834"/>
      <c r="F22" s="1492" t="str">
        <f t="shared" si="0"/>
        <v/>
      </c>
      <c r="H22" s="834"/>
      <c r="J22" s="1492" t="str">
        <f t="shared" si="1"/>
        <v/>
      </c>
    </row>
    <row r="23" spans="1:10" s="816" customFormat="1" ht="11.25" customHeight="1">
      <c r="A23" s="1064" t="str">
        <f>A11&amp;B11</f>
        <v>Mandat 3 :  ___________________</v>
      </c>
      <c r="B23" s="832"/>
      <c r="D23" s="834"/>
      <c r="F23" s="1492" t="str">
        <f t="shared" si="0"/>
        <v/>
      </c>
      <c r="H23" s="834"/>
      <c r="J23" s="1492" t="str">
        <f t="shared" si="1"/>
        <v/>
      </c>
    </row>
    <row r="24" spans="1:10" s="816" customFormat="1" ht="12">
      <c r="A24" s="841" t="s">
        <v>129</v>
      </c>
      <c r="B24" s="832"/>
      <c r="D24" s="834"/>
      <c r="F24" s="1491" t="str">
        <f t="shared" si="0"/>
        <v/>
      </c>
      <c r="H24" s="834"/>
      <c r="J24" s="1492" t="str">
        <f t="shared" si="1"/>
        <v/>
      </c>
    </row>
    <row r="25" spans="1:10" s="816" customFormat="1" ht="11.25" customHeight="1">
      <c r="A25" s="841" t="s">
        <v>16</v>
      </c>
      <c r="B25" s="832"/>
      <c r="D25" s="834"/>
      <c r="F25" s="1491" t="str">
        <f t="shared" si="0"/>
        <v/>
      </c>
      <c r="H25" s="834"/>
      <c r="J25" s="1491" t="str">
        <f t="shared" si="1"/>
        <v/>
      </c>
    </row>
    <row r="26" spans="1:10" s="816" customFormat="1" ht="11.25" customHeight="1">
      <c r="A26" s="841" t="s">
        <v>114</v>
      </c>
      <c r="B26" s="832"/>
      <c r="D26" s="833"/>
      <c r="F26" s="1492" t="str">
        <f t="shared" si="0"/>
        <v/>
      </c>
      <c r="H26" s="833"/>
      <c r="J26" s="1492" t="str">
        <f t="shared" si="1"/>
        <v/>
      </c>
    </row>
    <row r="27" spans="1:10" s="816" customFormat="1" ht="11.25" customHeight="1">
      <c r="A27" s="841" t="s">
        <v>115</v>
      </c>
      <c r="B27" s="832"/>
      <c r="D27" s="834"/>
      <c r="F27" s="1491" t="str">
        <f t="shared" si="0"/>
        <v/>
      </c>
      <c r="H27" s="834"/>
      <c r="J27" s="1492" t="str">
        <f t="shared" si="1"/>
        <v/>
      </c>
    </row>
    <row r="28" spans="1:10" s="816" customFormat="1" ht="11.25" customHeight="1">
      <c r="A28" s="841" t="s">
        <v>130</v>
      </c>
      <c r="B28" s="832"/>
      <c r="D28" s="835"/>
      <c r="F28" s="1491" t="str">
        <f t="shared" si="0"/>
        <v/>
      </c>
      <c r="H28" s="835"/>
      <c r="J28" s="1492" t="str">
        <f t="shared" si="1"/>
        <v/>
      </c>
    </row>
    <row r="29" spans="1:10" s="816" customFormat="1" ht="11.25" customHeight="1">
      <c r="A29" s="256" t="s">
        <v>116</v>
      </c>
      <c r="B29" s="227"/>
      <c r="D29" s="835"/>
      <c r="E29" s="822"/>
      <c r="F29" s="1496" t="str">
        <f t="shared" si="0"/>
        <v/>
      </c>
      <c r="H29" s="1066"/>
      <c r="I29" s="822"/>
      <c r="J29" s="1492" t="str">
        <f t="shared" si="1"/>
        <v/>
      </c>
    </row>
    <row r="30" spans="1:10" s="816" customFormat="1" ht="11.25" customHeight="1">
      <c r="A30" s="256"/>
      <c r="B30" s="227"/>
      <c r="D30" s="835"/>
      <c r="E30" s="822"/>
      <c r="F30" s="1496"/>
      <c r="H30" s="1066"/>
      <c r="I30" s="822"/>
      <c r="J30" s="1492"/>
    </row>
    <row r="31" spans="1:10" s="816" customFormat="1" ht="11.25" customHeight="1">
      <c r="A31" s="256"/>
      <c r="B31" s="227"/>
      <c r="D31" s="835"/>
      <c r="E31" s="822"/>
      <c r="F31" s="1496"/>
      <c r="H31" s="1066"/>
      <c r="I31" s="822"/>
      <c r="J31" s="1485"/>
    </row>
    <row r="32" spans="1:10" s="816" customFormat="1" ht="11.25" customHeight="1">
      <c r="A32" s="839" t="s">
        <v>537</v>
      </c>
      <c r="B32" s="839"/>
      <c r="D32" s="838"/>
      <c r="E32" s="822"/>
      <c r="F32" s="1838" t="str">
        <f>IF(D32=0,"",D32/D$79)</f>
        <v/>
      </c>
      <c r="H32" s="838"/>
      <c r="I32" s="822"/>
      <c r="J32" s="1838" t="str">
        <f>IF(H32=0,"",H32/H$79)</f>
        <v/>
      </c>
    </row>
    <row r="33" spans="1:10" s="816" customFormat="1" ht="11.25" customHeight="1">
      <c r="A33" s="839" t="s">
        <v>536</v>
      </c>
      <c r="B33" s="839"/>
      <c r="D33" s="838"/>
      <c r="E33" s="822"/>
      <c r="F33" s="1838" t="str">
        <f>IF(D33=0,"",D33/D$79)</f>
        <v/>
      </c>
      <c r="H33" s="838"/>
      <c r="I33" s="822"/>
      <c r="J33" s="1838" t="str">
        <f>IF(H33=0,"",H33/H$79)</f>
        <v/>
      </c>
    </row>
    <row r="34" spans="1:10" s="816" customFormat="1" ht="11.25" customHeight="1">
      <c r="A34" s="258"/>
      <c r="B34" s="233"/>
      <c r="D34" s="836"/>
      <c r="E34" s="822"/>
      <c r="F34" s="1495" t="str">
        <f>IF(D34=0,"",D34/D$79)</f>
        <v/>
      </c>
      <c r="H34" s="836"/>
      <c r="I34" s="822"/>
      <c r="J34" s="1495" t="str">
        <f>IF(H34=0,"",H34/H$79)</f>
        <v/>
      </c>
    </row>
    <row r="35" spans="1:10" s="816" customFormat="1" ht="11.25" customHeight="1">
      <c r="A35" s="837"/>
      <c r="B35" s="837" t="s">
        <v>28</v>
      </c>
      <c r="D35" s="838">
        <f>SUM(D15:D34)</f>
        <v>0</v>
      </c>
      <c r="E35" s="822"/>
      <c r="F35" s="1494" t="str">
        <f>IF(D35=0,"",D35/D$79)</f>
        <v/>
      </c>
      <c r="H35" s="838">
        <f>SUM(H15:H34)</f>
        <v>0</v>
      </c>
      <c r="I35" s="822"/>
      <c r="J35" s="1494" t="str">
        <f>IF(H35=0,"",H35/H$79)</f>
        <v/>
      </c>
    </row>
    <row r="36" spans="1:10" s="816" customFormat="1" ht="11.25" customHeight="1">
      <c r="A36" s="840" t="s">
        <v>58</v>
      </c>
      <c r="B36" s="840"/>
      <c r="D36" s="836"/>
      <c r="E36" s="822"/>
      <c r="F36" s="1485"/>
      <c r="H36" s="836"/>
      <c r="I36" s="822"/>
      <c r="J36" s="1485"/>
    </row>
    <row r="37" spans="1:10" s="816" customFormat="1" ht="12">
      <c r="A37" s="841" t="s">
        <v>59</v>
      </c>
      <c r="B37" s="842"/>
      <c r="D37" s="833"/>
      <c r="E37" s="822"/>
      <c r="F37" s="1492" t="str">
        <f t="shared" ref="F37:F44" si="2">IF(D37=0,"",D37/D$79)</f>
        <v/>
      </c>
      <c r="H37" s="833"/>
      <c r="I37" s="822"/>
      <c r="J37" s="1492" t="str">
        <f t="shared" ref="J37:J43" si="3">IF(H37=0,"",H37/H$79)</f>
        <v/>
      </c>
    </row>
    <row r="38" spans="1:10" s="816" customFormat="1" ht="11.25" customHeight="1">
      <c r="A38" s="196" t="s">
        <v>60</v>
      </c>
      <c r="B38" s="229"/>
      <c r="D38" s="834"/>
      <c r="E38" s="822"/>
      <c r="F38" s="1491" t="str">
        <f t="shared" si="2"/>
        <v/>
      </c>
      <c r="H38" s="834"/>
      <c r="I38" s="822"/>
      <c r="J38" s="1491" t="str">
        <f t="shared" si="3"/>
        <v/>
      </c>
    </row>
    <row r="39" spans="1:10" s="816" customFormat="1" ht="11.25" customHeight="1">
      <c r="A39" s="196" t="s">
        <v>61</v>
      </c>
      <c r="B39" s="229"/>
      <c r="D39" s="834"/>
      <c r="E39" s="822"/>
      <c r="F39" s="1491" t="str">
        <f t="shared" si="2"/>
        <v/>
      </c>
      <c r="H39" s="834"/>
      <c r="I39" s="822"/>
      <c r="J39" s="1491" t="str">
        <f t="shared" si="3"/>
        <v/>
      </c>
    </row>
    <row r="40" spans="1:10" s="816" customFormat="1" ht="11.25" customHeight="1">
      <c r="A40" s="196" t="s">
        <v>62</v>
      </c>
      <c r="B40" s="229"/>
      <c r="D40" s="834"/>
      <c r="E40" s="822"/>
      <c r="F40" s="1491" t="str">
        <f t="shared" si="2"/>
        <v/>
      </c>
      <c r="H40" s="834"/>
      <c r="I40" s="822"/>
      <c r="J40" s="1491" t="str">
        <f t="shared" si="3"/>
        <v/>
      </c>
    </row>
    <row r="41" spans="1:10" s="816" customFormat="1" ht="11.25" customHeight="1">
      <c r="A41" s="196" t="s">
        <v>63</v>
      </c>
      <c r="B41" s="229"/>
      <c r="D41" s="834"/>
      <c r="E41" s="822"/>
      <c r="F41" s="1491" t="str">
        <f t="shared" si="2"/>
        <v/>
      </c>
      <c r="H41" s="834"/>
      <c r="I41" s="822"/>
      <c r="J41" s="1491" t="str">
        <f t="shared" si="3"/>
        <v/>
      </c>
    </row>
    <row r="42" spans="1:10" s="816" customFormat="1" ht="11.25" customHeight="1">
      <c r="A42" s="256" t="s">
        <v>64</v>
      </c>
      <c r="B42" s="227"/>
      <c r="D42" s="834"/>
      <c r="E42" s="822"/>
      <c r="F42" s="1491" t="str">
        <f t="shared" si="2"/>
        <v/>
      </c>
      <c r="H42" s="834"/>
      <c r="I42" s="822"/>
      <c r="J42" s="1491" t="str">
        <f t="shared" si="3"/>
        <v/>
      </c>
    </row>
    <row r="43" spans="1:10" s="816" customFormat="1" ht="11.25" customHeight="1">
      <c r="A43" s="837"/>
      <c r="B43" s="837" t="s">
        <v>28</v>
      </c>
      <c r="D43" s="838">
        <f>SUM(D37:D42)</f>
        <v>0</v>
      </c>
      <c r="E43" s="822"/>
      <c r="F43" s="1494" t="str">
        <f t="shared" si="2"/>
        <v/>
      </c>
      <c r="H43" s="838">
        <f>SUM(H37:H42)</f>
        <v>0</v>
      </c>
      <c r="I43" s="822"/>
      <c r="J43" s="1494" t="str">
        <f t="shared" si="3"/>
        <v/>
      </c>
    </row>
    <row r="44" spans="1:10" s="816" customFormat="1" ht="11.25" customHeight="1">
      <c r="A44" s="837"/>
      <c r="B44" s="843" t="s">
        <v>10</v>
      </c>
      <c r="D44" s="838">
        <f>D35+D43</f>
        <v>0</v>
      </c>
      <c r="E44" s="822"/>
      <c r="F44" s="1838" t="str">
        <f t="shared" si="2"/>
        <v/>
      </c>
      <c r="H44" s="838">
        <f>H35+H43</f>
        <v>0</v>
      </c>
      <c r="I44" s="822"/>
      <c r="J44" s="1838" t="str">
        <f>IF(H44=0,"",H44/H$79)</f>
        <v/>
      </c>
    </row>
    <row r="45" spans="1:10" s="816" customFormat="1" ht="11.25" customHeight="1">
      <c r="A45" s="61" t="s">
        <v>65</v>
      </c>
      <c r="B45" s="61"/>
      <c r="D45" s="836"/>
      <c r="E45" s="822"/>
      <c r="F45" s="1485"/>
      <c r="H45" s="836"/>
      <c r="I45" s="822"/>
      <c r="J45" s="1485"/>
    </row>
    <row r="46" spans="1:10" s="816" customFormat="1" ht="11.25" customHeight="1">
      <c r="A46" s="9" t="s">
        <v>66</v>
      </c>
      <c r="B46" s="9"/>
      <c r="D46" s="836"/>
      <c r="E46" s="822"/>
      <c r="F46" s="1485"/>
      <c r="H46" s="836"/>
      <c r="I46" s="822"/>
      <c r="J46" s="1485"/>
    </row>
    <row r="47" spans="1:10" s="816" customFormat="1" ht="11.25" customHeight="1">
      <c r="A47" s="841" t="s">
        <v>67</v>
      </c>
      <c r="B47" s="841"/>
      <c r="D47" s="836"/>
      <c r="E47" s="822"/>
      <c r="F47" s="1485" t="str">
        <f>IF(D47=0,"",D47/D$79)</f>
        <v/>
      </c>
      <c r="H47" s="836"/>
      <c r="I47" s="822"/>
      <c r="J47" s="1485" t="str">
        <f>IF(H47=0,"",H47/H$79)</f>
        <v/>
      </c>
    </row>
    <row r="48" spans="1:10" s="816" customFormat="1" ht="12" customHeight="1">
      <c r="A48" s="989" t="s">
        <v>699</v>
      </c>
      <c r="B48" s="232"/>
      <c r="D48" s="833"/>
      <c r="E48" s="822"/>
      <c r="F48" s="1492" t="str">
        <f>IF(D48=0,"",D48/D$79)</f>
        <v/>
      </c>
      <c r="H48" s="833"/>
      <c r="I48" s="822"/>
      <c r="J48" s="1492" t="str">
        <f>IF(H48=0,"",H48/H$79)</f>
        <v/>
      </c>
    </row>
    <row r="49" spans="1:10" s="816" customFormat="1" ht="11.25" customHeight="1">
      <c r="A49" s="319" t="s">
        <v>332</v>
      </c>
      <c r="B49" s="232"/>
      <c r="D49" s="834"/>
      <c r="E49" s="822"/>
      <c r="F49" s="1491" t="str">
        <f>IF(D49=0,"",D49/D$79)</f>
        <v/>
      </c>
      <c r="H49" s="834"/>
      <c r="I49" s="822"/>
      <c r="J49" s="1491" t="str">
        <f>IF(H49=0,"",H49/H$79)</f>
        <v/>
      </c>
    </row>
    <row r="50" spans="1:10" s="816" customFormat="1" ht="11.25" customHeight="1">
      <c r="A50" s="319" t="s">
        <v>68</v>
      </c>
      <c r="B50" s="232"/>
      <c r="D50" s="835"/>
      <c r="E50" s="822"/>
      <c r="F50" s="1496"/>
      <c r="H50" s="835"/>
      <c r="I50" s="822"/>
      <c r="J50" s="1496"/>
    </row>
    <row r="51" spans="1:10" s="816" customFormat="1" ht="9.6" customHeight="1">
      <c r="A51" s="258"/>
      <c r="B51" s="233"/>
      <c r="D51" s="833"/>
      <c r="E51" s="822"/>
      <c r="F51" s="1495" t="str">
        <f t="shared" ref="F51:F57" si="4">IF(D51=0,"",D51/D$79)</f>
        <v/>
      </c>
      <c r="H51" s="833"/>
      <c r="I51" s="822"/>
      <c r="J51" s="1495" t="str">
        <f t="shared" ref="J51:J57" si="5">IF(H51=0,"",H51/H$79)</f>
        <v/>
      </c>
    </row>
    <row r="52" spans="1:10" s="816" customFormat="1" ht="11.25" customHeight="1">
      <c r="A52" s="259" t="s">
        <v>117</v>
      </c>
      <c r="B52" s="233"/>
      <c r="D52" s="833"/>
      <c r="E52" s="822"/>
      <c r="F52" s="1495" t="str">
        <f t="shared" si="4"/>
        <v/>
      </c>
      <c r="H52" s="833"/>
      <c r="I52" s="822"/>
      <c r="J52" s="1495" t="str">
        <f t="shared" si="5"/>
        <v/>
      </c>
    </row>
    <row r="53" spans="1:10" s="816" customFormat="1" ht="11.25" customHeight="1">
      <c r="A53" s="196" t="s">
        <v>69</v>
      </c>
      <c r="B53" s="229"/>
      <c r="D53" s="834"/>
      <c r="E53" s="822"/>
      <c r="F53" s="1491" t="str">
        <f t="shared" si="4"/>
        <v/>
      </c>
      <c r="H53" s="834"/>
      <c r="I53" s="822"/>
      <c r="J53" s="1491" t="str">
        <f t="shared" si="5"/>
        <v/>
      </c>
    </row>
    <row r="54" spans="1:10" s="816" customFormat="1" ht="12">
      <c r="A54" s="2013" t="s">
        <v>381</v>
      </c>
      <c r="B54" s="2013"/>
      <c r="D54" s="834"/>
      <c r="E54" s="822"/>
      <c r="F54" s="1491" t="str">
        <f t="shared" si="4"/>
        <v/>
      </c>
      <c r="H54" s="834"/>
      <c r="I54" s="822"/>
      <c r="J54" s="1491" t="str">
        <f t="shared" si="5"/>
        <v/>
      </c>
    </row>
    <row r="55" spans="1:10" s="816" customFormat="1" ht="12">
      <c r="A55" s="229" t="s">
        <v>180</v>
      </c>
      <c r="B55" s="229"/>
      <c r="D55" s="834"/>
      <c r="E55" s="822"/>
      <c r="F55" s="1491" t="str">
        <f t="shared" si="4"/>
        <v/>
      </c>
      <c r="H55" s="834"/>
      <c r="I55" s="822"/>
      <c r="J55" s="1491" t="str">
        <f>IF(H55=0,"",H55/H$79)</f>
        <v/>
      </c>
    </row>
    <row r="56" spans="1:10" s="816" customFormat="1" ht="11.25" customHeight="1">
      <c r="A56" s="196" t="s">
        <v>70</v>
      </c>
      <c r="B56" s="229"/>
      <c r="D56" s="834"/>
      <c r="E56" s="822"/>
      <c r="F56" s="1491" t="str">
        <f t="shared" si="4"/>
        <v/>
      </c>
      <c r="H56" s="834"/>
      <c r="I56" s="822"/>
      <c r="J56" s="1491" t="str">
        <f t="shared" si="5"/>
        <v/>
      </c>
    </row>
    <row r="57" spans="1:10" s="816" customFormat="1" ht="11.25" customHeight="1">
      <c r="A57" s="196" t="s">
        <v>71</v>
      </c>
      <c r="B57" s="229"/>
      <c r="D57" s="834"/>
      <c r="E57" s="822"/>
      <c r="F57" s="1491" t="str">
        <f t="shared" si="4"/>
        <v/>
      </c>
      <c r="H57" s="834"/>
      <c r="I57" s="822"/>
      <c r="J57" s="1491" t="str">
        <f t="shared" si="5"/>
        <v/>
      </c>
    </row>
    <row r="58" spans="1:10" s="816" customFormat="1" ht="11.25" customHeight="1">
      <c r="A58" s="196" t="s">
        <v>116</v>
      </c>
      <c r="B58" s="229"/>
      <c r="D58" s="835"/>
      <c r="E58" s="822"/>
      <c r="F58" s="1496"/>
      <c r="H58" s="835"/>
      <c r="I58" s="822"/>
      <c r="J58" s="1496"/>
    </row>
    <row r="59" spans="1:10" s="816" customFormat="1" ht="11.25" customHeight="1">
      <c r="A59" s="258"/>
      <c r="B59" s="233"/>
      <c r="D59" s="833"/>
      <c r="E59" s="822"/>
      <c r="F59" s="1492" t="str">
        <f>IF(D59=0,"",D59/D$79)</f>
        <v/>
      </c>
      <c r="H59" s="833"/>
      <c r="I59" s="822"/>
      <c r="J59" s="1492" t="str">
        <f>IF(H59=0,"",H59/H$79)</f>
        <v/>
      </c>
    </row>
    <row r="60" spans="1:10" s="816" customFormat="1" ht="10.5" customHeight="1">
      <c r="A60" s="837"/>
      <c r="B60" s="837" t="s">
        <v>28</v>
      </c>
      <c r="D60" s="838">
        <f>SUM(D47:D59)</f>
        <v>0</v>
      </c>
      <c r="E60" s="822"/>
      <c r="F60" s="1494" t="str">
        <f>IF(D60=0,"",D60/D$79)</f>
        <v/>
      </c>
      <c r="H60" s="838">
        <f>SUM(H47:H59)</f>
        <v>0</v>
      </c>
      <c r="I60" s="822"/>
      <c r="J60" s="1494" t="str">
        <f>IF(H60=0,"",H60/H$79)</f>
        <v/>
      </c>
    </row>
    <row r="61" spans="1:10" s="816" customFormat="1" ht="11.25" customHeight="1">
      <c r="A61" s="9" t="s">
        <v>72</v>
      </c>
      <c r="B61" s="9"/>
      <c r="D61" s="836"/>
      <c r="E61" s="822"/>
      <c r="F61" s="1485"/>
      <c r="H61" s="836"/>
      <c r="I61" s="822"/>
      <c r="J61" s="1485"/>
    </row>
    <row r="62" spans="1:10" s="816" customFormat="1" ht="11.25" customHeight="1">
      <c r="A62" s="841" t="s">
        <v>621</v>
      </c>
      <c r="B62" s="841"/>
      <c r="D62" s="836"/>
      <c r="E62" s="822"/>
      <c r="F62" s="1485" t="str">
        <f t="shared" ref="F62:F70" si="6">IF(D62=0,"",D62/D$79)</f>
        <v/>
      </c>
      <c r="H62" s="836"/>
      <c r="I62" s="822"/>
      <c r="J62" s="1485" t="str">
        <f t="shared" ref="J62:J70" si="7">IF(H62=0,"",H62/H$79)</f>
        <v/>
      </c>
    </row>
    <row r="63" spans="1:10" s="816" customFormat="1" ht="11.25" customHeight="1">
      <c r="A63" s="319" t="s">
        <v>73</v>
      </c>
      <c r="B63" s="232"/>
      <c r="D63" s="833"/>
      <c r="E63" s="822"/>
      <c r="F63" s="1492" t="str">
        <f t="shared" si="6"/>
        <v/>
      </c>
      <c r="H63" s="833"/>
      <c r="I63" s="822"/>
      <c r="J63" s="1492" t="str">
        <f t="shared" si="7"/>
        <v/>
      </c>
    </row>
    <row r="64" spans="1:10" s="816" customFormat="1" ht="11.25" customHeight="1">
      <c r="A64" s="319" t="s">
        <v>74</v>
      </c>
      <c r="B64" s="232"/>
      <c r="D64" s="834"/>
      <c r="E64" s="822"/>
      <c r="F64" s="1491" t="str">
        <f t="shared" si="6"/>
        <v/>
      </c>
      <c r="H64" s="834"/>
      <c r="I64" s="822"/>
      <c r="J64" s="1491" t="str">
        <f t="shared" si="7"/>
        <v/>
      </c>
    </row>
    <row r="65" spans="1:10" s="816" customFormat="1" ht="11.25" customHeight="1">
      <c r="A65" s="320" t="s">
        <v>68</v>
      </c>
      <c r="B65" s="234"/>
      <c r="D65" s="835"/>
      <c r="E65" s="822"/>
      <c r="F65" s="1496" t="str">
        <f t="shared" si="6"/>
        <v/>
      </c>
      <c r="H65" s="835"/>
      <c r="I65" s="822"/>
      <c r="J65" s="1496" t="str">
        <f t="shared" si="7"/>
        <v/>
      </c>
    </row>
    <row r="66" spans="1:10" s="816" customFormat="1" ht="8.4499999999999993" customHeight="1">
      <c r="A66" s="258"/>
      <c r="B66" s="233"/>
      <c r="D66" s="836"/>
      <c r="E66" s="822"/>
      <c r="F66" s="1485" t="str">
        <f t="shared" si="6"/>
        <v/>
      </c>
      <c r="H66" s="836"/>
      <c r="I66" s="822"/>
      <c r="J66" s="1485" t="str">
        <f t="shared" si="7"/>
        <v/>
      </c>
    </row>
    <row r="67" spans="1:10" s="816" customFormat="1" ht="11.25" customHeight="1">
      <c r="A67" s="196" t="s">
        <v>75</v>
      </c>
      <c r="B67" s="229"/>
      <c r="D67" s="834"/>
      <c r="E67" s="822"/>
      <c r="F67" s="1491" t="str">
        <f t="shared" si="6"/>
        <v/>
      </c>
      <c r="H67" s="834"/>
      <c r="I67" s="822"/>
      <c r="J67" s="1491" t="str">
        <f t="shared" si="7"/>
        <v/>
      </c>
    </row>
    <row r="68" spans="1:10" s="816" customFormat="1" ht="11.25" customHeight="1">
      <c r="A68" s="196" t="s">
        <v>47</v>
      </c>
      <c r="B68" s="229"/>
      <c r="D68" s="834"/>
      <c r="E68" s="822"/>
      <c r="F68" s="1491" t="str">
        <f t="shared" si="6"/>
        <v/>
      </c>
      <c r="H68" s="834"/>
      <c r="I68" s="822"/>
      <c r="J68" s="1491" t="str">
        <f t="shared" si="7"/>
        <v/>
      </c>
    </row>
    <row r="69" spans="1:10" s="816" customFormat="1" ht="12">
      <c r="A69" s="196" t="s">
        <v>116</v>
      </c>
      <c r="B69" s="229"/>
      <c r="D69" s="834"/>
      <c r="E69" s="822"/>
      <c r="F69" s="1491" t="str">
        <f t="shared" si="6"/>
        <v/>
      </c>
      <c r="H69" s="834"/>
      <c r="I69" s="822"/>
      <c r="J69" s="1491" t="str">
        <f t="shared" si="7"/>
        <v/>
      </c>
    </row>
    <row r="70" spans="1:10" s="816" customFormat="1" ht="11.25" customHeight="1">
      <c r="A70" s="837"/>
      <c r="B70" s="837" t="s">
        <v>28</v>
      </c>
      <c r="D70" s="838">
        <f>SUM(D62:D69)</f>
        <v>0</v>
      </c>
      <c r="E70" s="822"/>
      <c r="F70" s="1494" t="str">
        <f t="shared" si="6"/>
        <v/>
      </c>
      <c r="H70" s="838">
        <f>SUM(H62:H69)</f>
        <v>0</v>
      </c>
      <c r="I70" s="822"/>
      <c r="J70" s="1494" t="str">
        <f t="shared" si="7"/>
        <v/>
      </c>
    </row>
    <row r="71" spans="1:10" s="816" customFormat="1" ht="12">
      <c r="A71" s="9" t="s">
        <v>48</v>
      </c>
      <c r="B71" s="12"/>
      <c r="D71" s="836"/>
      <c r="E71" s="822"/>
      <c r="F71" s="1485"/>
      <c r="H71" s="836"/>
      <c r="I71" s="822"/>
      <c r="J71" s="1485"/>
    </row>
    <row r="72" spans="1:10" s="816" customFormat="1" ht="11.25" customHeight="1">
      <c r="A72" s="841" t="s">
        <v>399</v>
      </c>
      <c r="B72" s="841"/>
      <c r="D72" s="836"/>
      <c r="E72" s="822"/>
      <c r="F72" s="1485" t="str">
        <f t="shared" ref="F72:F80" si="8">IF(D72=0,"",D72/D$79)</f>
        <v/>
      </c>
      <c r="H72" s="836"/>
      <c r="I72" s="822"/>
      <c r="J72" s="1485" t="str">
        <f t="shared" ref="J72:J80" si="9">IF(H72=0,"",H72/H$79)</f>
        <v/>
      </c>
    </row>
    <row r="73" spans="1:10" s="816" customFormat="1" ht="11.25" customHeight="1">
      <c r="A73" s="196" t="s">
        <v>126</v>
      </c>
      <c r="B73" s="229"/>
      <c r="D73" s="833"/>
      <c r="E73" s="822"/>
      <c r="F73" s="1492" t="str">
        <f t="shared" si="8"/>
        <v/>
      </c>
      <c r="H73" s="833"/>
      <c r="I73" s="822"/>
      <c r="J73" s="1492" t="str">
        <f t="shared" si="9"/>
        <v/>
      </c>
    </row>
    <row r="74" spans="1:10" s="816" customFormat="1" ht="11.25" customHeight="1">
      <c r="A74" s="196" t="s">
        <v>127</v>
      </c>
      <c r="B74" s="229"/>
      <c r="D74" s="834"/>
      <c r="E74" s="822"/>
      <c r="F74" s="1491" t="str">
        <f t="shared" si="8"/>
        <v/>
      </c>
      <c r="H74" s="834"/>
      <c r="I74" s="822"/>
      <c r="J74" s="1491" t="str">
        <f t="shared" si="9"/>
        <v/>
      </c>
    </row>
    <row r="75" spans="1:10" s="816" customFormat="1" ht="11.25" customHeight="1">
      <c r="A75" s="841" t="s">
        <v>49</v>
      </c>
      <c r="B75" s="841"/>
      <c r="D75" s="834"/>
      <c r="E75" s="844"/>
      <c r="F75" s="1491" t="str">
        <f t="shared" si="8"/>
        <v/>
      </c>
      <c r="H75" s="834"/>
      <c r="I75" s="844"/>
      <c r="J75" s="1491" t="str">
        <f t="shared" si="9"/>
        <v/>
      </c>
    </row>
    <row r="76" spans="1:10" s="816" customFormat="1" ht="15" customHeight="1">
      <c r="A76" s="837"/>
      <c r="B76" s="837" t="s">
        <v>28</v>
      </c>
      <c r="D76" s="838">
        <f>SUM(D72:D75)</f>
        <v>0</v>
      </c>
      <c r="E76" s="844"/>
      <c r="F76" s="1494" t="str">
        <f t="shared" si="8"/>
        <v/>
      </c>
      <c r="H76" s="838">
        <f>SUM(H72:H75)</f>
        <v>0</v>
      </c>
      <c r="I76" s="844"/>
      <c r="J76" s="1494" t="str">
        <f t="shared" si="9"/>
        <v/>
      </c>
    </row>
    <row r="77" spans="1:10" s="816" customFormat="1" ht="12">
      <c r="A77" s="2017" t="s">
        <v>174</v>
      </c>
      <c r="B77" s="2017"/>
      <c r="D77" s="845"/>
      <c r="E77" s="822"/>
      <c r="F77" s="1497" t="str">
        <f t="shared" si="8"/>
        <v/>
      </c>
      <c r="H77" s="845"/>
      <c r="I77" s="822"/>
      <c r="J77" s="1497" t="str">
        <f t="shared" si="9"/>
        <v/>
      </c>
    </row>
    <row r="78" spans="1:10" s="816" customFormat="1" ht="14.25" customHeight="1">
      <c r="A78" s="837"/>
      <c r="B78" s="843" t="s">
        <v>162</v>
      </c>
      <c r="D78" s="845">
        <f>D60+D70+D76+D77</f>
        <v>0</v>
      </c>
      <c r="E78" s="822"/>
      <c r="F78" s="1497" t="str">
        <f t="shared" si="8"/>
        <v/>
      </c>
      <c r="H78" s="845">
        <f>H60+H70+H76+H77</f>
        <v>0</v>
      </c>
      <c r="I78" s="822"/>
      <c r="J78" s="1497" t="str">
        <f>IF(H78=0,"",H78/H$79)</f>
        <v/>
      </c>
    </row>
    <row r="79" spans="1:10" s="816" customFormat="1" ht="12.75" customHeight="1">
      <c r="A79" s="8" t="s">
        <v>51</v>
      </c>
      <c r="B79" s="8"/>
      <c r="D79" s="845">
        <f>D44+D78</f>
        <v>0</v>
      </c>
      <c r="E79" s="822"/>
      <c r="F79" s="1497" t="str">
        <f t="shared" si="8"/>
        <v/>
      </c>
      <c r="H79" s="845">
        <f>H44+H78</f>
        <v>0</v>
      </c>
      <c r="I79" s="822"/>
      <c r="J79" s="1497" t="str">
        <f t="shared" si="9"/>
        <v/>
      </c>
    </row>
    <row r="80" spans="1:10" s="816" customFormat="1" ht="11.25" customHeight="1">
      <c r="A80" s="256" t="s">
        <v>52</v>
      </c>
      <c r="B80" s="227"/>
      <c r="D80" s="846"/>
      <c r="F80" s="1498" t="str">
        <f t="shared" si="8"/>
        <v/>
      </c>
      <c r="H80" s="846"/>
      <c r="J80" s="1498" t="str">
        <f t="shared" si="9"/>
        <v/>
      </c>
    </row>
    <row r="81" spans="1:10" s="816" customFormat="1" ht="5.25" customHeight="1">
      <c r="A81" s="256"/>
      <c r="B81" s="227"/>
      <c r="D81" s="836"/>
      <c r="E81" s="822"/>
      <c r="F81" s="1485"/>
      <c r="H81" s="836"/>
      <c r="I81" s="822"/>
      <c r="J81" s="1485"/>
    </row>
    <row r="82" spans="1:10" s="847" customFormat="1" ht="11.25">
      <c r="A82" s="111" t="s">
        <v>53</v>
      </c>
      <c r="B82" s="111"/>
      <c r="D82" s="848"/>
      <c r="F82" s="1485"/>
      <c r="H82" s="848"/>
      <c r="J82" s="1485"/>
    </row>
    <row r="83" spans="1:10" s="847" customFormat="1" ht="11.25">
      <c r="A83" s="112" t="s">
        <v>0</v>
      </c>
      <c r="B83" s="112"/>
      <c r="D83" s="848"/>
      <c r="F83" s="1485"/>
      <c r="H83" s="848"/>
      <c r="J83" s="1485"/>
    </row>
    <row r="84" spans="1:10" s="847" customFormat="1" ht="11.25">
      <c r="A84" s="112" t="s">
        <v>530</v>
      </c>
      <c r="B84" s="112"/>
      <c r="D84" s="848"/>
      <c r="F84" s="1485"/>
      <c r="H84" s="848"/>
      <c r="J84" s="1485"/>
    </row>
    <row r="85" spans="1:10" s="816" customFormat="1" ht="17.25" customHeight="1">
      <c r="A85" s="849" t="s">
        <v>670</v>
      </c>
      <c r="B85" s="837"/>
      <c r="C85" s="1063"/>
      <c r="D85" s="1063"/>
      <c r="E85" s="1063"/>
      <c r="F85" s="1265"/>
      <c r="G85" s="1063"/>
      <c r="H85" s="1063"/>
      <c r="I85" s="1063"/>
      <c r="J85" s="1265"/>
    </row>
    <row r="86" spans="1:10" s="816" customFormat="1" ht="19.5" customHeight="1">
      <c r="A86" s="13" t="s">
        <v>119</v>
      </c>
      <c r="B86" s="13"/>
      <c r="D86" s="822"/>
      <c r="F86" s="1485"/>
      <c r="H86" s="822"/>
      <c r="J86" s="1485"/>
    </row>
    <row r="87" spans="1:10" s="816" customFormat="1" ht="12" customHeight="1">
      <c r="A87" s="196" t="s">
        <v>538</v>
      </c>
      <c r="B87" s="229"/>
      <c r="D87" s="833"/>
      <c r="F87" s="1492" t="str">
        <f>IF(D87=0,"",D87/D$79)</f>
        <v/>
      </c>
      <c r="H87" s="833"/>
      <c r="J87" s="1492" t="str">
        <f>IF(H87=0,"",H87/H$79)</f>
        <v/>
      </c>
    </row>
    <row r="88" spans="1:10" s="816" customFormat="1" ht="12" customHeight="1">
      <c r="A88" s="196" t="s">
        <v>76</v>
      </c>
      <c r="B88" s="229"/>
      <c r="D88" s="833"/>
      <c r="F88" s="1492" t="str">
        <f>IF(D88=0,"",D88/D$79)</f>
        <v/>
      </c>
      <c r="H88" s="833"/>
      <c r="J88" s="1492" t="str">
        <f t="shared" ref="J88:J97" si="10">IF(H88=0,"",H88/H$79)</f>
        <v/>
      </c>
    </row>
    <row r="89" spans="1:10" s="816" customFormat="1" ht="11.25" customHeight="1">
      <c r="A89" s="196" t="s">
        <v>541</v>
      </c>
      <c r="B89" s="229"/>
      <c r="D89" s="834"/>
      <c r="F89" s="1493" t="str">
        <f>IF(D89=0,"",D89/D$79)</f>
        <v/>
      </c>
      <c r="H89" s="834"/>
      <c r="J89" s="1492" t="str">
        <f t="shared" si="10"/>
        <v/>
      </c>
    </row>
    <row r="90" spans="1:10" s="816" customFormat="1" ht="12" customHeight="1">
      <c r="A90" s="196" t="s">
        <v>77</v>
      </c>
      <c r="B90" s="229"/>
      <c r="D90" s="834"/>
      <c r="F90" s="1491" t="str">
        <f>IF(D90=0,"",D90/D$79)</f>
        <v/>
      </c>
      <c r="H90" s="834"/>
      <c r="J90" s="1492" t="str">
        <f t="shared" si="10"/>
        <v/>
      </c>
    </row>
    <row r="91" spans="1:10" s="816" customFormat="1" ht="12" customHeight="1">
      <c r="A91" s="2013" t="s">
        <v>172</v>
      </c>
      <c r="B91" s="2013"/>
      <c r="D91" s="834"/>
      <c r="F91" s="1493" t="str">
        <f>IF(D91=0,"",D91/D$79)</f>
        <v/>
      </c>
      <c r="H91" s="834"/>
      <c r="J91" s="1492" t="str">
        <f t="shared" si="10"/>
        <v/>
      </c>
    </row>
    <row r="92" spans="1:10" s="816" customFormat="1" ht="14.25" customHeight="1">
      <c r="A92" s="2013" t="s">
        <v>394</v>
      </c>
      <c r="B92" s="2013"/>
      <c r="D92" s="834"/>
      <c r="F92" s="1493" t="str">
        <f t="shared" ref="F92:F93" si="11">IF(D92=0,"",D92/D$79)</f>
        <v/>
      </c>
      <c r="H92" s="834"/>
      <c r="J92" s="1492" t="str">
        <f t="shared" si="10"/>
        <v/>
      </c>
    </row>
    <row r="93" spans="1:10" s="816" customFormat="1" ht="15" customHeight="1">
      <c r="A93" s="2013" t="s">
        <v>481</v>
      </c>
      <c r="B93" s="2013"/>
      <c r="D93" s="834"/>
      <c r="F93" s="1493" t="str">
        <f t="shared" si="11"/>
        <v/>
      </c>
      <c r="H93" s="834"/>
      <c r="J93" s="1492" t="str">
        <f t="shared" si="10"/>
        <v/>
      </c>
    </row>
    <row r="94" spans="1:10" s="816" customFormat="1" ht="12" customHeight="1">
      <c r="A94" s="196" t="s">
        <v>482</v>
      </c>
      <c r="B94" s="229"/>
      <c r="D94" s="835"/>
      <c r="F94" s="1496" t="str">
        <f>IF(D94=0,"",D94/D$79)</f>
        <v/>
      </c>
      <c r="H94" s="835"/>
      <c r="J94" s="1492" t="str">
        <f t="shared" si="10"/>
        <v/>
      </c>
    </row>
    <row r="95" spans="1:10" s="816" customFormat="1" ht="12" customHeight="1">
      <c r="A95" s="196" t="s">
        <v>531</v>
      </c>
      <c r="B95" s="229"/>
      <c r="D95" s="835"/>
      <c r="F95" s="1496" t="str">
        <f>IF(D95=0,"",D95/D$79)</f>
        <v/>
      </c>
      <c r="H95" s="835"/>
      <c r="J95" s="1492" t="str">
        <f t="shared" si="10"/>
        <v/>
      </c>
    </row>
    <row r="96" spans="1:10" s="816" customFormat="1" ht="12" customHeight="1">
      <c r="A96" s="196" t="s">
        <v>532</v>
      </c>
      <c r="B96" s="229"/>
      <c r="D96" s="835"/>
      <c r="F96" s="1496" t="str">
        <f t="shared" ref="F96:F97" si="12">IF(D96=0,"",D96/D$79)</f>
        <v/>
      </c>
      <c r="H96" s="835"/>
      <c r="J96" s="1492" t="str">
        <f t="shared" si="10"/>
        <v/>
      </c>
    </row>
    <row r="97" spans="1:10" s="816" customFormat="1" ht="12" customHeight="1">
      <c r="A97" s="196" t="s">
        <v>91</v>
      </c>
      <c r="B97" s="229"/>
      <c r="D97" s="835"/>
      <c r="F97" s="1496" t="str">
        <f t="shared" si="12"/>
        <v/>
      </c>
      <c r="H97" s="835"/>
      <c r="J97" s="1492" t="str">
        <f t="shared" si="10"/>
        <v/>
      </c>
    </row>
    <row r="98" spans="1:10" s="816" customFormat="1" ht="15" customHeight="1">
      <c r="A98" s="837"/>
      <c r="B98" s="837" t="s">
        <v>28</v>
      </c>
      <c r="D98" s="838">
        <f>SUM(D87:D97)</f>
        <v>0</v>
      </c>
      <c r="F98" s="1494" t="str">
        <f>IF(D98=0,"",D98/D$79)</f>
        <v/>
      </c>
      <c r="H98" s="838">
        <f>SUM(H87:H97)</f>
        <v>0</v>
      </c>
      <c r="J98" s="1494" t="str">
        <f>IF(H98=0,"",H98/H$79)</f>
        <v/>
      </c>
    </row>
    <row r="99" spans="1:10" s="816" customFormat="1" ht="11.25" customHeight="1">
      <c r="A99" s="839" t="s">
        <v>533</v>
      </c>
      <c r="B99" s="839"/>
      <c r="D99" s="836"/>
      <c r="F99" s="1485"/>
      <c r="H99" s="836"/>
      <c r="J99" s="1485"/>
    </row>
    <row r="100" spans="1:10" s="816" customFormat="1" ht="11.25" customHeight="1">
      <c r="A100" s="832" t="s">
        <v>538</v>
      </c>
      <c r="B100" s="832"/>
      <c r="D100" s="833"/>
      <c r="F100" s="1495" t="str">
        <f>IF(D100=0,"",D100/D$79)</f>
        <v/>
      </c>
      <c r="H100" s="833"/>
      <c r="J100" s="1495" t="str">
        <f>IF(H100=0,"",H100/H$79)</f>
        <v/>
      </c>
    </row>
    <row r="101" spans="1:10" s="816" customFormat="1" ht="11.25" customHeight="1">
      <c r="A101" s="196" t="s">
        <v>541</v>
      </c>
      <c r="B101" s="229"/>
      <c r="D101" s="833"/>
      <c r="F101" s="1495" t="str">
        <f t="shared" ref="F101:F107" si="13">IF(D101=0,"",D101/D$79)</f>
        <v/>
      </c>
      <c r="H101" s="833"/>
      <c r="J101" s="1495" t="str">
        <f t="shared" ref="J101:J106" si="14">IF(H101=0,"",H101/H$79)</f>
        <v/>
      </c>
    </row>
    <row r="102" spans="1:10" s="816" customFormat="1" ht="11.25" customHeight="1">
      <c r="A102" s="832" t="s">
        <v>76</v>
      </c>
      <c r="B102" s="832"/>
      <c r="D102" s="833"/>
      <c r="F102" s="1495" t="str">
        <f t="shared" si="13"/>
        <v/>
      </c>
      <c r="H102" s="833"/>
      <c r="J102" s="1495" t="str">
        <f t="shared" si="14"/>
        <v/>
      </c>
    </row>
    <row r="103" spans="1:10" s="816" customFormat="1" ht="11.25" customHeight="1">
      <c r="A103" s="832" t="s">
        <v>118</v>
      </c>
      <c r="B103" s="832"/>
      <c r="D103" s="833"/>
      <c r="F103" s="1495" t="str">
        <f t="shared" si="13"/>
        <v/>
      </c>
      <c r="H103" s="833"/>
      <c r="J103" s="1495" t="str">
        <f t="shared" si="14"/>
        <v/>
      </c>
    </row>
    <row r="104" spans="1:10" s="816" customFormat="1" ht="11.25" customHeight="1">
      <c r="A104" s="832" t="s">
        <v>91</v>
      </c>
      <c r="B104" s="832"/>
      <c r="D104" s="833"/>
      <c r="F104" s="1495" t="str">
        <f t="shared" si="13"/>
        <v/>
      </c>
      <c r="H104" s="833"/>
      <c r="J104" s="1495" t="str">
        <f t="shared" si="14"/>
        <v/>
      </c>
    </row>
    <row r="105" spans="1:10" s="816" customFormat="1" ht="11.25" customHeight="1">
      <c r="A105" s="832"/>
      <c r="B105" s="832"/>
      <c r="D105" s="836"/>
      <c r="F105" s="1485" t="str">
        <f t="shared" si="13"/>
        <v/>
      </c>
      <c r="H105" s="836"/>
      <c r="J105" s="1485" t="str">
        <f t="shared" si="14"/>
        <v/>
      </c>
    </row>
    <row r="106" spans="1:10" s="816" customFormat="1" ht="11.25" customHeight="1">
      <c r="A106" s="839" t="s">
        <v>534</v>
      </c>
      <c r="B106" s="839"/>
      <c r="D106" s="836"/>
      <c r="F106" s="1485" t="str">
        <f t="shared" si="13"/>
        <v/>
      </c>
      <c r="H106" s="836"/>
      <c r="J106" s="1485" t="str">
        <f t="shared" si="14"/>
        <v/>
      </c>
    </row>
    <row r="107" spans="1:10" s="816" customFormat="1" ht="11.25" customHeight="1">
      <c r="A107" s="832" t="s">
        <v>538</v>
      </c>
      <c r="B107" s="832"/>
      <c r="D107" s="833"/>
      <c r="F107" s="1495" t="str">
        <f t="shared" si="13"/>
        <v/>
      </c>
      <c r="H107" s="833"/>
      <c r="J107" s="1495" t="str">
        <f t="shared" ref="J107:J118" si="15">IF(H107=0,"",H107/H$79)</f>
        <v/>
      </c>
    </row>
    <row r="108" spans="1:10" s="816" customFormat="1" ht="11.25" customHeight="1">
      <c r="A108" s="196" t="s">
        <v>541</v>
      </c>
      <c r="B108" s="229"/>
      <c r="D108" s="833"/>
      <c r="F108" s="1495" t="str">
        <f t="shared" ref="F108:F118" si="16">IF(D108=0,"",D108/D$79)</f>
        <v/>
      </c>
      <c r="H108" s="833"/>
      <c r="J108" s="1495" t="str">
        <f t="shared" si="15"/>
        <v/>
      </c>
    </row>
    <row r="109" spans="1:10" s="816" customFormat="1" ht="11.25" customHeight="1">
      <c r="A109" s="832" t="s">
        <v>76</v>
      </c>
      <c r="B109" s="832"/>
      <c r="D109" s="833"/>
      <c r="F109" s="1495" t="str">
        <f t="shared" si="16"/>
        <v/>
      </c>
      <c r="H109" s="833"/>
      <c r="J109" s="1495" t="str">
        <f t="shared" si="15"/>
        <v/>
      </c>
    </row>
    <row r="110" spans="1:10" s="816" customFormat="1" ht="11.25" customHeight="1">
      <c r="A110" s="832" t="s">
        <v>118</v>
      </c>
      <c r="B110" s="832"/>
      <c r="D110" s="833"/>
      <c r="F110" s="1495" t="str">
        <f t="shared" si="16"/>
        <v/>
      </c>
      <c r="H110" s="833"/>
      <c r="J110" s="1495" t="str">
        <f t="shared" si="15"/>
        <v/>
      </c>
    </row>
    <row r="111" spans="1:10" s="816" customFormat="1" ht="11.25" customHeight="1">
      <c r="A111" s="832" t="s">
        <v>91</v>
      </c>
      <c r="B111" s="832"/>
      <c r="D111" s="833"/>
      <c r="F111" s="1495" t="str">
        <f t="shared" si="16"/>
        <v/>
      </c>
      <c r="H111" s="833"/>
      <c r="J111" s="1495" t="str">
        <f t="shared" si="15"/>
        <v/>
      </c>
    </row>
    <row r="112" spans="1:10" s="816" customFormat="1" ht="11.25" customHeight="1">
      <c r="A112" s="832"/>
      <c r="B112" s="832"/>
      <c r="D112" s="836"/>
      <c r="F112" s="1485" t="str">
        <f t="shared" si="16"/>
        <v/>
      </c>
      <c r="H112" s="836"/>
      <c r="J112" s="1485" t="str">
        <f t="shared" si="15"/>
        <v/>
      </c>
    </row>
    <row r="113" spans="1:10" s="816" customFormat="1" ht="11.25" customHeight="1">
      <c r="A113" s="839" t="s">
        <v>535</v>
      </c>
      <c r="B113" s="839"/>
      <c r="D113" s="836"/>
      <c r="F113" s="1485" t="str">
        <f t="shared" si="16"/>
        <v/>
      </c>
      <c r="H113" s="836"/>
      <c r="J113" s="1485" t="str">
        <f t="shared" si="15"/>
        <v/>
      </c>
    </row>
    <row r="114" spans="1:10" s="816" customFormat="1" ht="11.25" customHeight="1">
      <c r="A114" s="832" t="s">
        <v>538</v>
      </c>
      <c r="B114" s="832"/>
      <c r="D114" s="833"/>
      <c r="F114" s="1495" t="str">
        <f t="shared" si="16"/>
        <v/>
      </c>
      <c r="H114" s="833"/>
      <c r="J114" s="1495" t="str">
        <f t="shared" si="15"/>
        <v/>
      </c>
    </row>
    <row r="115" spans="1:10" s="816" customFormat="1" ht="12.75" customHeight="1">
      <c r="A115" s="196" t="s">
        <v>541</v>
      </c>
      <c r="B115" s="229"/>
      <c r="D115" s="833"/>
      <c r="F115" s="1495" t="str">
        <f t="shared" si="16"/>
        <v/>
      </c>
      <c r="H115" s="833"/>
      <c r="J115" s="1495" t="str">
        <f t="shared" si="15"/>
        <v/>
      </c>
    </row>
    <row r="116" spans="1:10" s="816" customFormat="1" ht="11.25" customHeight="1">
      <c r="A116" s="832" t="s">
        <v>76</v>
      </c>
      <c r="B116" s="832"/>
      <c r="D116" s="833"/>
      <c r="F116" s="1495" t="str">
        <f t="shared" si="16"/>
        <v/>
      </c>
      <c r="H116" s="833"/>
      <c r="J116" s="1495" t="str">
        <f t="shared" si="15"/>
        <v/>
      </c>
    </row>
    <row r="117" spans="1:10" s="816" customFormat="1" ht="11.25" customHeight="1">
      <c r="A117" s="832" t="s">
        <v>118</v>
      </c>
      <c r="B117" s="832"/>
      <c r="D117" s="833"/>
      <c r="F117" s="1495" t="str">
        <f t="shared" si="16"/>
        <v/>
      </c>
      <c r="H117" s="833"/>
      <c r="J117" s="1495" t="str">
        <f t="shared" si="15"/>
        <v/>
      </c>
    </row>
    <row r="118" spans="1:10" s="816" customFormat="1" ht="11.25" customHeight="1">
      <c r="A118" s="832" t="s">
        <v>91</v>
      </c>
      <c r="B118" s="832"/>
      <c r="D118" s="833"/>
      <c r="F118" s="1495" t="str">
        <f t="shared" si="16"/>
        <v/>
      </c>
      <c r="H118" s="833"/>
      <c r="J118" s="1495" t="str">
        <f t="shared" si="15"/>
        <v/>
      </c>
    </row>
    <row r="119" spans="1:10" s="816" customFormat="1" ht="14.25" customHeight="1">
      <c r="A119" s="837"/>
      <c r="B119" s="837" t="s">
        <v>28</v>
      </c>
      <c r="D119" s="838">
        <f>SUM(D100:D118)</f>
        <v>0</v>
      </c>
      <c r="F119" s="1494" t="str">
        <f>IF(D119=0,"",D119/D$79)</f>
        <v/>
      </c>
      <c r="H119" s="838">
        <f>SUM(H100:H118)</f>
        <v>0</v>
      </c>
      <c r="J119" s="1494" t="str">
        <f>IF(H119=0,"",H119/H$79)</f>
        <v/>
      </c>
    </row>
    <row r="120" spans="1:10" s="816" customFormat="1" ht="14.25" customHeight="1">
      <c r="A120" s="837"/>
      <c r="B120" s="837"/>
      <c r="D120" s="836"/>
      <c r="F120" s="1485"/>
      <c r="H120" s="836"/>
      <c r="J120" s="1485"/>
    </row>
    <row r="121" spans="1:10" s="816" customFormat="1" ht="11.25" customHeight="1">
      <c r="A121" s="13" t="s">
        <v>78</v>
      </c>
      <c r="B121" s="13"/>
      <c r="D121" s="836"/>
      <c r="F121" s="1485"/>
      <c r="H121" s="836"/>
      <c r="J121" s="1485"/>
    </row>
    <row r="122" spans="1:10" s="816" customFormat="1" ht="11.25" customHeight="1">
      <c r="A122" s="196" t="s">
        <v>538</v>
      </c>
      <c r="B122" s="229"/>
      <c r="D122" s="833"/>
      <c r="F122" s="1492" t="str">
        <f t="shared" ref="F122:F129" si="17">IF(D122=0,"",D122/D$79)</f>
        <v/>
      </c>
      <c r="H122" s="833"/>
      <c r="J122" s="1492" t="str">
        <f t="shared" ref="J122:J128" si="18">IF(H122=0,"",H122/H$79)</f>
        <v/>
      </c>
    </row>
    <row r="123" spans="1:10" s="816" customFormat="1" ht="11.25" customHeight="1">
      <c r="A123" s="196" t="s">
        <v>541</v>
      </c>
      <c r="B123" s="229"/>
      <c r="D123" s="834"/>
      <c r="F123" s="1493" t="str">
        <f t="shared" si="17"/>
        <v/>
      </c>
      <c r="H123" s="834"/>
      <c r="J123" s="1493" t="str">
        <f t="shared" si="18"/>
        <v/>
      </c>
    </row>
    <row r="124" spans="1:10" s="816" customFormat="1" ht="11.25" customHeight="1">
      <c r="A124" s="196" t="s">
        <v>88</v>
      </c>
      <c r="B124" s="229"/>
      <c r="D124" s="833"/>
      <c r="E124" s="822"/>
      <c r="F124" s="1492" t="str">
        <f t="shared" si="17"/>
        <v/>
      </c>
      <c r="H124" s="833"/>
      <c r="I124" s="822"/>
      <c r="J124" s="1492" t="str">
        <f t="shared" si="18"/>
        <v/>
      </c>
    </row>
    <row r="125" spans="1:10" s="816" customFormat="1" ht="11.25" customHeight="1">
      <c r="A125" s="196" t="s">
        <v>79</v>
      </c>
      <c r="B125" s="229"/>
      <c r="D125" s="833"/>
      <c r="E125" s="822"/>
      <c r="F125" s="1492" t="str">
        <f t="shared" si="17"/>
        <v/>
      </c>
      <c r="H125" s="833"/>
      <c r="I125" s="822"/>
      <c r="J125" s="1492" t="str">
        <f t="shared" si="18"/>
        <v/>
      </c>
    </row>
    <row r="126" spans="1:10" s="816" customFormat="1" ht="11.25" customHeight="1">
      <c r="A126" s="196" t="s">
        <v>80</v>
      </c>
      <c r="B126" s="229"/>
      <c r="D126" s="833"/>
      <c r="E126" s="822"/>
      <c r="F126" s="1492" t="str">
        <f t="shared" si="17"/>
        <v/>
      </c>
      <c r="H126" s="833"/>
      <c r="I126" s="822"/>
      <c r="J126" s="1492" t="str">
        <f t="shared" si="18"/>
        <v/>
      </c>
    </row>
    <row r="127" spans="1:10" s="816" customFormat="1" ht="11.25" customHeight="1">
      <c r="A127" s="196" t="s">
        <v>81</v>
      </c>
      <c r="B127" s="229"/>
      <c r="D127" s="833"/>
      <c r="E127" s="822"/>
      <c r="F127" s="1492" t="str">
        <f t="shared" si="17"/>
        <v/>
      </c>
      <c r="H127" s="833"/>
      <c r="I127" s="822"/>
      <c r="J127" s="1492" t="str">
        <f t="shared" si="18"/>
        <v/>
      </c>
    </row>
    <row r="128" spans="1:10" s="816" customFormat="1" ht="11.25" customHeight="1">
      <c r="A128" s="196" t="s">
        <v>91</v>
      </c>
      <c r="B128" s="229"/>
      <c r="D128" s="834"/>
      <c r="E128" s="822"/>
      <c r="F128" s="1491" t="str">
        <f t="shared" si="17"/>
        <v/>
      </c>
      <c r="H128" s="834"/>
      <c r="I128" s="822"/>
      <c r="J128" s="1491" t="str">
        <f t="shared" si="18"/>
        <v/>
      </c>
    </row>
    <row r="129" spans="1:10" s="816" customFormat="1" ht="13.5" customHeight="1">
      <c r="A129" s="837"/>
      <c r="B129" s="837" t="s">
        <v>28</v>
      </c>
      <c r="D129" s="838">
        <f>SUM(D122:D128)</f>
        <v>0</v>
      </c>
      <c r="E129" s="822"/>
      <c r="F129" s="1494" t="str">
        <f t="shared" si="17"/>
        <v/>
      </c>
      <c r="H129" s="838">
        <f>SUM(H122:H128)</f>
        <v>0</v>
      </c>
      <c r="I129" s="822"/>
      <c r="J129" s="1494" t="str">
        <f>IF(H129=0,"",H129/H$79)</f>
        <v/>
      </c>
    </row>
    <row r="130" spans="1:10" s="816" customFormat="1" ht="11.25" customHeight="1">
      <c r="A130" s="837"/>
      <c r="B130" s="837"/>
      <c r="D130" s="836"/>
      <c r="E130" s="822"/>
      <c r="F130" s="1485"/>
      <c r="H130" s="836"/>
      <c r="I130" s="822"/>
      <c r="J130" s="1485"/>
    </row>
    <row r="131" spans="1:10" s="816" customFormat="1" ht="11.25" customHeight="1">
      <c r="A131" s="13" t="s">
        <v>82</v>
      </c>
      <c r="B131" s="13"/>
      <c r="D131" s="836"/>
      <c r="E131" s="822"/>
      <c r="F131" s="1485"/>
      <c r="H131" s="836"/>
      <c r="I131" s="822"/>
      <c r="J131" s="1485"/>
    </row>
    <row r="132" spans="1:10" s="816" customFormat="1" ht="11.25" customHeight="1">
      <c r="A132" s="196" t="s">
        <v>538</v>
      </c>
      <c r="B132" s="229"/>
      <c r="D132" s="833"/>
      <c r="E132" s="822"/>
      <c r="F132" s="1492" t="str">
        <f t="shared" ref="F132:F139" si="19">IF(D132=0,"",D132/D$79)</f>
        <v/>
      </c>
      <c r="H132" s="833"/>
      <c r="I132" s="822"/>
      <c r="J132" s="1492" t="str">
        <f t="shared" ref="J132:J139" si="20">IF(H132=0,"",H132/H$79)</f>
        <v/>
      </c>
    </row>
    <row r="133" spans="1:10" s="816" customFormat="1" ht="11.25" customHeight="1">
      <c r="A133" s="196" t="s">
        <v>541</v>
      </c>
      <c r="B133" s="229"/>
      <c r="D133" s="834"/>
      <c r="F133" s="1493" t="str">
        <f t="shared" si="19"/>
        <v/>
      </c>
      <c r="H133" s="834"/>
      <c r="J133" s="1493" t="str">
        <f t="shared" si="20"/>
        <v/>
      </c>
    </row>
    <row r="134" spans="1:10" s="816" customFormat="1" ht="11.25" customHeight="1">
      <c r="A134" s="196" t="s">
        <v>88</v>
      </c>
      <c r="B134" s="229"/>
      <c r="D134" s="833"/>
      <c r="E134" s="822"/>
      <c r="F134" s="1492" t="str">
        <f t="shared" si="19"/>
        <v/>
      </c>
      <c r="H134" s="833"/>
      <c r="I134" s="822"/>
      <c r="J134" s="1492" t="str">
        <f t="shared" si="20"/>
        <v/>
      </c>
    </row>
    <row r="135" spans="1:10" s="816" customFormat="1" ht="24" customHeight="1">
      <c r="A135" s="2013" t="s">
        <v>14</v>
      </c>
      <c r="B135" s="2013"/>
      <c r="D135" s="833"/>
      <c r="E135" s="822"/>
      <c r="F135" s="1492" t="str">
        <f t="shared" si="19"/>
        <v/>
      </c>
      <c r="H135" s="833"/>
      <c r="I135" s="822"/>
      <c r="J135" s="1492" t="str">
        <f t="shared" si="20"/>
        <v/>
      </c>
    </row>
    <row r="136" spans="1:10" s="816" customFormat="1" ht="11.25" customHeight="1">
      <c r="A136" s="196" t="s">
        <v>83</v>
      </c>
      <c r="B136" s="229"/>
      <c r="D136" s="833"/>
      <c r="E136" s="822"/>
      <c r="F136" s="1492" t="str">
        <f t="shared" si="19"/>
        <v/>
      </c>
      <c r="H136" s="833"/>
      <c r="I136" s="822"/>
      <c r="J136" s="1492" t="str">
        <f t="shared" si="20"/>
        <v/>
      </c>
    </row>
    <row r="137" spans="1:10" ht="12" customHeight="1">
      <c r="A137" s="287" t="s">
        <v>15</v>
      </c>
      <c r="B137" s="288"/>
      <c r="C137" s="1262"/>
      <c r="E137" s="678"/>
      <c r="F137" s="1492" t="str">
        <f t="shared" si="19"/>
        <v/>
      </c>
      <c r="G137" s="1262"/>
      <c r="I137" s="678"/>
      <c r="J137" s="1492" t="str">
        <f t="shared" si="20"/>
        <v/>
      </c>
    </row>
    <row r="138" spans="1:10" s="816" customFormat="1" ht="11.25" customHeight="1">
      <c r="A138" s="196" t="s">
        <v>91</v>
      </c>
      <c r="B138" s="229"/>
      <c r="D138" s="834"/>
      <c r="E138" s="822"/>
      <c r="F138" s="1491" t="str">
        <f t="shared" si="19"/>
        <v/>
      </c>
      <c r="H138" s="834"/>
      <c r="I138" s="822"/>
      <c r="J138" s="1491" t="str">
        <f t="shared" si="20"/>
        <v/>
      </c>
    </row>
    <row r="139" spans="1:10" s="816" customFormat="1" ht="11.25" customHeight="1">
      <c r="A139" s="837"/>
      <c r="B139" s="837" t="s">
        <v>28</v>
      </c>
      <c r="D139" s="838">
        <f>SUM(D132:D138)</f>
        <v>0</v>
      </c>
      <c r="F139" s="1494" t="str">
        <f t="shared" si="19"/>
        <v/>
      </c>
      <c r="H139" s="838">
        <f>SUM(H132:H138)</f>
        <v>0</v>
      </c>
      <c r="J139" s="1494" t="str">
        <f t="shared" si="20"/>
        <v/>
      </c>
    </row>
    <row r="140" spans="1:10" s="816" customFormat="1" ht="11.25" customHeight="1">
      <c r="A140" s="13" t="s">
        <v>84</v>
      </c>
      <c r="B140" s="13"/>
      <c r="D140" s="836"/>
      <c r="F140" s="1485"/>
      <c r="H140" s="836"/>
      <c r="J140" s="1485"/>
    </row>
    <row r="141" spans="1:10" s="816" customFormat="1" ht="11.25" customHeight="1">
      <c r="A141" s="196" t="s">
        <v>538</v>
      </c>
      <c r="B141" s="229"/>
      <c r="D141" s="833"/>
      <c r="F141" s="1492" t="str">
        <f>IF(D141=0,"",D141/D$79)</f>
        <v/>
      </c>
      <c r="H141" s="833"/>
      <c r="J141" s="1492" t="str">
        <f>IF(H141=0,"",H141/H$79)</f>
        <v/>
      </c>
    </row>
    <row r="142" spans="1:10" s="816" customFormat="1" ht="11.25" customHeight="1">
      <c r="A142" s="196" t="s">
        <v>541</v>
      </c>
      <c r="B142" s="229"/>
      <c r="D142" s="834"/>
      <c r="F142" s="1493" t="str">
        <f>IF(D142=0,"",D142/D$79)</f>
        <v/>
      </c>
      <c r="H142" s="834"/>
      <c r="J142" s="1493" t="str">
        <f>IF(H142=0,"",H142/H$79)</f>
        <v/>
      </c>
    </row>
    <row r="143" spans="1:10" s="816" customFormat="1" ht="11.25" customHeight="1">
      <c r="A143" s="196" t="s">
        <v>88</v>
      </c>
      <c r="B143" s="229"/>
      <c r="D143" s="833"/>
      <c r="F143" s="1492" t="str">
        <f>IF(D143=0,"",D143/D$79)</f>
        <v/>
      </c>
      <c r="H143" s="833"/>
      <c r="J143" s="1492" t="str">
        <f>IF(H143=0,"",H143/H$79)</f>
        <v/>
      </c>
    </row>
    <row r="144" spans="1:10" s="816" customFormat="1" ht="11.25" customHeight="1">
      <c r="A144" s="196" t="s">
        <v>91</v>
      </c>
      <c r="B144" s="229"/>
      <c r="D144" s="834"/>
      <c r="E144" s="822"/>
      <c r="F144" s="1491" t="str">
        <f>IF(D144=0,"",D144/D$79)</f>
        <v/>
      </c>
      <c r="H144" s="834"/>
      <c r="I144" s="822"/>
      <c r="J144" s="1491" t="str">
        <f>IF(H144=0,"",H144/H$79)</f>
        <v/>
      </c>
    </row>
    <row r="145" spans="1:10" s="816" customFormat="1" ht="15.75" customHeight="1">
      <c r="A145" s="837"/>
      <c r="B145" s="837" t="s">
        <v>28</v>
      </c>
      <c r="D145" s="838">
        <f>SUM(D141:D144)</f>
        <v>0</v>
      </c>
      <c r="E145" s="822"/>
      <c r="F145" s="1494" t="str">
        <f>IF(D145=0,"",D145/D$79)</f>
        <v/>
      </c>
      <c r="H145" s="838">
        <f>SUM(H141:H144)</f>
        <v>0</v>
      </c>
      <c r="I145" s="822"/>
      <c r="J145" s="1494" t="str">
        <f>IF(H145=0,"",H145/H$79)</f>
        <v/>
      </c>
    </row>
    <row r="146" spans="1:10" s="816" customFormat="1" ht="11.25" customHeight="1">
      <c r="A146" s="837"/>
      <c r="B146" s="837"/>
      <c r="D146" s="836"/>
      <c r="E146" s="822"/>
      <c r="F146" s="1485"/>
      <c r="H146" s="836"/>
      <c r="I146" s="822"/>
      <c r="J146" s="1485"/>
    </row>
    <row r="147" spans="1:10" s="816" customFormat="1" ht="11.25" customHeight="1">
      <c r="A147" s="13" t="s">
        <v>86</v>
      </c>
      <c r="B147" s="13"/>
      <c r="D147" s="836"/>
      <c r="F147" s="1485" t="str">
        <f t="shared" ref="F147:F154" si="21">IF(D147=0,"",D147/D$79)</f>
        <v/>
      </c>
      <c r="H147" s="836"/>
      <c r="J147" s="1485" t="str">
        <f t="shared" ref="J147:J155" si="22">IF(H147=0,"",H147/H$79)</f>
        <v/>
      </c>
    </row>
    <row r="148" spans="1:10" s="816" customFormat="1" ht="11.25" customHeight="1">
      <c r="A148" s="196" t="s">
        <v>538</v>
      </c>
      <c r="B148" s="229"/>
      <c r="D148" s="833"/>
      <c r="F148" s="1492" t="str">
        <f t="shared" si="21"/>
        <v/>
      </c>
      <c r="H148" s="833"/>
      <c r="J148" s="1492" t="str">
        <f t="shared" si="22"/>
        <v/>
      </c>
    </row>
    <row r="149" spans="1:10" s="816" customFormat="1" ht="11.25" customHeight="1">
      <c r="A149" s="196" t="s">
        <v>88</v>
      </c>
      <c r="B149" s="229"/>
      <c r="D149" s="833"/>
      <c r="F149" s="1492" t="str">
        <f t="shared" si="21"/>
        <v/>
      </c>
      <c r="H149" s="833"/>
      <c r="J149" s="1492" t="str">
        <f t="shared" si="22"/>
        <v/>
      </c>
    </row>
    <row r="150" spans="1:10" s="816" customFormat="1" ht="11.25" customHeight="1">
      <c r="A150" s="196" t="s">
        <v>541</v>
      </c>
      <c r="B150" s="229"/>
      <c r="D150" s="834"/>
      <c r="F150" s="1493" t="str">
        <f t="shared" si="21"/>
        <v/>
      </c>
      <c r="H150" s="834"/>
      <c r="J150" s="1493" t="str">
        <f t="shared" si="22"/>
        <v/>
      </c>
    </row>
    <row r="151" spans="1:10" s="816" customFormat="1" ht="11.25" customHeight="1">
      <c r="A151" s="196" t="s">
        <v>90</v>
      </c>
      <c r="B151" s="229"/>
      <c r="D151" s="834"/>
      <c r="F151" s="1491" t="str">
        <f t="shared" si="21"/>
        <v/>
      </c>
      <c r="H151" s="834"/>
      <c r="J151" s="1491" t="str">
        <f t="shared" si="22"/>
        <v/>
      </c>
    </row>
    <row r="152" spans="1:10" s="816" customFormat="1" ht="11.25" customHeight="1">
      <c r="A152" s="196" t="s">
        <v>128</v>
      </c>
      <c r="B152" s="229"/>
      <c r="D152" s="835"/>
      <c r="F152" s="1496" t="str">
        <f t="shared" si="21"/>
        <v/>
      </c>
      <c r="H152" s="835"/>
      <c r="J152" s="1496" t="str">
        <f t="shared" si="22"/>
        <v/>
      </c>
    </row>
    <row r="153" spans="1:10" s="816" customFormat="1" ht="11.25" customHeight="1">
      <c r="A153" s="196" t="s">
        <v>91</v>
      </c>
      <c r="B153" s="229"/>
      <c r="D153" s="835"/>
      <c r="F153" s="1496" t="str">
        <f t="shared" si="21"/>
        <v/>
      </c>
      <c r="H153" s="835"/>
      <c r="J153" s="1496" t="str">
        <f t="shared" si="22"/>
        <v/>
      </c>
    </row>
    <row r="154" spans="1:10" s="816" customFormat="1" ht="15" customHeight="1">
      <c r="A154" s="837"/>
      <c r="B154" s="837" t="s">
        <v>28</v>
      </c>
      <c r="D154" s="838">
        <f>SUM(D148:D153)</f>
        <v>0</v>
      </c>
      <c r="F154" s="1494" t="str">
        <f t="shared" si="21"/>
        <v/>
      </c>
      <c r="H154" s="838">
        <f>SUM(H148:H153)</f>
        <v>0</v>
      </c>
      <c r="J154" s="1494" t="str">
        <f t="shared" si="22"/>
        <v/>
      </c>
    </row>
    <row r="155" spans="1:10" s="816" customFormat="1" ht="18" customHeight="1">
      <c r="A155" s="837"/>
      <c r="B155" s="843" t="s">
        <v>92</v>
      </c>
      <c r="D155" s="845">
        <f>D98+D119+D139+D145+D129+D154</f>
        <v>0</v>
      </c>
      <c r="F155" s="1497" t="str">
        <f>IF(D155=0,"",D155/D$79)</f>
        <v/>
      </c>
      <c r="H155" s="845">
        <f>H98+H119+H139+H145+H129+H154</f>
        <v>0</v>
      </c>
      <c r="J155" s="1497" t="str">
        <f t="shared" si="22"/>
        <v/>
      </c>
    </row>
    <row r="156" spans="1:10" s="816" customFormat="1" ht="5.25" customHeight="1">
      <c r="A156" s="8"/>
      <c r="B156" s="11"/>
      <c r="D156" s="836"/>
      <c r="F156" s="1485"/>
      <c r="H156" s="836"/>
      <c r="J156" s="1485"/>
    </row>
    <row r="157" spans="1:10" s="816" customFormat="1" ht="9.75" customHeight="1">
      <c r="A157" s="8"/>
      <c r="B157" s="11"/>
      <c r="D157" s="836"/>
      <c r="F157" s="1485"/>
      <c r="H157" s="836"/>
      <c r="J157" s="1485"/>
    </row>
    <row r="158" spans="1:10" s="816" customFormat="1" ht="9.75" customHeight="1">
      <c r="A158" s="111" t="s">
        <v>53</v>
      </c>
      <c r="B158" s="111"/>
      <c r="D158" s="836"/>
      <c r="F158" s="1485"/>
      <c r="H158" s="836"/>
      <c r="J158" s="1485"/>
    </row>
    <row r="159" spans="1:10" s="816" customFormat="1" ht="9.75" customHeight="1">
      <c r="A159" s="112" t="s">
        <v>530</v>
      </c>
      <c r="B159" s="112"/>
      <c r="D159" s="836"/>
      <c r="F159" s="1485"/>
      <c r="H159" s="836"/>
      <c r="J159" s="1485"/>
    </row>
    <row r="160" spans="1:10" s="816" customFormat="1" ht="9.75" customHeight="1">
      <c r="A160" s="111" t="s">
        <v>539</v>
      </c>
      <c r="B160" s="113"/>
      <c r="D160" s="836"/>
      <c r="F160" s="1485"/>
      <c r="H160" s="836"/>
      <c r="J160" s="1485"/>
    </row>
    <row r="161" spans="1:10" s="816" customFormat="1" ht="9.75" customHeight="1" thickBot="1">
      <c r="A161" s="111" t="s">
        <v>540</v>
      </c>
      <c r="B161" s="113"/>
      <c r="D161" s="836"/>
      <c r="F161" s="1485"/>
      <c r="H161" s="836"/>
      <c r="J161" s="1485"/>
    </row>
    <row r="162" spans="1:10" s="816" customFormat="1" ht="36" customHeight="1">
      <c r="A162" s="909" t="s">
        <v>94</v>
      </c>
      <c r="B162" s="910"/>
      <c r="C162" s="903"/>
      <c r="D162" s="911"/>
      <c r="E162" s="903"/>
      <c r="F162" s="1499"/>
      <c r="G162" s="903"/>
      <c r="H162" s="911"/>
      <c r="I162" s="903"/>
      <c r="J162" s="1499"/>
    </row>
    <row r="163" spans="1:10" s="816" customFormat="1" ht="12">
      <c r="A163" s="196" t="s">
        <v>51</v>
      </c>
      <c r="B163" s="229"/>
      <c r="D163" s="833">
        <f>D79</f>
        <v>0</v>
      </c>
      <c r="F163" s="1492" t="str">
        <f t="shared" ref="F163:F175" si="23">IF(D163=0,"",D163/D$79)</f>
        <v/>
      </c>
      <c r="H163" s="833">
        <f>H79</f>
        <v>0</v>
      </c>
      <c r="J163" s="1492" t="str">
        <f t="shared" ref="J163:J175" si="24">IF(H163=0,"",H163/H$79)</f>
        <v/>
      </c>
    </row>
    <row r="164" spans="1:10" s="816" customFormat="1" ht="12">
      <c r="A164" s="217" t="s">
        <v>92</v>
      </c>
      <c r="B164" s="260"/>
      <c r="D164" s="834">
        <f>D155</f>
        <v>0</v>
      </c>
      <c r="E164" s="822"/>
      <c r="F164" s="1491" t="str">
        <f t="shared" si="23"/>
        <v/>
      </c>
      <c r="H164" s="834">
        <f>H155</f>
        <v>0</v>
      </c>
      <c r="I164" s="822"/>
      <c r="J164" s="1491" t="str">
        <f t="shared" si="24"/>
        <v/>
      </c>
    </row>
    <row r="165" spans="1:10" s="850" customFormat="1" ht="12">
      <c r="A165" s="13" t="s">
        <v>95</v>
      </c>
      <c r="B165" s="72"/>
      <c r="D165" s="851">
        <f>D163-D164</f>
        <v>0</v>
      </c>
      <c r="F165" s="1500" t="str">
        <f t="shared" si="23"/>
        <v/>
      </c>
      <c r="H165" s="851">
        <f>H163-H164</f>
        <v>0</v>
      </c>
      <c r="J165" s="1500" t="str">
        <f t="shared" si="24"/>
        <v/>
      </c>
    </row>
    <row r="166" spans="1:10" s="816" customFormat="1" ht="12">
      <c r="A166" s="852" t="s">
        <v>96</v>
      </c>
      <c r="B166" s="853"/>
      <c r="D166" s="833"/>
      <c r="E166" s="822"/>
      <c r="F166" s="1491" t="str">
        <f t="shared" si="23"/>
        <v/>
      </c>
      <c r="H166" s="833"/>
      <c r="I166" s="822"/>
      <c r="J166" s="1491" t="str">
        <f t="shared" si="24"/>
        <v/>
      </c>
    </row>
    <row r="167" spans="1:10" s="816" customFormat="1" ht="12">
      <c r="A167" s="217" t="s">
        <v>97</v>
      </c>
      <c r="B167" s="236"/>
      <c r="D167" s="834"/>
      <c r="E167" s="822"/>
      <c r="F167" s="1491" t="str">
        <f t="shared" si="23"/>
        <v/>
      </c>
      <c r="H167" s="834"/>
      <c r="I167" s="822"/>
      <c r="J167" s="1491" t="str">
        <f t="shared" si="24"/>
        <v/>
      </c>
    </row>
    <row r="168" spans="1:10" s="816" customFormat="1" ht="12">
      <c r="A168" s="217" t="s">
        <v>98</v>
      </c>
      <c r="B168" s="236"/>
      <c r="D168" s="834"/>
      <c r="E168" s="822"/>
      <c r="F168" s="1491" t="str">
        <f t="shared" si="23"/>
        <v/>
      </c>
      <c r="H168" s="834"/>
      <c r="I168" s="822"/>
      <c r="J168" s="1491" t="str">
        <f t="shared" si="24"/>
        <v/>
      </c>
    </row>
    <row r="169" spans="1:10" s="816" customFormat="1" ht="12">
      <c r="A169" s="217" t="s">
        <v>30</v>
      </c>
      <c r="B169" s="236"/>
      <c r="D169" s="836"/>
      <c r="E169" s="822"/>
      <c r="F169" s="1485" t="str">
        <f t="shared" si="23"/>
        <v/>
      </c>
      <c r="H169" s="836"/>
      <c r="I169" s="822"/>
      <c r="J169" s="1485" t="str">
        <f t="shared" si="24"/>
        <v/>
      </c>
    </row>
    <row r="170" spans="1:10" s="816" customFormat="1" ht="12">
      <c r="A170" s="854"/>
      <c r="B170" s="855"/>
      <c r="D170" s="834"/>
      <c r="E170" s="822"/>
      <c r="F170" s="1491" t="str">
        <f t="shared" si="23"/>
        <v/>
      </c>
      <c r="H170" s="834"/>
      <c r="I170" s="822"/>
      <c r="J170" s="1491" t="str">
        <f>IF(H170=0,"",H170/H$79)</f>
        <v/>
      </c>
    </row>
    <row r="171" spans="1:10" s="850" customFormat="1" ht="22.5" customHeight="1">
      <c r="A171" s="856" t="s">
        <v>99</v>
      </c>
      <c r="B171" s="857"/>
      <c r="D171" s="851">
        <f>SUM(D165:D170)</f>
        <v>0</v>
      </c>
      <c r="E171" s="858"/>
      <c r="F171" s="1500" t="str">
        <f>IF(D171=0,"",D171/D$79)</f>
        <v/>
      </c>
      <c r="H171" s="851">
        <f>SUM(H165:H170)</f>
        <v>0</v>
      </c>
      <c r="I171" s="858"/>
      <c r="J171" s="1500" t="str">
        <f t="shared" si="24"/>
        <v/>
      </c>
    </row>
    <row r="172" spans="1:10" s="816" customFormat="1" ht="12">
      <c r="A172" s="217" t="s">
        <v>100</v>
      </c>
      <c r="B172" s="236"/>
      <c r="D172" s="833"/>
      <c r="E172" s="822"/>
      <c r="F172" s="1492" t="str">
        <f t="shared" si="23"/>
        <v/>
      </c>
      <c r="H172" s="833">
        <f>D178</f>
        <v>0</v>
      </c>
      <c r="I172" s="822"/>
      <c r="J172" s="1492" t="str">
        <f t="shared" si="24"/>
        <v/>
      </c>
    </row>
    <row r="173" spans="1:10" s="816" customFormat="1" ht="12">
      <c r="A173" s="852" t="s">
        <v>99</v>
      </c>
      <c r="B173" s="853"/>
      <c r="D173" s="834">
        <f>D171</f>
        <v>0</v>
      </c>
      <c r="E173" s="822"/>
      <c r="F173" s="1491" t="str">
        <f t="shared" si="23"/>
        <v/>
      </c>
      <c r="H173" s="834">
        <f>H171</f>
        <v>0</v>
      </c>
      <c r="I173" s="822"/>
      <c r="J173" s="1491" t="str">
        <f t="shared" si="24"/>
        <v/>
      </c>
    </row>
    <row r="174" spans="1:10" s="816" customFormat="1" ht="12">
      <c r="A174" s="217" t="s">
        <v>101</v>
      </c>
      <c r="B174" s="236"/>
      <c r="D174" s="834"/>
      <c r="E174" s="858"/>
      <c r="F174" s="1491" t="str">
        <f t="shared" si="23"/>
        <v/>
      </c>
      <c r="H174" s="834"/>
      <c r="I174" s="858"/>
      <c r="J174" s="1491" t="str">
        <f t="shared" si="24"/>
        <v/>
      </c>
    </row>
    <row r="175" spans="1:10" s="816" customFormat="1" ht="12">
      <c r="A175" s="217" t="s">
        <v>102</v>
      </c>
      <c r="B175" s="236"/>
      <c r="D175" s="834"/>
      <c r="E175" s="822"/>
      <c r="F175" s="1491" t="str">
        <f t="shared" si="23"/>
        <v/>
      </c>
      <c r="H175" s="834"/>
      <c r="I175" s="822"/>
      <c r="J175" s="1491" t="str">
        <f t="shared" si="24"/>
        <v/>
      </c>
    </row>
    <row r="176" spans="1:10" s="816" customFormat="1" ht="12">
      <c r="A176" s="217" t="s">
        <v>30</v>
      </c>
      <c r="B176" s="236"/>
      <c r="D176" s="859"/>
      <c r="E176" s="822"/>
      <c r="F176" s="1501"/>
      <c r="H176" s="859"/>
      <c r="I176" s="822"/>
      <c r="J176" s="1501"/>
    </row>
    <row r="177" spans="1:10" s="816" customFormat="1" ht="12">
      <c r="A177" s="854"/>
      <c r="B177" s="855"/>
      <c r="D177" s="833"/>
      <c r="E177" s="822"/>
      <c r="F177" s="1492" t="str">
        <f>IF(D177=0,"",D177/D$79)</f>
        <v/>
      </c>
      <c r="H177" s="833"/>
      <c r="I177" s="822"/>
      <c r="J177" s="1492" t="str">
        <f>IF(H177=0,"",H177/H$79)</f>
        <v/>
      </c>
    </row>
    <row r="178" spans="1:10" s="850" customFormat="1" ht="24.75" customHeight="1">
      <c r="A178" s="2014" t="s">
        <v>169</v>
      </c>
      <c r="B178" s="2014"/>
      <c r="D178" s="851">
        <f>SUM(D172:D177)</f>
        <v>0</v>
      </c>
      <c r="E178" s="858"/>
      <c r="F178" s="1500" t="str">
        <f>IF(D178=0,"",D178/D$79)</f>
        <v/>
      </c>
      <c r="H178" s="851">
        <f>SUM(H172:H177)</f>
        <v>0</v>
      </c>
      <c r="I178" s="858"/>
      <c r="J178" s="1500" t="str">
        <f>IF(H178=0,"",H178/H$79)</f>
        <v/>
      </c>
    </row>
    <row r="179" spans="1:10" s="850" customFormat="1" ht="18" customHeight="1">
      <c r="A179" s="1839" t="s">
        <v>765</v>
      </c>
      <c r="B179" s="860"/>
      <c r="D179" s="1840"/>
      <c r="E179" s="858"/>
      <c r="F179" s="1535"/>
      <c r="H179" s="861"/>
      <c r="I179" s="858"/>
      <c r="J179" s="1535"/>
    </row>
    <row r="180" spans="1:10" s="850" customFormat="1" ht="7.5" customHeight="1">
      <c r="A180" s="860"/>
      <c r="B180" s="860"/>
      <c r="D180" s="861"/>
      <c r="E180" s="858"/>
      <c r="F180" s="1502"/>
      <c r="H180" s="861"/>
      <c r="I180" s="858"/>
      <c r="J180" s="1502"/>
    </row>
    <row r="181" spans="1:10" s="816" customFormat="1" ht="12">
      <c r="A181" s="856" t="s">
        <v>2</v>
      </c>
      <c r="B181" s="857"/>
      <c r="D181" s="836"/>
      <c r="E181" s="822"/>
      <c r="F181" s="1485"/>
      <c r="H181" s="836"/>
      <c r="I181" s="822"/>
      <c r="J181" s="1485"/>
    </row>
    <row r="182" spans="1:10" s="816" customFormat="1" ht="12">
      <c r="A182" s="862" t="s">
        <v>4</v>
      </c>
      <c r="B182" s="863"/>
      <c r="C182" s="864"/>
      <c r="D182" s="865"/>
      <c r="E182" s="866"/>
      <c r="F182" s="1498" t="str">
        <f>IF(D184=0,"",D182/D184)</f>
        <v/>
      </c>
      <c r="G182" s="864"/>
      <c r="H182" s="865"/>
      <c r="I182" s="866"/>
      <c r="J182" s="1508" t="str">
        <f>IF(H184=0,"",H182/H184)</f>
        <v/>
      </c>
    </row>
    <row r="183" spans="1:10" s="816" customFormat="1" ht="12">
      <c r="A183" s="867" t="s">
        <v>3</v>
      </c>
      <c r="B183" s="857"/>
      <c r="D183" s="834"/>
      <c r="E183" s="822"/>
      <c r="F183" s="1485" t="str">
        <f>IF(D185=0,"",D183/D184)</f>
        <v/>
      </c>
      <c r="H183" s="834"/>
      <c r="I183" s="822"/>
      <c r="J183" s="1509" t="str">
        <f>IF(H185=0,"",H183/H184)</f>
        <v/>
      </c>
    </row>
    <row r="184" spans="1:10" s="816" customFormat="1" ht="12">
      <c r="A184" s="875" t="s">
        <v>395</v>
      </c>
      <c r="B184" s="868"/>
      <c r="C184" s="850"/>
      <c r="D184" s="851">
        <f>SUM(D182:D183)</f>
        <v>0</v>
      </c>
      <c r="E184" s="858"/>
      <c r="F184" s="1500" t="str">
        <f>IF(D184=0,"",D184/D$184)</f>
        <v/>
      </c>
      <c r="G184" s="850"/>
      <c r="H184" s="851">
        <f>SUM(H182:H183)</f>
        <v>0</v>
      </c>
      <c r="I184" s="858"/>
      <c r="J184" s="1510" t="str">
        <f>IF(H184=0,"",H184/H$184)</f>
        <v/>
      </c>
    </row>
    <row r="185" spans="1:10" s="816" customFormat="1" ht="12">
      <c r="A185" s="869"/>
      <c r="B185" s="870"/>
      <c r="C185" s="871"/>
      <c r="D185" s="872"/>
      <c r="E185" s="873"/>
      <c r="F185" s="1503"/>
      <c r="G185" s="871"/>
      <c r="H185" s="872"/>
      <c r="I185" s="873"/>
      <c r="J185" s="1511"/>
    </row>
    <row r="186" spans="1:10" s="816" customFormat="1" ht="9" customHeight="1">
      <c r="A186" s="856"/>
      <c r="B186" s="857"/>
      <c r="D186" s="836"/>
      <c r="E186" s="822"/>
      <c r="F186" s="1485"/>
      <c r="H186" s="836"/>
      <c r="I186" s="822"/>
      <c r="J186" s="1485"/>
    </row>
    <row r="187" spans="1:10" s="816" customFormat="1" ht="5.25" customHeight="1">
      <c r="A187" s="856"/>
      <c r="B187" s="857"/>
      <c r="D187" s="836"/>
      <c r="E187" s="822"/>
      <c r="F187" s="1485"/>
      <c r="H187" s="836"/>
      <c r="I187" s="822"/>
      <c r="J187" s="1485"/>
    </row>
    <row r="188" spans="1:10" s="816" customFormat="1" ht="6" customHeight="1">
      <c r="A188" s="856"/>
      <c r="B188" s="857"/>
      <c r="D188" s="836"/>
      <c r="E188" s="822"/>
      <c r="F188" s="1485"/>
      <c r="H188" s="836"/>
      <c r="I188" s="822"/>
      <c r="J188" s="1485"/>
    </row>
    <row r="189" spans="1:10" s="816" customFormat="1" ht="12">
      <c r="A189" s="44" t="s">
        <v>103</v>
      </c>
      <c r="B189" s="44"/>
      <c r="D189" s="836"/>
      <c r="E189" s="822"/>
      <c r="F189" s="1485"/>
      <c r="H189" s="836"/>
      <c r="I189" s="822"/>
      <c r="J189" s="1485"/>
    </row>
    <row r="190" spans="1:10" s="816" customFormat="1" ht="12">
      <c r="A190" s="856"/>
      <c r="B190" s="857"/>
      <c r="D190" s="836"/>
      <c r="E190" s="858"/>
      <c r="F190" s="1485"/>
      <c r="H190" s="836"/>
      <c r="I190" s="858"/>
      <c r="J190" s="1485"/>
    </row>
    <row r="191" spans="1:10" s="816" customFormat="1" ht="12">
      <c r="A191" s="862" t="s">
        <v>104</v>
      </c>
      <c r="B191" s="874"/>
      <c r="C191" s="864"/>
      <c r="D191" s="865"/>
      <c r="E191" s="866"/>
      <c r="F191" s="1504" t="str">
        <f>IF(D191=0,"",D191/D$163)</f>
        <v/>
      </c>
      <c r="G191" s="864"/>
      <c r="H191" s="865"/>
      <c r="I191" s="866"/>
      <c r="J191" s="1512" t="str">
        <f>IF(H191=0,"",H191/H$163)</f>
        <v/>
      </c>
    </row>
    <row r="192" spans="1:10" s="816" customFormat="1" ht="12">
      <c r="A192" s="867" t="s">
        <v>105</v>
      </c>
      <c r="B192" s="853"/>
      <c r="D192" s="834"/>
      <c r="E192" s="844"/>
      <c r="F192" s="1491" t="str">
        <f>IF(D192=0,"",D192/D$163)</f>
        <v/>
      </c>
      <c r="H192" s="834"/>
      <c r="I192" s="844"/>
      <c r="J192" s="1513" t="str">
        <f>IF(H192=0,"",H192/H$163)</f>
        <v/>
      </c>
    </row>
    <row r="193" spans="1:13" s="816" customFormat="1" ht="12">
      <c r="A193" s="867" t="s">
        <v>106</v>
      </c>
      <c r="B193" s="853"/>
      <c r="D193" s="834"/>
      <c r="E193" s="844"/>
      <c r="F193" s="1491" t="str">
        <f>IF(D193=0,"",D193/D$163)</f>
        <v/>
      </c>
      <c r="H193" s="834"/>
      <c r="I193" s="844"/>
      <c r="J193" s="1513" t="str">
        <f>IF(H193=0,"",H193/H$163)</f>
        <v/>
      </c>
    </row>
    <row r="194" spans="1:13" s="816" customFormat="1" ht="12">
      <c r="A194" s="875" t="s">
        <v>107</v>
      </c>
      <c r="B194" s="857"/>
      <c r="D194" s="876">
        <f>SUM(D191:D193)</f>
        <v>0</v>
      </c>
      <c r="F194" s="1500" t="str">
        <f>IF(D194=0,"",D194/D$163)</f>
        <v/>
      </c>
      <c r="H194" s="876">
        <f>SUM(H191:H193)</f>
        <v>0</v>
      </c>
      <c r="J194" s="1510" t="str">
        <f>IF(H194=0,"",H194/H$163)</f>
        <v/>
      </c>
    </row>
    <row r="195" spans="1:13" s="816" customFormat="1" ht="15" customHeight="1">
      <c r="A195" s="869"/>
      <c r="B195" s="870"/>
      <c r="C195" s="871"/>
      <c r="D195" s="872"/>
      <c r="E195" s="871"/>
      <c r="F195" s="1503"/>
      <c r="G195" s="871"/>
      <c r="H195" s="872"/>
      <c r="I195" s="871"/>
      <c r="J195" s="1511"/>
    </row>
    <row r="196" spans="1:13" s="816" customFormat="1" ht="7.5" customHeight="1">
      <c r="A196" s="856"/>
      <c r="B196" s="857"/>
      <c r="D196" s="836"/>
      <c r="F196" s="1485"/>
      <c r="H196" s="836"/>
      <c r="J196" s="1485"/>
    </row>
    <row r="197" spans="1:13" s="816" customFormat="1" ht="11.25" customHeight="1">
      <c r="A197" s="75" t="s">
        <v>108</v>
      </c>
      <c r="B197" s="75"/>
      <c r="D197" s="836"/>
      <c r="F197" s="1485"/>
      <c r="H197" s="836"/>
      <c r="J197" s="1485"/>
    </row>
    <row r="198" spans="1:13" s="816" customFormat="1" ht="9" customHeight="1">
      <c r="A198" s="75"/>
      <c r="B198" s="75"/>
      <c r="D198" s="836"/>
      <c r="F198" s="1485"/>
      <c r="H198" s="836"/>
      <c r="J198" s="1485"/>
    </row>
    <row r="199" spans="1:13" s="816" customFormat="1" ht="12">
      <c r="A199" s="862" t="s">
        <v>109</v>
      </c>
      <c r="B199" s="874"/>
      <c r="C199" s="864"/>
      <c r="D199" s="865"/>
      <c r="E199" s="864"/>
      <c r="F199" s="1504" t="str">
        <f>IF(D199=0,"",D199/D$163)</f>
        <v/>
      </c>
      <c r="G199" s="864"/>
      <c r="H199" s="865"/>
      <c r="I199" s="864"/>
      <c r="J199" s="1512" t="str">
        <f>IF(H199=0,"",H199/H$163)</f>
        <v/>
      </c>
    </row>
    <row r="200" spans="1:13" s="816" customFormat="1" ht="12">
      <c r="A200" s="877" t="s">
        <v>55</v>
      </c>
      <c r="B200" s="844"/>
      <c r="D200" s="834"/>
      <c r="F200" s="1491" t="str">
        <f>IF(D200=0,"",D200/D$163)</f>
        <v/>
      </c>
      <c r="H200" s="834"/>
      <c r="J200" s="1513" t="str">
        <f>IF(H200=0,"",H200/H$163)</f>
        <v/>
      </c>
    </row>
    <row r="201" spans="1:13" s="816" customFormat="1" ht="12">
      <c r="A201" s="867" t="s">
        <v>56</v>
      </c>
      <c r="B201" s="853"/>
      <c r="D201" s="834"/>
      <c r="F201" s="1491" t="str">
        <f>IF(D201=0,"",D201/D$163)</f>
        <v/>
      </c>
      <c r="H201" s="834"/>
      <c r="J201" s="1513" t="str">
        <f>IF(H201=0,"",H201/H$163)</f>
        <v/>
      </c>
    </row>
    <row r="202" spans="1:13" s="816" customFormat="1" ht="12">
      <c r="A202" s="267" t="s">
        <v>30</v>
      </c>
      <c r="B202" s="236"/>
      <c r="D202" s="834"/>
      <c r="F202" s="1491" t="str">
        <f>IF(D202=0,"",D202/D$163)</f>
        <v/>
      </c>
      <c r="H202" s="834"/>
      <c r="J202" s="1513" t="str">
        <f>IF(H202=0,"",H202/H$163)</f>
        <v/>
      </c>
    </row>
    <row r="203" spans="1:13" s="816" customFormat="1" ht="16.5" customHeight="1">
      <c r="A203" s="875" t="s">
        <v>764</v>
      </c>
      <c r="B203" s="878"/>
      <c r="D203" s="876">
        <f>SUM(D199:D202)</f>
        <v>0</v>
      </c>
      <c r="F203" s="1500" t="str">
        <f>IF(D203=0,"",D203/D$163)</f>
        <v/>
      </c>
      <c r="H203" s="876">
        <f>SUM(H199:H202)</f>
        <v>0</v>
      </c>
      <c r="J203" s="1510" t="str">
        <f>IF(H203=0,"",H203/H$163)</f>
        <v/>
      </c>
    </row>
    <row r="204" spans="1:13" s="816" customFormat="1" ht="12">
      <c r="A204" s="869"/>
      <c r="B204" s="870"/>
      <c r="C204" s="871"/>
      <c r="D204" s="872"/>
      <c r="E204" s="871"/>
      <c r="F204" s="1503"/>
      <c r="G204" s="871"/>
      <c r="H204" s="872"/>
      <c r="I204" s="871"/>
      <c r="J204" s="1511"/>
    </row>
    <row r="205" spans="1:13" s="816" customFormat="1" ht="8.25" customHeight="1">
      <c r="A205" s="256"/>
      <c r="B205" s="227"/>
      <c r="F205" s="1485"/>
      <c r="J205" s="1485"/>
    </row>
    <row r="206" spans="1:13" s="816" customFormat="1" ht="12">
      <c r="A206" s="111" t="s">
        <v>53</v>
      </c>
      <c r="B206" s="111"/>
      <c r="F206" s="1485"/>
      <c r="J206" s="1485"/>
    </row>
    <row r="207" spans="1:13" s="816" customFormat="1" ht="34.5" customHeight="1">
      <c r="A207" s="2015" t="s">
        <v>678</v>
      </c>
      <c r="B207" s="2016"/>
      <c r="C207" s="2015"/>
      <c r="D207" s="2015"/>
      <c r="E207" s="2015"/>
      <c r="F207" s="2015"/>
      <c r="G207" s="2015"/>
      <c r="H207" s="2015"/>
      <c r="I207" s="2015"/>
      <c r="J207" s="2015"/>
      <c r="K207" s="879"/>
      <c r="L207" s="879"/>
      <c r="M207" s="879"/>
    </row>
    <row r="208" spans="1:13" s="816" customFormat="1" ht="15.75" customHeight="1">
      <c r="A208" s="946"/>
      <c r="B208" s="947"/>
      <c r="C208" s="946"/>
      <c r="D208" s="946"/>
      <c r="E208" s="946"/>
      <c r="F208" s="1266"/>
      <c r="G208" s="946"/>
      <c r="H208" s="946"/>
      <c r="I208" s="946"/>
      <c r="J208" s="1266"/>
      <c r="K208" s="879"/>
      <c r="L208" s="879"/>
      <c r="M208" s="879"/>
    </row>
    <row r="209" spans="1:10" s="816" customFormat="1" ht="6.75" customHeight="1">
      <c r="A209" s="849"/>
      <c r="B209" s="880"/>
      <c r="C209" s="844"/>
      <c r="D209" s="106"/>
      <c r="E209" s="882"/>
      <c r="F209" s="881"/>
      <c r="G209" s="844"/>
      <c r="H209" s="883"/>
      <c r="I209" s="881"/>
      <c r="J209" s="106"/>
    </row>
    <row r="210" spans="1:10">
      <c r="A210" s="76" t="str">
        <f>"Situation financière " &amp;'Page de garde'!C4&amp; " affichant un déficit accumulé supérieur à 10 %"</f>
        <v>Situation financière 2023-2024 affichant un déficit accumulé supérieur à 10 %</v>
      </c>
    </row>
    <row r="211" spans="1:10" ht="33.75" customHeight="1">
      <c r="A211" s="1985" t="s">
        <v>715</v>
      </c>
      <c r="B211" s="2012"/>
      <c r="C211" s="2012"/>
      <c r="D211" s="2012"/>
      <c r="E211" s="2012"/>
      <c r="F211" s="2012"/>
      <c r="G211" s="2012"/>
      <c r="H211" s="2012"/>
      <c r="I211" s="2012"/>
      <c r="J211" s="2012"/>
    </row>
    <row r="238" spans="1:10">
      <c r="A238" s="76" t="str">
        <f>"Situation financière " &amp;'Page de garde'!C4&amp;" affichant un surplus accumulé supérieur à 35 %"</f>
        <v>Situation financière 2023-2024 affichant un surplus accumulé supérieur à 35 %</v>
      </c>
    </row>
    <row r="239" spans="1:10" ht="42.75" customHeight="1">
      <c r="A239" s="1985" t="s">
        <v>716</v>
      </c>
      <c r="B239" s="2012"/>
      <c r="C239" s="2012"/>
      <c r="D239" s="2012"/>
      <c r="E239" s="2012"/>
      <c r="F239" s="2012"/>
      <c r="G239" s="2012"/>
      <c r="H239" s="2012"/>
      <c r="I239" s="2012"/>
      <c r="J239" s="2012"/>
    </row>
  </sheetData>
  <mergeCells count="10">
    <mergeCell ref="A211:J211"/>
    <mergeCell ref="A239:J239"/>
    <mergeCell ref="A135:B135"/>
    <mergeCell ref="A178:B178"/>
    <mergeCell ref="A207:J207"/>
    <mergeCell ref="A93:B93"/>
    <mergeCell ref="A54:B54"/>
    <mergeCell ref="A77:B77"/>
    <mergeCell ref="A91:B91"/>
    <mergeCell ref="A92:B92"/>
  </mergeCells>
  <dataValidations count="1">
    <dataValidation type="list" allowBlank="1" showInputMessage="1" showErrorMessage="1" sqref="B9:B11" xr:uid="{00000000-0002-0000-1400-000000000000}">
      <formula1>"___________________,Création-production,Diffuseur,Événement"</formula1>
    </dataValidation>
  </dataValidations>
  <pageMargins left="0.55118110236220474" right="0.31496062992125984" top="0.27559055118110237" bottom="0.35433070866141736" header="0" footer="0.22"/>
  <pageSetup scale="80" firstPageNumber="29" fitToHeight="0" orientation="portrait" r:id="rId1"/>
  <headerFooter alignWithMargins="0">
    <oddFooter>&amp;R&amp;8Rapport final d'activité</oddFooter>
  </headerFooter>
  <rowBreaks count="2" manualBreakCount="2">
    <brk id="84" max="16383" man="1"/>
    <brk id="20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82625" r:id="rId4" name="Check Box 1">
              <controlPr defaultSize="0" autoFill="0" autoLine="0" autoPict="0">
                <anchor moveWithCells="1">
                  <from>
                    <xdr:col>7</xdr:col>
                    <xdr:colOff>161925</xdr:colOff>
                    <xdr:row>6</xdr:row>
                    <xdr:rowOff>123825</xdr:rowOff>
                  </from>
                  <to>
                    <xdr:col>9</xdr:col>
                    <xdr:colOff>247650</xdr:colOff>
                    <xdr:row>8</xdr:row>
                    <xdr:rowOff>38100</xdr:rowOff>
                  </to>
                </anchor>
              </controlPr>
            </control>
          </mc:Choice>
        </mc:AlternateContent>
        <mc:AlternateContent xmlns:mc="http://schemas.openxmlformats.org/markup-compatibility/2006">
          <mc:Choice Requires="x14">
            <control shapeId="282626" r:id="rId5" name="Check Box 2">
              <controlPr defaultSize="0" autoFill="0" autoLine="0" autoPict="0">
                <anchor moveWithCells="1">
                  <from>
                    <xdr:col>7</xdr:col>
                    <xdr:colOff>161925</xdr:colOff>
                    <xdr:row>7</xdr:row>
                    <xdr:rowOff>114300</xdr:rowOff>
                  </from>
                  <to>
                    <xdr:col>9</xdr:col>
                    <xdr:colOff>0</xdr:colOff>
                    <xdr:row>9</xdr:row>
                    <xdr:rowOff>9525</xdr:rowOff>
                  </to>
                </anchor>
              </controlPr>
            </control>
          </mc:Choice>
        </mc:AlternateContent>
        <mc:AlternateContent xmlns:mc="http://schemas.openxmlformats.org/markup-compatibility/2006">
          <mc:Choice Requires="x14">
            <control shapeId="282628" r:id="rId6" name="Check Box 4">
              <controlPr defaultSize="0" autoFill="0" autoLine="0" autoPict="0">
                <anchor moveWithCells="1">
                  <from>
                    <xdr:col>3</xdr:col>
                    <xdr:colOff>190500</xdr:colOff>
                    <xdr:row>6</xdr:row>
                    <xdr:rowOff>123825</xdr:rowOff>
                  </from>
                  <to>
                    <xdr:col>5</xdr:col>
                    <xdr:colOff>28575</xdr:colOff>
                    <xdr:row>8</xdr:row>
                    <xdr:rowOff>38100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95"/>
  <sheetViews>
    <sheetView showGridLines="0" zoomScaleNormal="100" zoomScaleSheetLayoutView="100" workbookViewId="0"/>
  </sheetViews>
  <sheetFormatPr baseColWidth="10" defaultColWidth="11.42578125" defaultRowHeight="11.25"/>
  <cols>
    <col min="1" max="1" width="39" style="1120" customWidth="1"/>
    <col min="2" max="2" width="10.5703125" style="1119" customWidth="1"/>
    <col min="3" max="3" width="1.7109375" style="1119" customWidth="1"/>
    <col min="4" max="4" width="12.5703125" style="1119" customWidth="1"/>
    <col min="5" max="5" width="1.7109375" style="1119" customWidth="1"/>
    <col min="6" max="6" width="13" style="1119" customWidth="1"/>
    <col min="7" max="7" width="1.7109375" style="1119" customWidth="1"/>
    <col min="8" max="8" width="10.5703125" style="1119" customWidth="1"/>
    <col min="9" max="9" width="1.7109375" style="1119" customWidth="1"/>
    <col min="10" max="10" width="12.7109375" style="1119" customWidth="1"/>
    <col min="11" max="11" width="1.7109375" style="1119" customWidth="1"/>
    <col min="12" max="12" width="12.7109375" style="1119" customWidth="1"/>
    <col min="13" max="13" width="1.28515625" style="1119" customWidth="1"/>
    <col min="14" max="14" width="11.42578125" style="1216"/>
    <col min="15" max="16384" width="11.42578125" style="1119"/>
  </cols>
  <sheetData>
    <row r="1" spans="1:14" s="1396" customFormat="1" ht="20.25" customHeight="1">
      <c r="A1" s="241" t="str">
        <f>"Section 15 a : Statistiques d'emploi "&amp;'Page de garde'!C4&amp;" des travailleurs culturels"</f>
        <v>Section 15 a : Statistiques d'emploi 2023-2024 des travailleurs culturels</v>
      </c>
      <c r="B1" s="1394"/>
      <c r="C1" s="1394"/>
      <c r="D1" s="1394"/>
      <c r="E1" s="1395"/>
      <c r="F1" s="1395"/>
      <c r="G1" s="1192"/>
      <c r="H1" s="1192"/>
      <c r="I1" s="1192"/>
      <c r="K1" s="1192"/>
      <c r="L1" s="1192" t="s">
        <v>561</v>
      </c>
      <c r="M1" s="1397"/>
      <c r="N1" s="1398"/>
    </row>
    <row r="2" spans="1:14" ht="6.75" customHeight="1">
      <c r="A2" s="1121"/>
      <c r="B2" s="1122"/>
      <c r="C2" s="1122"/>
      <c r="D2" s="1122"/>
      <c r="E2" s="1122"/>
      <c r="F2" s="1122"/>
      <c r="G2" s="1122"/>
      <c r="H2" s="1122"/>
      <c r="I2" s="1122"/>
      <c r="J2" s="1122"/>
      <c r="K2" s="1122"/>
      <c r="L2" s="1123"/>
      <c r="M2" s="1123"/>
    </row>
    <row r="3" spans="1:14" ht="12.75">
      <c r="A3" s="1270" t="s">
        <v>562</v>
      </c>
      <c r="B3" s="2033">
        <f>'Page de garde'!C3</f>
        <v>0</v>
      </c>
      <c r="C3" s="2034"/>
      <c r="D3" s="2034"/>
      <c r="E3" s="2034"/>
      <c r="F3" s="2034"/>
      <c r="G3" s="2034"/>
      <c r="H3" s="2034"/>
      <c r="I3" s="2034"/>
      <c r="J3" s="2034"/>
      <c r="K3" s="2034"/>
      <c r="L3" s="1123"/>
      <c r="M3" s="1123"/>
    </row>
    <row r="4" spans="1:14">
      <c r="A4" s="1121"/>
      <c r="B4" s="1122"/>
      <c r="C4" s="1122"/>
      <c r="D4" s="1122"/>
      <c r="E4" s="1122"/>
      <c r="F4" s="1122"/>
      <c r="G4" s="1122"/>
      <c r="H4" s="1122"/>
      <c r="I4" s="1122"/>
      <c r="J4" s="1122"/>
      <c r="K4" s="1122"/>
      <c r="L4" s="1123"/>
      <c r="M4" s="1123"/>
    </row>
    <row r="5" spans="1:14" ht="12">
      <c r="A5" s="1271" t="s">
        <v>632</v>
      </c>
      <c r="B5" s="1125"/>
      <c r="C5" s="1125"/>
      <c r="D5" s="1125"/>
      <c r="E5" s="1125"/>
      <c r="F5" s="1125"/>
      <c r="G5" s="1125"/>
      <c r="H5" s="1125"/>
      <c r="I5" s="1125"/>
      <c r="J5" s="1125"/>
      <c r="K5" s="1125"/>
      <c r="L5" s="1123"/>
      <c r="M5" s="1123"/>
    </row>
    <row r="6" spans="1:14" ht="6" customHeight="1" thickBot="1">
      <c r="A6" s="1125"/>
      <c r="B6" s="1125"/>
      <c r="C6" s="1125"/>
      <c r="D6" s="1125"/>
      <c r="E6" s="1125"/>
      <c r="F6" s="1125"/>
      <c r="G6" s="1125"/>
      <c r="H6" s="1125"/>
      <c r="I6" s="1125"/>
      <c r="J6" s="1125"/>
      <c r="K6" s="1125"/>
      <c r="L6" s="1123"/>
      <c r="M6" s="1123"/>
    </row>
    <row r="7" spans="1:14" ht="37.5" customHeight="1" thickBot="1">
      <c r="A7" s="2048" t="s">
        <v>729</v>
      </c>
      <c r="B7" s="2048"/>
      <c r="C7" s="2048"/>
      <c r="D7" s="2048"/>
      <c r="E7" s="2048"/>
      <c r="F7" s="2048"/>
      <c r="G7" s="2048"/>
      <c r="H7" s="2048"/>
      <c r="I7" s="2048"/>
      <c r="J7" s="2048"/>
      <c r="K7" s="2048"/>
      <c r="L7" s="2048"/>
      <c r="M7" s="1123"/>
    </row>
    <row r="8" spans="1:14" ht="7.5" customHeight="1" thickBot="1">
      <c r="A8" s="1125"/>
      <c r="B8" s="1125"/>
      <c r="C8" s="1125"/>
      <c r="D8" s="1125"/>
      <c r="E8" s="1125"/>
      <c r="F8" s="1125"/>
      <c r="G8" s="1125"/>
      <c r="H8" s="1125"/>
      <c r="I8" s="1125"/>
      <c r="J8" s="1125"/>
      <c r="K8" s="1125"/>
      <c r="L8" s="1123"/>
      <c r="M8" s="1123"/>
    </row>
    <row r="9" spans="1:14" ht="13.5" thickBot="1">
      <c r="A9" s="1126" t="s">
        <v>563</v>
      </c>
      <c r="B9" s="1127"/>
      <c r="C9" s="1128"/>
      <c r="D9" s="1129" t="s">
        <v>585</v>
      </c>
      <c r="E9" s="1128"/>
      <c r="F9" s="1128"/>
      <c r="G9" s="1195"/>
      <c r="H9" s="1130"/>
      <c r="I9" s="1128"/>
      <c r="J9" s="1129" t="s">
        <v>586</v>
      </c>
      <c r="K9" s="1128"/>
      <c r="L9" s="1131"/>
      <c r="M9" s="1212"/>
      <c r="N9" s="1217">
        <v>1826.3</v>
      </c>
    </row>
    <row r="10" spans="1:14" ht="34.5" thickBot="1">
      <c r="A10" s="1132"/>
      <c r="B10" s="1164" t="s">
        <v>587</v>
      </c>
      <c r="C10" s="1165"/>
      <c r="D10" s="1164" t="s">
        <v>666</v>
      </c>
      <c r="E10" s="1165"/>
      <c r="F10" s="1164" t="s">
        <v>667</v>
      </c>
      <c r="G10" s="1123"/>
      <c r="H10" s="1164" t="s">
        <v>587</v>
      </c>
      <c r="I10" s="1165"/>
      <c r="J10" s="1164" t="s">
        <v>666</v>
      </c>
      <c r="K10" s="1166"/>
      <c r="L10" s="1167" t="s">
        <v>667</v>
      </c>
      <c r="M10" s="1213"/>
      <c r="N10" s="1218" t="s">
        <v>630</v>
      </c>
    </row>
    <row r="11" spans="1:14" ht="15" customHeight="1">
      <c r="A11" s="1272" t="s">
        <v>671</v>
      </c>
      <c r="B11" s="1133"/>
      <c r="C11" s="1134"/>
      <c r="D11" s="1133"/>
      <c r="E11" s="1133"/>
      <c r="F11" s="1133"/>
      <c r="G11" s="1123"/>
      <c r="H11" s="1133"/>
      <c r="I11" s="1134"/>
      <c r="J11" s="1133"/>
      <c r="K11" s="1133"/>
      <c r="L11" s="1135"/>
      <c r="M11" s="1135"/>
      <c r="N11" s="1219"/>
    </row>
    <row r="12" spans="1:14" ht="24">
      <c r="A12" s="1273" t="s">
        <v>645</v>
      </c>
      <c r="B12" s="1133"/>
      <c r="C12" s="1134"/>
      <c r="D12" s="1133"/>
      <c r="E12" s="1133"/>
      <c r="F12" s="1133"/>
      <c r="G12" s="1123"/>
      <c r="H12" s="1133"/>
      <c r="I12" s="1134"/>
      <c r="J12" s="1133"/>
      <c r="K12" s="1133"/>
      <c r="L12" s="1135"/>
      <c r="M12" s="1135"/>
      <c r="N12" s="1219"/>
    </row>
    <row r="13" spans="1:14" s="1282" customFormat="1" ht="12">
      <c r="A13" s="1274" t="s">
        <v>564</v>
      </c>
      <c r="B13" s="1275"/>
      <c r="C13" s="1276"/>
      <c r="D13" s="1275"/>
      <c r="E13" s="1277"/>
      <c r="F13" s="1275"/>
      <c r="G13" s="1278"/>
      <c r="H13" s="1275"/>
      <c r="I13" s="1276"/>
      <c r="J13" s="1275"/>
      <c r="K13" s="1277"/>
      <c r="L13" s="1279"/>
      <c r="M13" s="1280"/>
      <c r="N13" s="1281">
        <f>(D13+J13)/$N$9</f>
        <v>0</v>
      </c>
    </row>
    <row r="14" spans="1:14" s="1282" customFormat="1" ht="12">
      <c r="A14" s="1283" t="s">
        <v>565</v>
      </c>
      <c r="B14" s="1284"/>
      <c r="C14" s="1276"/>
      <c r="D14" s="1284"/>
      <c r="E14" s="1277"/>
      <c r="F14" s="1284"/>
      <c r="G14" s="1278"/>
      <c r="H14" s="1284"/>
      <c r="I14" s="1276"/>
      <c r="J14" s="1284"/>
      <c r="K14" s="1277"/>
      <c r="L14" s="1285"/>
      <c r="M14" s="1280"/>
      <c r="N14" s="1286">
        <f>(D14+J14)/$N$9</f>
        <v>0</v>
      </c>
    </row>
    <row r="15" spans="1:14" s="1282" customFormat="1" ht="15" customHeight="1" thickBot="1">
      <c r="A15" s="1287" t="s">
        <v>588</v>
      </c>
      <c r="B15" s="1288">
        <f>B13+B14</f>
        <v>0</v>
      </c>
      <c r="C15" s="1289"/>
      <c r="D15" s="1288">
        <f>D13+D14</f>
        <v>0</v>
      </c>
      <c r="E15" s="1288"/>
      <c r="F15" s="1288">
        <f>F13+F14</f>
        <v>0</v>
      </c>
      <c r="G15" s="1278"/>
      <c r="H15" s="1288">
        <f>H13+H14</f>
        <v>0</v>
      </c>
      <c r="I15" s="1289"/>
      <c r="J15" s="1288">
        <f>J13+J14</f>
        <v>0</v>
      </c>
      <c r="K15" s="1290"/>
      <c r="L15" s="1288">
        <f>L13+L14</f>
        <v>0</v>
      </c>
      <c r="M15" s="1291"/>
      <c r="N15" s="1292">
        <f>(D15+J15)/$N$9</f>
        <v>0</v>
      </c>
    </row>
    <row r="16" spans="1:14" ht="10.5" customHeight="1" thickBot="1">
      <c r="A16" s="1119"/>
      <c r="M16" s="1193"/>
      <c r="N16" s="1222"/>
    </row>
    <row r="17" spans="1:14" s="1282" customFormat="1" ht="13.5" customHeight="1">
      <c r="A17" s="1293" t="s">
        <v>672</v>
      </c>
      <c r="B17" s="1294"/>
      <c r="C17" s="1295"/>
      <c r="D17" s="1294"/>
      <c r="E17" s="1277"/>
      <c r="F17" s="1294"/>
      <c r="G17" s="1278"/>
      <c r="H17" s="1294"/>
      <c r="I17" s="1295"/>
      <c r="J17" s="1294"/>
      <c r="K17" s="1277"/>
      <c r="L17" s="1296"/>
      <c r="M17" s="1297"/>
      <c r="N17" s="1298"/>
    </row>
    <row r="18" spans="1:14" s="1282" customFormat="1" ht="10.5" customHeight="1">
      <c r="A18" s="1299" t="s">
        <v>567</v>
      </c>
      <c r="B18" s="1277"/>
      <c r="C18" s="1295"/>
      <c r="D18" s="1277"/>
      <c r="E18" s="1277"/>
      <c r="F18" s="1277"/>
      <c r="G18" s="1278"/>
      <c r="H18" s="1277"/>
      <c r="I18" s="1295"/>
      <c r="J18" s="1277"/>
      <c r="K18" s="1277"/>
      <c r="L18" s="1297"/>
      <c r="M18" s="1297"/>
      <c r="N18" s="1300"/>
    </row>
    <row r="19" spans="1:14" s="1282" customFormat="1" ht="12">
      <c r="A19" s="1283" t="s">
        <v>564</v>
      </c>
      <c r="B19" s="1275"/>
      <c r="C19" s="1295"/>
      <c r="D19" s="1275"/>
      <c r="E19" s="1277"/>
      <c r="F19" s="1275"/>
      <c r="G19" s="1278"/>
      <c r="H19" s="1275"/>
      <c r="I19" s="1295"/>
      <c r="J19" s="1275"/>
      <c r="K19" s="1277"/>
      <c r="L19" s="1301"/>
      <c r="M19" s="1297"/>
      <c r="N19" s="1302">
        <f>(D19+J19)/$N$9</f>
        <v>0</v>
      </c>
    </row>
    <row r="20" spans="1:14" s="1282" customFormat="1" ht="12">
      <c r="A20" s="1283" t="s">
        <v>565</v>
      </c>
      <c r="B20" s="1284"/>
      <c r="C20" s="1295"/>
      <c r="D20" s="1284"/>
      <c r="E20" s="1277"/>
      <c r="F20" s="1284"/>
      <c r="G20" s="1278"/>
      <c r="H20" s="1284"/>
      <c r="I20" s="1295"/>
      <c r="J20" s="1284"/>
      <c r="K20" s="1277"/>
      <c r="L20" s="1303"/>
      <c r="M20" s="1297"/>
      <c r="N20" s="1304">
        <f>(D20+J20)/$N$9</f>
        <v>0</v>
      </c>
    </row>
    <row r="21" spans="1:14" s="1282" customFormat="1" ht="36">
      <c r="A21" s="1299" t="s">
        <v>595</v>
      </c>
      <c r="B21" s="1305"/>
      <c r="C21" s="1306"/>
      <c r="D21" s="1305"/>
      <c r="E21" s="1277"/>
      <c r="F21" s="1305"/>
      <c r="G21" s="1278"/>
      <c r="H21" s="1305"/>
      <c r="I21" s="1306"/>
      <c r="J21" s="1305"/>
      <c r="K21" s="1277"/>
      <c r="L21" s="1307"/>
      <c r="M21" s="1308"/>
      <c r="N21" s="1309"/>
    </row>
    <row r="22" spans="1:14" s="1282" customFormat="1" ht="12">
      <c r="A22" s="1283" t="s">
        <v>564</v>
      </c>
      <c r="B22" s="1275"/>
      <c r="C22" s="1306"/>
      <c r="D22" s="1275"/>
      <c r="E22" s="1277"/>
      <c r="F22" s="1275"/>
      <c r="G22" s="1278"/>
      <c r="H22" s="1275"/>
      <c r="I22" s="1306"/>
      <c r="J22" s="1275"/>
      <c r="K22" s="1277"/>
      <c r="L22" s="1310"/>
      <c r="M22" s="1308"/>
      <c r="N22" s="1302">
        <f>(D22+J22)/$N$9</f>
        <v>0</v>
      </c>
    </row>
    <row r="23" spans="1:14" s="1282" customFormat="1" ht="12">
      <c r="A23" s="1283" t="s">
        <v>565</v>
      </c>
      <c r="B23" s="1284"/>
      <c r="C23" s="1306"/>
      <c r="D23" s="1284"/>
      <c r="E23" s="1277"/>
      <c r="F23" s="1284"/>
      <c r="G23" s="1278"/>
      <c r="H23" s="1284"/>
      <c r="I23" s="1306"/>
      <c r="J23" s="1284"/>
      <c r="K23" s="1277"/>
      <c r="L23" s="1311"/>
      <c r="M23" s="1308"/>
      <c r="N23" s="1304">
        <f>(D23+J23)/$N$9</f>
        <v>0</v>
      </c>
    </row>
    <row r="24" spans="1:14" s="1282" customFormat="1" ht="12.75" thickBot="1">
      <c r="A24" s="1287" t="s">
        <v>54</v>
      </c>
      <c r="B24" s="1288">
        <f>B19+B20+B22+B23</f>
        <v>0</v>
      </c>
      <c r="C24" s="1312"/>
      <c r="D24" s="1288">
        <f>D19+D20+D22+D23</f>
        <v>0</v>
      </c>
      <c r="E24" s="1288"/>
      <c r="F24" s="1288">
        <f>F19+F20+F22+F23</f>
        <v>0</v>
      </c>
      <c r="G24" s="1313"/>
      <c r="H24" s="1288">
        <f>H19+H20+H22+H23</f>
        <v>0</v>
      </c>
      <c r="I24" s="1312"/>
      <c r="J24" s="1288">
        <f>J19+J20+J22+J23</f>
        <v>0</v>
      </c>
      <c r="K24" s="1288"/>
      <c r="L24" s="1288">
        <f>L19+L20+L22+L23</f>
        <v>0</v>
      </c>
      <c r="M24" s="1314"/>
      <c r="N24" s="1315">
        <f>(D24+J24)/$N$9</f>
        <v>0</v>
      </c>
    </row>
    <row r="25" spans="1:14" ht="7.5" customHeight="1" thickBot="1">
      <c r="A25" s="1231"/>
      <c r="B25" s="1231"/>
      <c r="C25" s="1231"/>
      <c r="D25" s="1231"/>
      <c r="E25" s="1231"/>
      <c r="F25" s="1231"/>
      <c r="G25" s="1231"/>
      <c r="H25" s="1231"/>
      <c r="I25" s="1231"/>
      <c r="J25" s="1231"/>
      <c r="K25" s="1231"/>
      <c r="L25" s="1231"/>
      <c r="M25" s="1193"/>
      <c r="N25" s="1222"/>
    </row>
    <row r="26" spans="1:14" s="1282" customFormat="1" ht="12">
      <c r="A26" s="1293" t="s">
        <v>568</v>
      </c>
      <c r="B26" s="1294"/>
      <c r="C26" s="1316"/>
      <c r="D26" s="1294"/>
      <c r="E26" s="1294"/>
      <c r="F26" s="1294"/>
      <c r="G26" s="1317"/>
      <c r="H26" s="1294"/>
      <c r="I26" s="1316"/>
      <c r="J26" s="1294"/>
      <c r="K26" s="1294"/>
      <c r="L26" s="1296"/>
      <c r="M26" s="1297"/>
      <c r="N26" s="1298"/>
    </row>
    <row r="27" spans="1:14" s="1282" customFormat="1" ht="12">
      <c r="A27" s="1299" t="s">
        <v>569</v>
      </c>
      <c r="B27" s="1277"/>
      <c r="C27" s="1295"/>
      <c r="D27" s="1277"/>
      <c r="E27" s="1277"/>
      <c r="F27" s="1277"/>
      <c r="G27" s="1278"/>
      <c r="H27" s="1277"/>
      <c r="I27" s="1295"/>
      <c r="J27" s="1277"/>
      <c r="K27" s="1277"/>
      <c r="L27" s="1297"/>
      <c r="M27" s="1297"/>
      <c r="N27" s="1300"/>
    </row>
    <row r="28" spans="1:14" s="1282" customFormat="1" ht="12">
      <c r="A28" s="1283" t="s">
        <v>564</v>
      </c>
      <c r="B28" s="1275"/>
      <c r="C28" s="1295"/>
      <c r="D28" s="1275"/>
      <c r="E28" s="1277"/>
      <c r="F28" s="1275"/>
      <c r="G28" s="1278"/>
      <c r="H28" s="1275"/>
      <c r="I28" s="1295"/>
      <c r="J28" s="1275"/>
      <c r="K28" s="1277"/>
      <c r="L28" s="1301"/>
      <c r="M28" s="1297"/>
      <c r="N28" s="1302">
        <f>(D28+J28)/$N$9</f>
        <v>0</v>
      </c>
    </row>
    <row r="29" spans="1:14" s="1282" customFormat="1" ht="12">
      <c r="A29" s="1283" t="s">
        <v>565</v>
      </c>
      <c r="B29" s="1284"/>
      <c r="C29" s="1295"/>
      <c r="D29" s="1284"/>
      <c r="E29" s="1277"/>
      <c r="F29" s="1284"/>
      <c r="G29" s="1278"/>
      <c r="H29" s="1284"/>
      <c r="I29" s="1295"/>
      <c r="J29" s="1284"/>
      <c r="K29" s="1277"/>
      <c r="L29" s="1303"/>
      <c r="M29" s="1297"/>
      <c r="N29" s="1304">
        <f>(D29+J29)/$N$9</f>
        <v>0</v>
      </c>
    </row>
    <row r="30" spans="1:14" s="1282" customFormat="1" ht="24">
      <c r="A30" s="1299" t="s">
        <v>570</v>
      </c>
      <c r="B30" s="1305"/>
      <c r="C30" s="1276"/>
      <c r="D30" s="1305"/>
      <c r="E30" s="1277"/>
      <c r="F30" s="1305"/>
      <c r="G30" s="1278"/>
      <c r="H30" s="1305"/>
      <c r="I30" s="1276"/>
      <c r="J30" s="1305"/>
      <c r="K30" s="1277"/>
      <c r="L30" s="1318"/>
      <c r="M30" s="1280"/>
      <c r="N30" s="1319"/>
    </row>
    <row r="31" spans="1:14" s="1282" customFormat="1" ht="12" customHeight="1">
      <c r="A31" s="1283" t="s">
        <v>564</v>
      </c>
      <c r="B31" s="1275"/>
      <c r="C31" s="1295"/>
      <c r="D31" s="1275"/>
      <c r="E31" s="1277"/>
      <c r="F31" s="1275"/>
      <c r="G31" s="1278"/>
      <c r="H31" s="1275"/>
      <c r="I31" s="1295"/>
      <c r="J31" s="1275"/>
      <c r="K31" s="1277"/>
      <c r="L31" s="1301"/>
      <c r="M31" s="1297"/>
      <c r="N31" s="1302">
        <f>(D31+J31)/$N$9</f>
        <v>0</v>
      </c>
    </row>
    <row r="32" spans="1:14" s="1282" customFormat="1" ht="11.25" customHeight="1">
      <c r="A32" s="1283" t="s">
        <v>565</v>
      </c>
      <c r="B32" s="1284"/>
      <c r="C32" s="1295"/>
      <c r="D32" s="1284"/>
      <c r="E32" s="1277"/>
      <c r="F32" s="1284"/>
      <c r="G32" s="1278"/>
      <c r="H32" s="1284"/>
      <c r="I32" s="1295"/>
      <c r="J32" s="1284"/>
      <c r="K32" s="1277"/>
      <c r="L32" s="1303"/>
      <c r="M32" s="1297"/>
      <c r="N32" s="1304">
        <f>(D32+J32)/$N$9</f>
        <v>0</v>
      </c>
    </row>
    <row r="33" spans="1:14" s="1282" customFormat="1" ht="23.25" customHeight="1">
      <c r="A33" s="1299" t="s">
        <v>704</v>
      </c>
      <c r="B33" s="1305"/>
      <c r="C33" s="1276"/>
      <c r="D33" s="1305"/>
      <c r="E33" s="1277"/>
      <c r="F33" s="1305"/>
      <c r="G33" s="1278"/>
      <c r="H33" s="1305"/>
      <c r="I33" s="1276"/>
      <c r="J33" s="1305"/>
      <c r="K33" s="1277"/>
      <c r="L33" s="1318"/>
      <c r="M33" s="1280"/>
      <c r="N33" s="1319"/>
    </row>
    <row r="34" spans="1:14" s="1282" customFormat="1" ht="12">
      <c r="A34" s="1283" t="s">
        <v>564</v>
      </c>
      <c r="B34" s="1275"/>
      <c r="C34" s="1295"/>
      <c r="D34" s="1275"/>
      <c r="E34" s="1277"/>
      <c r="F34" s="1275"/>
      <c r="G34" s="1278"/>
      <c r="H34" s="1275"/>
      <c r="I34" s="1295"/>
      <c r="J34" s="1275"/>
      <c r="K34" s="1277"/>
      <c r="L34" s="1301"/>
      <c r="M34" s="1297"/>
      <c r="N34" s="1302">
        <f>(D34+J34)/$N$9</f>
        <v>0</v>
      </c>
    </row>
    <row r="35" spans="1:14" s="1282" customFormat="1" ht="12">
      <c r="A35" s="1283" t="s">
        <v>565</v>
      </c>
      <c r="B35" s="1284"/>
      <c r="C35" s="1295"/>
      <c r="D35" s="1284"/>
      <c r="E35" s="1277"/>
      <c r="F35" s="1284"/>
      <c r="G35" s="1278"/>
      <c r="H35" s="1284"/>
      <c r="I35" s="1295"/>
      <c r="J35" s="1284"/>
      <c r="K35" s="1277"/>
      <c r="L35" s="1303"/>
      <c r="M35" s="1297"/>
      <c r="N35" s="1304">
        <f>(D35+J35)/$N$9</f>
        <v>0</v>
      </c>
    </row>
    <row r="36" spans="1:14" s="1282" customFormat="1" ht="12.75" thickBot="1">
      <c r="A36" s="1287" t="s">
        <v>54</v>
      </c>
      <c r="B36" s="1288">
        <f>B28+B29+B31+B32+B34+B35</f>
        <v>0</v>
      </c>
      <c r="C36" s="1320"/>
      <c r="D36" s="1288">
        <f>D28+D29+D31+D32+D34+D35</f>
        <v>0</v>
      </c>
      <c r="E36" s="1288"/>
      <c r="F36" s="1288">
        <f>F28+F29+F31+F32+F34+F35</f>
        <v>0</v>
      </c>
      <c r="G36" s="1278"/>
      <c r="H36" s="1288">
        <f>H28+H29+H31+H32+H34+H35</f>
        <v>0</v>
      </c>
      <c r="I36" s="1320"/>
      <c r="J36" s="1288">
        <f>J28+J29+J31+J32+J34+J35</f>
        <v>0</v>
      </c>
      <c r="K36" s="1288"/>
      <c r="L36" s="1288">
        <f>L28+L29+L31+L32+L34+L35</f>
        <v>0</v>
      </c>
      <c r="M36" s="1291"/>
      <c r="N36" s="1292">
        <f>(D36+J36)/$N$9</f>
        <v>0</v>
      </c>
    </row>
    <row r="37" spans="1:14" ht="23.25" customHeight="1">
      <c r="A37" s="1293" t="s">
        <v>571</v>
      </c>
      <c r="B37" s="1142"/>
      <c r="C37" s="1134"/>
      <c r="D37" s="1142"/>
      <c r="E37" s="1133"/>
      <c r="F37" s="1142"/>
      <c r="G37" s="1123"/>
      <c r="H37" s="1142"/>
      <c r="I37" s="1134"/>
      <c r="J37" s="1142"/>
      <c r="K37" s="1142"/>
      <c r="L37" s="1143"/>
      <c r="M37" s="1135"/>
      <c r="N37" s="1221"/>
    </row>
    <row r="38" spans="1:14" s="1282" customFormat="1" ht="12.75" customHeight="1">
      <c r="A38" s="1299" t="s">
        <v>567</v>
      </c>
      <c r="B38" s="1277"/>
      <c r="C38" s="1295"/>
      <c r="D38" s="1277"/>
      <c r="E38" s="1277"/>
      <c r="F38" s="1277"/>
      <c r="G38" s="1278"/>
      <c r="H38" s="1277"/>
      <c r="I38" s="1295"/>
      <c r="J38" s="1277"/>
      <c r="K38" s="1277"/>
      <c r="L38" s="1297"/>
      <c r="M38" s="1297"/>
      <c r="N38" s="1300"/>
    </row>
    <row r="39" spans="1:14" s="1282" customFormat="1" ht="12">
      <c r="A39" s="1283" t="s">
        <v>564</v>
      </c>
      <c r="B39" s="1275"/>
      <c r="C39" s="1295"/>
      <c r="D39" s="1275"/>
      <c r="E39" s="1277"/>
      <c r="F39" s="1275"/>
      <c r="G39" s="1278"/>
      <c r="H39" s="1275"/>
      <c r="I39" s="1295"/>
      <c r="J39" s="1275"/>
      <c r="K39" s="1277"/>
      <c r="L39" s="1301"/>
      <c r="M39" s="1297"/>
      <c r="N39" s="1302">
        <f>(D39+J39)/$N$9</f>
        <v>0</v>
      </c>
    </row>
    <row r="40" spans="1:14" s="1282" customFormat="1" ht="12">
      <c r="A40" s="1283" t="s">
        <v>565</v>
      </c>
      <c r="B40" s="1284"/>
      <c r="C40" s="1295"/>
      <c r="D40" s="1284"/>
      <c r="E40" s="1277"/>
      <c r="F40" s="1284"/>
      <c r="G40" s="1278"/>
      <c r="H40" s="1284"/>
      <c r="I40" s="1295"/>
      <c r="J40" s="1284"/>
      <c r="K40" s="1277"/>
      <c r="L40" s="1303"/>
      <c r="M40" s="1297"/>
      <c r="N40" s="1304">
        <f>(D40+J40)/$N$9</f>
        <v>0</v>
      </c>
    </row>
    <row r="41" spans="1:14" ht="12">
      <c r="A41" s="1321" t="s">
        <v>596</v>
      </c>
      <c r="B41" s="1146"/>
      <c r="C41" s="1134"/>
      <c r="D41" s="1146"/>
      <c r="E41" s="1133"/>
      <c r="F41" s="1146"/>
      <c r="G41" s="1123"/>
      <c r="H41" s="1146"/>
      <c r="I41" s="1134"/>
      <c r="J41" s="1146"/>
      <c r="K41" s="1133"/>
      <c r="L41" s="1211"/>
      <c r="M41" s="1135"/>
      <c r="N41" s="1309"/>
    </row>
    <row r="42" spans="1:14" ht="12">
      <c r="A42" s="1283" t="s">
        <v>564</v>
      </c>
      <c r="B42" s="1136"/>
      <c r="C42" s="1134"/>
      <c r="D42" s="1136"/>
      <c r="E42" s="1133"/>
      <c r="F42" s="1136"/>
      <c r="G42" s="1123"/>
      <c r="H42" s="1136"/>
      <c r="I42" s="1134"/>
      <c r="J42" s="1136"/>
      <c r="K42" s="1133"/>
      <c r="L42" s="1144"/>
      <c r="M42" s="1135"/>
      <c r="N42" s="1302">
        <f>(D42+J42)/$N$9</f>
        <v>0</v>
      </c>
    </row>
    <row r="43" spans="1:14" ht="12">
      <c r="A43" s="1283" t="s">
        <v>565</v>
      </c>
      <c r="B43" s="1137"/>
      <c r="C43" s="1134"/>
      <c r="D43" s="1137"/>
      <c r="E43" s="1133"/>
      <c r="F43" s="1137"/>
      <c r="G43" s="1123"/>
      <c r="H43" s="1137"/>
      <c r="I43" s="1134"/>
      <c r="J43" s="1137"/>
      <c r="K43" s="1133"/>
      <c r="L43" s="1145"/>
      <c r="M43" s="1135"/>
      <c r="N43" s="1304">
        <f>(D43+J43)/$N$9</f>
        <v>0</v>
      </c>
    </row>
    <row r="44" spans="1:14" ht="12" customHeight="1">
      <c r="A44" s="1299" t="s">
        <v>597</v>
      </c>
      <c r="B44" s="1146"/>
      <c r="C44" s="1121"/>
      <c r="D44" s="1146"/>
      <c r="E44" s="1133"/>
      <c r="F44" s="1146"/>
      <c r="G44" s="1123"/>
      <c r="H44" s="1146"/>
      <c r="I44" s="1121"/>
      <c r="J44" s="1146"/>
      <c r="K44" s="1146"/>
      <c r="L44" s="1210"/>
      <c r="M44" s="1205"/>
      <c r="N44" s="1319"/>
    </row>
    <row r="45" spans="1:14" s="1282" customFormat="1" ht="12">
      <c r="A45" s="1283" t="s">
        <v>564</v>
      </c>
      <c r="B45" s="1275"/>
      <c r="C45" s="1295"/>
      <c r="D45" s="1275"/>
      <c r="E45" s="1277"/>
      <c r="F45" s="1275"/>
      <c r="G45" s="1278"/>
      <c r="H45" s="1275"/>
      <c r="I45" s="1295"/>
      <c r="J45" s="1275"/>
      <c r="K45" s="1277"/>
      <c r="L45" s="1301"/>
      <c r="M45" s="1297"/>
      <c r="N45" s="1302">
        <f>(D45+J45)/$N$9</f>
        <v>0</v>
      </c>
    </row>
    <row r="46" spans="1:14" s="1282" customFormat="1" ht="12">
      <c r="A46" s="1283" t="s">
        <v>565</v>
      </c>
      <c r="B46" s="1284"/>
      <c r="C46" s="1295"/>
      <c r="D46" s="1284"/>
      <c r="E46" s="1277"/>
      <c r="F46" s="1284"/>
      <c r="G46" s="1278"/>
      <c r="H46" s="1284"/>
      <c r="I46" s="1295"/>
      <c r="J46" s="1284"/>
      <c r="K46" s="1277"/>
      <c r="L46" s="1303"/>
      <c r="M46" s="1297"/>
      <c r="N46" s="1304">
        <f>(D46+J46)/$N$9</f>
        <v>0</v>
      </c>
    </row>
    <row r="47" spans="1:14" s="1282" customFormat="1" ht="12.75" thickBot="1">
      <c r="A47" s="1287" t="s">
        <v>54</v>
      </c>
      <c r="B47" s="1288">
        <f>B39+B40+B42+B43+B45+B46</f>
        <v>0</v>
      </c>
      <c r="C47" s="1325"/>
      <c r="D47" s="1288">
        <f>D39+D40+D42+D43+D45+D46</f>
        <v>0</v>
      </c>
      <c r="E47" s="1288"/>
      <c r="F47" s="1288">
        <f>F39+F40+F42+F43+F45+F46</f>
        <v>0</v>
      </c>
      <c r="G47" s="1278"/>
      <c r="H47" s="1288">
        <f>H39+H40+H42+H43+H45+H46</f>
        <v>0</v>
      </c>
      <c r="I47" s="1325"/>
      <c r="J47" s="1288">
        <f>J39+J40+J42+J43+J45+J46</f>
        <v>0</v>
      </c>
      <c r="K47" s="1288"/>
      <c r="L47" s="1288">
        <f>L39+L40+L42+L43+L45+L46</f>
        <v>0</v>
      </c>
      <c r="M47" s="1291"/>
      <c r="N47" s="1292">
        <f>(D47+J47)/$N$9</f>
        <v>0</v>
      </c>
    </row>
    <row r="48" spans="1:14" s="1282" customFormat="1" ht="15" customHeight="1">
      <c r="A48" s="1293" t="s">
        <v>572</v>
      </c>
      <c r="B48" s="1322"/>
      <c r="C48" s="1295"/>
      <c r="D48" s="1322"/>
      <c r="E48" s="1277"/>
      <c r="F48" s="1322"/>
      <c r="G48" s="1278"/>
      <c r="H48" s="1322"/>
      <c r="I48" s="1295"/>
      <c r="J48" s="1322"/>
      <c r="K48" s="1277"/>
      <c r="L48" s="1323"/>
      <c r="M48" s="1297"/>
      <c r="N48" s="1324">
        <f>(D48+J48)/$N$9</f>
        <v>0</v>
      </c>
    </row>
    <row r="49" spans="1:14" ht="10.5" customHeight="1" thickBot="1">
      <c r="A49" s="1138"/>
      <c r="B49" s="1139"/>
      <c r="C49" s="1148"/>
      <c r="D49" s="1139"/>
      <c r="E49" s="1140"/>
      <c r="F49" s="1140"/>
      <c r="G49" s="1123"/>
      <c r="H49" s="1139"/>
      <c r="I49" s="1148"/>
      <c r="J49" s="1139"/>
      <c r="K49" s="1139"/>
      <c r="L49" s="1141"/>
      <c r="M49" s="1206"/>
      <c r="N49" s="1220"/>
    </row>
    <row r="50" spans="1:14" ht="15" customHeight="1">
      <c r="A50" s="1293" t="s">
        <v>11</v>
      </c>
      <c r="B50" s="1150"/>
      <c r="C50" s="1151"/>
      <c r="D50" s="1150"/>
      <c r="E50" s="1133"/>
      <c r="F50" s="1149"/>
      <c r="G50" s="1123"/>
      <c r="H50" s="1133"/>
      <c r="I50" s="1121"/>
      <c r="J50" s="1133"/>
      <c r="K50" s="1142"/>
      <c r="L50" s="1152"/>
      <c r="M50" s="1133"/>
      <c r="N50" s="1223"/>
    </row>
    <row r="51" spans="1:14" ht="4.5" customHeight="1" thickBot="1">
      <c r="A51" s="1153"/>
      <c r="B51" s="1148"/>
      <c r="C51" s="1147"/>
      <c r="D51" s="1148"/>
      <c r="E51" s="1148"/>
      <c r="F51" s="1124"/>
      <c r="G51" s="1123"/>
      <c r="H51" s="1148"/>
      <c r="I51" s="1147"/>
      <c r="J51" s="1148"/>
      <c r="K51" s="1124"/>
      <c r="L51" s="1154"/>
      <c r="M51" s="1204"/>
      <c r="N51" s="1224"/>
    </row>
    <row r="52" spans="1:14" ht="6" customHeight="1" thickBot="1">
      <c r="A52" s="1155"/>
      <c r="B52" s="1156"/>
      <c r="C52" s="1125"/>
      <c r="D52" s="1156"/>
      <c r="E52" s="1158"/>
      <c r="F52" s="1156"/>
      <c r="G52" s="1157"/>
      <c r="H52" s="1157"/>
      <c r="I52" s="1157"/>
      <c r="J52" s="1157"/>
      <c r="K52" s="1157"/>
      <c r="L52" s="1215"/>
      <c r="M52" s="1123"/>
      <c r="N52" s="1225"/>
    </row>
    <row r="53" spans="1:14" s="1282" customFormat="1" ht="19.5" customHeight="1">
      <c r="A53" s="1293" t="s">
        <v>675</v>
      </c>
      <c r="B53" s="1294"/>
      <c r="C53" s="1316"/>
      <c r="D53" s="1294"/>
      <c r="E53" s="1277"/>
      <c r="F53" s="1294"/>
      <c r="G53" s="1278"/>
      <c r="H53" s="1294"/>
      <c r="I53" s="1295"/>
      <c r="J53" s="1294"/>
      <c r="K53" s="1294"/>
      <c r="L53" s="1296"/>
      <c r="M53" s="1297"/>
      <c r="N53" s="1298"/>
    </row>
    <row r="54" spans="1:14" s="1282" customFormat="1" ht="12">
      <c r="A54" s="1283" t="s">
        <v>564</v>
      </c>
      <c r="B54" s="1275">
        <f>B45+B42+B39+B34+B31+B28+B22+B19+B13</f>
        <v>0</v>
      </c>
      <c r="C54" s="1295"/>
      <c r="D54" s="1275">
        <f>D13+D19+D22+D28+D31+D34+D39+D42+D45</f>
        <v>0</v>
      </c>
      <c r="E54" s="1277"/>
      <c r="F54" s="1275">
        <f>F13+F19+F22+F28+F31+F34+F39+F42+F45</f>
        <v>0</v>
      </c>
      <c r="G54" s="1278"/>
      <c r="H54" s="1275">
        <f>H45+H42+H39+H34+H31+H28+H22+H19+H13</f>
        <v>0</v>
      </c>
      <c r="I54" s="1295"/>
      <c r="J54" s="1275">
        <f>J13+J19+J22+J28+J31+J34+J39+J42+J45</f>
        <v>0</v>
      </c>
      <c r="K54" s="1277"/>
      <c r="L54" s="1301">
        <f>L13+L19+L22+L28+L31+L34+L39+L42+L45</f>
        <v>0</v>
      </c>
      <c r="M54" s="1297"/>
      <c r="N54" s="1302">
        <f>(D54+J54)/$N$9</f>
        <v>0</v>
      </c>
    </row>
    <row r="55" spans="1:14" s="1282" customFormat="1" ht="12">
      <c r="A55" s="1283" t="s">
        <v>565</v>
      </c>
      <c r="B55" s="1275">
        <f>B46+B43+B40+B35+B32+B29+B23+B20+B14</f>
        <v>0</v>
      </c>
      <c r="C55" s="1295"/>
      <c r="D55" s="1275">
        <f>D14+D20+D23+D29+D32+D35+D40+D43+D46</f>
        <v>0</v>
      </c>
      <c r="E55" s="1277"/>
      <c r="F55" s="1275">
        <f>F14+F20+F23+F29+F32+F35+F40+F43+F46</f>
        <v>0</v>
      </c>
      <c r="G55" s="1278"/>
      <c r="H55" s="1275">
        <f>H46+H43+H40+H35+H32+H29+H23+H20+H14</f>
        <v>0</v>
      </c>
      <c r="I55" s="1295"/>
      <c r="J55" s="1275">
        <f>J14+J20+J23+J29+J32+J35+J40+J43+J46</f>
        <v>0</v>
      </c>
      <c r="K55" s="1277"/>
      <c r="L55" s="1301">
        <f>L14+L20+L23+L29+L32+L35+L40+L43+L46</f>
        <v>0</v>
      </c>
      <c r="M55" s="1297"/>
      <c r="N55" s="1302">
        <f>(D55+J55)/$N$9</f>
        <v>0</v>
      </c>
    </row>
    <row r="56" spans="1:14" s="1331" customFormat="1" ht="12">
      <c r="A56" s="1326" t="s">
        <v>54</v>
      </c>
      <c r="B56" s="1270">
        <f>B54+B55</f>
        <v>0</v>
      </c>
      <c r="C56" s="1271"/>
      <c r="D56" s="1327">
        <f>D54+D55</f>
        <v>0</v>
      </c>
      <c r="E56" s="1270"/>
      <c r="F56" s="1270">
        <f>F54+F55</f>
        <v>0</v>
      </c>
      <c r="G56" s="1328"/>
      <c r="H56" s="1270">
        <f>H54+H55</f>
        <v>0</v>
      </c>
      <c r="I56" s="1271"/>
      <c r="J56" s="1270">
        <f>J54+J55</f>
        <v>0</v>
      </c>
      <c r="K56" s="1270"/>
      <c r="L56" s="1270">
        <f>L54+L55</f>
        <v>0</v>
      </c>
      <c r="M56" s="1329"/>
      <c r="N56" s="1330">
        <f>N54+N55</f>
        <v>0</v>
      </c>
    </row>
    <row r="57" spans="1:14" ht="5.25" customHeight="1" thickBot="1">
      <c r="A57" s="1232"/>
      <c r="B57" s="1226"/>
      <c r="C57" s="1227"/>
      <c r="D57" s="1228"/>
      <c r="E57" s="1228"/>
      <c r="F57" s="1226"/>
      <c r="G57" s="1157"/>
      <c r="H57" s="1226"/>
      <c r="I57" s="1227"/>
      <c r="J57" s="1226"/>
      <c r="K57" s="1228"/>
      <c r="L57" s="1229"/>
      <c r="M57" s="1134"/>
      <c r="N57" s="1230"/>
    </row>
    <row r="58" spans="1:14" ht="5.25" customHeight="1" thickBot="1">
      <c r="A58" s="1123"/>
      <c r="B58" s="1133"/>
      <c r="C58" s="1134"/>
      <c r="D58" s="1133"/>
      <c r="E58" s="1133"/>
      <c r="F58" s="1133"/>
      <c r="G58" s="1123"/>
      <c r="H58" s="1133"/>
      <c r="I58" s="1134"/>
      <c r="J58" s="1133"/>
      <c r="K58" s="1133"/>
      <c r="L58" s="1134"/>
      <c r="M58" s="1134"/>
      <c r="N58" s="1224"/>
    </row>
    <row r="59" spans="1:14" ht="21.75" customHeight="1">
      <c r="A59" s="1293" t="s">
        <v>676</v>
      </c>
      <c r="B59" s="1142"/>
      <c r="C59" s="1384"/>
      <c r="D59" s="1142"/>
      <c r="E59" s="1142"/>
      <c r="F59" s="1142"/>
      <c r="G59" s="1385"/>
      <c r="H59" s="1142"/>
      <c r="I59" s="1384"/>
      <c r="J59" s="1142"/>
      <c r="K59" s="1142"/>
      <c r="L59" s="1143"/>
      <c r="M59" s="1134"/>
      <c r="N59" s="1386"/>
    </row>
    <row r="60" spans="1:14" s="1282" customFormat="1" ht="12" customHeight="1">
      <c r="A60" s="1387" t="s">
        <v>13</v>
      </c>
      <c r="B60" s="1327">
        <f>B56+B48</f>
        <v>0</v>
      </c>
      <c r="C60" s="1271"/>
      <c r="D60" s="1327">
        <f>D56+D48</f>
        <v>0</v>
      </c>
      <c r="E60" s="1271"/>
      <c r="F60" s="1327">
        <f>F56+F48</f>
        <v>0</v>
      </c>
      <c r="G60" s="1271"/>
      <c r="H60" s="1327">
        <f>H56+H48</f>
        <v>0</v>
      </c>
      <c r="I60" s="1271"/>
      <c r="J60" s="1327">
        <f>J56+J48</f>
        <v>0</v>
      </c>
      <c r="K60" s="1271"/>
      <c r="L60" s="1388">
        <f>L56+L48</f>
        <v>0</v>
      </c>
      <c r="M60" s="1278"/>
      <c r="N60" s="1389">
        <f>N56+N48</f>
        <v>0</v>
      </c>
    </row>
    <row r="61" spans="1:14" s="1282" customFormat="1" ht="5.25" customHeight="1" thickBot="1">
      <c r="A61" s="1390"/>
      <c r="B61" s="1383"/>
      <c r="C61" s="1383"/>
      <c r="D61" s="1383"/>
      <c r="E61" s="1383"/>
      <c r="F61" s="1383"/>
      <c r="G61" s="1383"/>
      <c r="H61" s="1383"/>
      <c r="I61" s="1383"/>
      <c r="J61" s="1383"/>
      <c r="K61" s="1383"/>
      <c r="L61" s="1391"/>
      <c r="M61" s="1278"/>
      <c r="N61" s="1392"/>
    </row>
    <row r="62" spans="1:14" ht="18.75" customHeight="1" thickBot="1">
      <c r="A62" s="1320" t="s">
        <v>598</v>
      </c>
      <c r="B62" s="1158"/>
      <c r="C62" s="1158"/>
      <c r="D62" s="1158"/>
      <c r="E62" s="1158"/>
      <c r="F62" s="1158"/>
      <c r="G62" s="1158"/>
      <c r="H62" s="1148"/>
      <c r="I62" s="1148"/>
      <c r="J62" s="1148"/>
      <c r="K62" s="1148"/>
      <c r="L62" s="1148"/>
      <c r="M62" s="1155"/>
    </row>
    <row r="63" spans="1:14" ht="16.5" customHeight="1" thickBot="1">
      <c r="A63" s="1339" t="s">
        <v>573</v>
      </c>
      <c r="B63" s="2036" t="s">
        <v>585</v>
      </c>
      <c r="C63" s="2036"/>
      <c r="D63" s="2036"/>
      <c r="E63" s="2036"/>
      <c r="F63" s="2036"/>
      <c r="G63" s="1196"/>
      <c r="H63" s="2036" t="s">
        <v>586</v>
      </c>
      <c r="I63" s="2036"/>
      <c r="J63" s="2036"/>
      <c r="K63" s="2036"/>
      <c r="L63" s="2037"/>
      <c r="M63" s="1193"/>
    </row>
    <row r="64" spans="1:14" s="1282" customFormat="1" ht="12">
      <c r="A64" s="1332" t="s">
        <v>574</v>
      </c>
      <c r="B64" s="2045"/>
      <c r="C64" s="2045"/>
      <c r="D64" s="2045"/>
      <c r="E64" s="2045"/>
      <c r="F64" s="2045"/>
      <c r="G64" s="1333"/>
      <c r="H64" s="2045"/>
      <c r="I64" s="2045"/>
      <c r="J64" s="2045"/>
      <c r="K64" s="2045"/>
      <c r="L64" s="2053"/>
      <c r="M64" s="1212"/>
      <c r="N64" s="1334"/>
    </row>
    <row r="65" spans="1:14" s="1282" customFormat="1" ht="12">
      <c r="A65" s="1299" t="s">
        <v>566</v>
      </c>
      <c r="B65" s="2040"/>
      <c r="C65" s="2040"/>
      <c r="D65" s="2040"/>
      <c r="E65" s="2040"/>
      <c r="F65" s="2040"/>
      <c r="G65" s="1333"/>
      <c r="H65" s="2040"/>
      <c r="I65" s="2040"/>
      <c r="J65" s="2040"/>
      <c r="K65" s="2040"/>
      <c r="L65" s="2041"/>
      <c r="M65" s="1212"/>
      <c r="N65" s="1334"/>
    </row>
    <row r="66" spans="1:14" s="1282" customFormat="1" ht="35.25" customHeight="1">
      <c r="A66" s="1299" t="s">
        <v>575</v>
      </c>
      <c r="B66" s="2040"/>
      <c r="C66" s="2040"/>
      <c r="D66" s="2040"/>
      <c r="E66" s="2040"/>
      <c r="F66" s="2040"/>
      <c r="G66" s="1333"/>
      <c r="H66" s="2040"/>
      <c r="I66" s="2040"/>
      <c r="J66" s="2040"/>
      <c r="K66" s="2040"/>
      <c r="L66" s="2041"/>
      <c r="M66" s="1212"/>
      <c r="N66" s="1334"/>
    </row>
    <row r="67" spans="1:14" s="1331" customFormat="1" ht="12" customHeight="1">
      <c r="A67" s="1335" t="s">
        <v>13</v>
      </c>
      <c r="B67" s="2042">
        <f>B64+B65+B66</f>
        <v>0</v>
      </c>
      <c r="C67" s="2042"/>
      <c r="D67" s="2042"/>
      <c r="E67" s="2042"/>
      <c r="F67" s="2042"/>
      <c r="G67" s="1336"/>
      <c r="H67" s="2042">
        <f>H64+H65+H66</f>
        <v>0</v>
      </c>
      <c r="I67" s="2042"/>
      <c r="J67" s="2042"/>
      <c r="K67" s="2042"/>
      <c r="L67" s="2043"/>
      <c r="M67" s="1337"/>
      <c r="N67" s="1338"/>
    </row>
    <row r="68" spans="1:14" ht="5.25" customHeight="1" thickBot="1">
      <c r="A68" s="1232"/>
      <c r="B68" s="2044"/>
      <c r="C68" s="2044"/>
      <c r="D68" s="2044"/>
      <c r="E68" s="2044"/>
      <c r="F68" s="2044"/>
      <c r="G68" s="1158"/>
      <c r="H68" s="2044"/>
      <c r="I68" s="2044"/>
      <c r="J68" s="2044"/>
      <c r="K68" s="2044"/>
      <c r="L68" s="2052"/>
      <c r="M68" s="1193"/>
    </row>
    <row r="69" spans="1:14" ht="6" customHeight="1">
      <c r="A69" s="1159"/>
      <c r="B69" s="1160"/>
      <c r="C69" s="1160"/>
      <c r="D69" s="1160"/>
      <c r="E69" s="1160"/>
      <c r="F69" s="1160"/>
      <c r="G69" s="1160"/>
      <c r="H69" s="1160"/>
      <c r="I69" s="1160"/>
      <c r="J69" s="1160"/>
      <c r="K69" s="1160"/>
      <c r="L69" s="1160"/>
      <c r="M69" s="1122"/>
    </row>
    <row r="70" spans="1:14" s="1282" customFormat="1" ht="12.75" thickBot="1">
      <c r="A70" s="1320" t="s">
        <v>599</v>
      </c>
      <c r="B70" s="1320"/>
      <c r="C70" s="1320"/>
      <c r="D70" s="1320"/>
      <c r="E70" s="1320"/>
      <c r="F70" s="1320"/>
      <c r="G70" s="1320"/>
      <c r="H70" s="1320"/>
      <c r="I70" s="1320"/>
      <c r="J70" s="1320"/>
      <c r="K70" s="1320"/>
      <c r="L70" s="1278"/>
      <c r="M70" s="1278"/>
      <c r="N70" s="1334"/>
    </row>
    <row r="71" spans="1:14" s="1282" customFormat="1" ht="14.25" customHeight="1" thickBot="1">
      <c r="A71" s="1339" t="s">
        <v>576</v>
      </c>
      <c r="B71" s="2036" t="s">
        <v>628</v>
      </c>
      <c r="C71" s="2036"/>
      <c r="D71" s="2036"/>
      <c r="E71" s="2036"/>
      <c r="F71" s="2036"/>
      <c r="G71" s="1340"/>
      <c r="H71" s="2036" t="s">
        <v>629</v>
      </c>
      <c r="I71" s="2036"/>
      <c r="J71" s="2036"/>
      <c r="K71" s="2036"/>
      <c r="L71" s="2037"/>
      <c r="M71" s="1341"/>
      <c r="N71" s="1334"/>
    </row>
    <row r="72" spans="1:14" s="1282" customFormat="1" ht="12" customHeight="1">
      <c r="A72" s="1332"/>
      <c r="B72" s="2049"/>
      <c r="C72" s="2049"/>
      <c r="D72" s="2049"/>
      <c r="E72" s="2049"/>
      <c r="F72" s="2049"/>
      <c r="G72" s="1341"/>
      <c r="H72" s="2049"/>
      <c r="I72" s="2049"/>
      <c r="J72" s="2049"/>
      <c r="K72" s="2049"/>
      <c r="L72" s="2050"/>
      <c r="M72" s="1341"/>
      <c r="N72" s="1334"/>
    </row>
    <row r="73" spans="1:14" ht="7.5" customHeight="1" thickBot="1">
      <c r="A73" s="1161"/>
      <c r="B73" s="2038"/>
      <c r="C73" s="2038"/>
      <c r="D73" s="2038"/>
      <c r="E73" s="2038"/>
      <c r="F73" s="2038"/>
      <c r="G73" s="1194"/>
      <c r="H73" s="2038"/>
      <c r="I73" s="2038"/>
      <c r="J73" s="2038"/>
      <c r="K73" s="2038"/>
      <c r="L73" s="2039"/>
      <c r="M73" s="1204"/>
    </row>
    <row r="74" spans="1:14" ht="6.75" customHeight="1">
      <c r="A74" s="1121"/>
      <c r="B74" s="1122"/>
      <c r="C74" s="1122"/>
      <c r="D74" s="1122"/>
      <c r="E74" s="1122"/>
      <c r="F74" s="1122"/>
      <c r="G74" s="1122"/>
      <c r="H74" s="1122"/>
      <c r="I74" s="1122"/>
      <c r="J74" s="1122"/>
      <c r="K74" s="1122"/>
      <c r="L74" s="1123"/>
      <c r="M74" s="1123"/>
    </row>
    <row r="75" spans="1:14" ht="23.25" customHeight="1" thickBot="1">
      <c r="A75" s="1342" t="s">
        <v>589</v>
      </c>
      <c r="B75" s="1122"/>
      <c r="C75" s="1122"/>
      <c r="D75" s="1122"/>
      <c r="E75" s="1122"/>
      <c r="F75" s="1122"/>
      <c r="G75" s="1122"/>
      <c r="H75" s="1122"/>
      <c r="I75" s="1122"/>
      <c r="J75" s="1122"/>
      <c r="K75" s="1122"/>
      <c r="L75" s="1123"/>
      <c r="M75" s="1123"/>
    </row>
    <row r="76" spans="1:14" s="1282" customFormat="1" ht="14.25" customHeight="1" thickBot="1">
      <c r="A76" s="1339" t="s">
        <v>590</v>
      </c>
      <c r="B76" s="2036" t="s">
        <v>585</v>
      </c>
      <c r="C76" s="2036"/>
      <c r="D76" s="2036"/>
      <c r="E76" s="2036"/>
      <c r="F76" s="2036"/>
      <c r="G76" s="1340"/>
      <c r="H76" s="2036" t="s">
        <v>586</v>
      </c>
      <c r="I76" s="2036"/>
      <c r="J76" s="2036"/>
      <c r="K76" s="2036"/>
      <c r="L76" s="2037"/>
      <c r="M76" s="1341"/>
      <c r="N76" s="1334"/>
    </row>
    <row r="77" spans="1:14" s="1282" customFormat="1" ht="14.25" customHeight="1">
      <c r="A77" s="1332" t="s">
        <v>85</v>
      </c>
      <c r="B77" s="2045"/>
      <c r="C77" s="2045"/>
      <c r="D77" s="2045"/>
      <c r="E77" s="2045"/>
      <c r="F77" s="2045"/>
      <c r="G77" s="1333"/>
      <c r="H77" s="2045"/>
      <c r="I77" s="2045"/>
      <c r="J77" s="2045"/>
      <c r="K77" s="2045"/>
      <c r="L77" s="2046"/>
      <c r="M77" s="1212"/>
      <c r="N77" s="1334"/>
    </row>
    <row r="78" spans="1:14" ht="5.25" customHeight="1" thickBot="1">
      <c r="A78" s="1161"/>
      <c r="B78" s="2038"/>
      <c r="C78" s="2038"/>
      <c r="D78" s="2038"/>
      <c r="E78" s="2038"/>
      <c r="F78" s="2038"/>
      <c r="G78" s="1194"/>
      <c r="H78" s="2038"/>
      <c r="I78" s="2038"/>
      <c r="J78" s="2038"/>
      <c r="K78" s="2038"/>
      <c r="L78" s="2051"/>
      <c r="M78" s="1204"/>
    </row>
    <row r="79" spans="1:14" ht="19.5" customHeight="1">
      <c r="A79" s="2047"/>
      <c r="B79" s="2047"/>
      <c r="C79" s="2047"/>
      <c r="D79" s="2047"/>
      <c r="E79" s="2047"/>
      <c r="F79" s="2047"/>
      <c r="G79" s="2047"/>
      <c r="H79" s="2047"/>
      <c r="I79" s="2047"/>
      <c r="J79" s="2047"/>
      <c r="K79" s="2047"/>
      <c r="L79" s="2047"/>
      <c r="M79" s="1214"/>
    </row>
    <row r="80" spans="1:14" ht="21" customHeight="1">
      <c r="A80" s="2031" t="s">
        <v>577</v>
      </c>
      <c r="B80" s="2031"/>
      <c r="C80" s="2031"/>
      <c r="D80" s="2031"/>
      <c r="E80" s="2031"/>
      <c r="F80" s="2031"/>
      <c r="G80" s="2031"/>
      <c r="H80" s="2031"/>
      <c r="I80" s="2031"/>
      <c r="J80" s="2031"/>
      <c r="K80" s="2031"/>
      <c r="L80" s="2031"/>
      <c r="M80" s="1162"/>
    </row>
    <row r="81" spans="1:13" ht="8.25" customHeight="1">
      <c r="A81" s="1162"/>
      <c r="B81" s="1162"/>
      <c r="C81" s="1162"/>
      <c r="D81" s="1162"/>
      <c r="E81" s="1162"/>
      <c r="F81" s="1162"/>
      <c r="G81" s="1162"/>
      <c r="H81" s="1162"/>
      <c r="I81" s="1162"/>
      <c r="J81" s="1162"/>
      <c r="K81" s="1162"/>
      <c r="L81" s="1162"/>
      <c r="M81" s="1162"/>
    </row>
    <row r="82" spans="1:13" ht="62.25" customHeight="1">
      <c r="A82" s="2032" t="s">
        <v>600</v>
      </c>
      <c r="B82" s="2032"/>
      <c r="C82" s="2032"/>
      <c r="D82" s="2032"/>
      <c r="E82" s="2032"/>
      <c r="F82" s="2032"/>
      <c r="G82" s="2032"/>
      <c r="H82" s="2032"/>
      <c r="I82" s="2032"/>
      <c r="J82" s="2032"/>
      <c r="K82" s="2032"/>
      <c r="L82" s="2032"/>
      <c r="M82" s="1207"/>
    </row>
    <row r="83" spans="1:13" ht="12" customHeight="1">
      <c r="A83" s="2031" t="s">
        <v>578</v>
      </c>
      <c r="B83" s="2031"/>
      <c r="C83" s="2031"/>
      <c r="D83" s="2031"/>
      <c r="E83" s="2031"/>
      <c r="F83" s="2031"/>
      <c r="G83" s="2031"/>
      <c r="H83" s="2031"/>
      <c r="I83" s="2031"/>
      <c r="J83" s="2031"/>
      <c r="K83" s="2031"/>
      <c r="L83" s="2031"/>
      <c r="M83" s="1162"/>
    </row>
    <row r="84" spans="1:13" ht="33" customHeight="1">
      <c r="A84" s="2032" t="s">
        <v>601</v>
      </c>
      <c r="B84" s="2032"/>
      <c r="C84" s="2032"/>
      <c r="D84" s="2032"/>
      <c r="E84" s="2032"/>
      <c r="F84" s="2032"/>
      <c r="G84" s="2032"/>
      <c r="H84" s="2032"/>
      <c r="I84" s="2032"/>
      <c r="J84" s="2032"/>
      <c r="K84" s="2032"/>
      <c r="L84" s="2032"/>
      <c r="M84" s="1207"/>
    </row>
    <row r="85" spans="1:13" ht="23.25" customHeight="1">
      <c r="A85" s="2031" t="s">
        <v>631</v>
      </c>
      <c r="B85" s="2031"/>
      <c r="C85" s="2031"/>
      <c r="D85" s="2031"/>
      <c r="E85" s="2031"/>
      <c r="F85" s="2031"/>
      <c r="G85" s="2031"/>
      <c r="H85" s="2031"/>
      <c r="I85" s="2031"/>
      <c r="J85" s="2031"/>
      <c r="K85" s="2031"/>
      <c r="L85" s="2031"/>
      <c r="M85" s="1162"/>
    </row>
    <row r="86" spans="1:13" ht="41.25" customHeight="1">
      <c r="A86" s="2035" t="s">
        <v>646</v>
      </c>
      <c r="B86" s="2035"/>
      <c r="C86" s="2035"/>
      <c r="D86" s="2035"/>
      <c r="E86" s="2035"/>
      <c r="F86" s="2035"/>
      <c r="G86" s="2035"/>
      <c r="H86" s="2035"/>
      <c r="I86" s="2035"/>
      <c r="J86" s="2035"/>
      <c r="K86" s="2035"/>
      <c r="L86" s="2035"/>
      <c r="M86" s="1208"/>
    </row>
    <row r="87" spans="1:13" ht="24" customHeight="1">
      <c r="A87" s="2031" t="s">
        <v>603</v>
      </c>
      <c r="B87" s="2031"/>
      <c r="C87" s="2031"/>
      <c r="D87" s="2031"/>
      <c r="E87" s="2031"/>
      <c r="F87" s="2031"/>
      <c r="G87" s="2031"/>
      <c r="H87" s="2031"/>
      <c r="I87" s="2031"/>
      <c r="J87" s="2031"/>
      <c r="K87" s="2031"/>
      <c r="L87" s="2031"/>
      <c r="M87" s="1162"/>
    </row>
    <row r="88" spans="1:13" ht="29.25" customHeight="1">
      <c r="A88" s="2032" t="s">
        <v>591</v>
      </c>
      <c r="B88" s="2032"/>
      <c r="C88" s="2032"/>
      <c r="D88" s="2032"/>
      <c r="E88" s="2032"/>
      <c r="F88" s="2032"/>
      <c r="G88" s="2032"/>
      <c r="H88" s="2032"/>
      <c r="I88" s="2032"/>
      <c r="J88" s="2032"/>
      <c r="K88" s="2032"/>
      <c r="L88" s="2032"/>
      <c r="M88" s="1207"/>
    </row>
    <row r="89" spans="1:13" ht="24" customHeight="1">
      <c r="A89" s="2031" t="s">
        <v>579</v>
      </c>
      <c r="B89" s="2031"/>
      <c r="C89" s="2031"/>
      <c r="D89" s="2031"/>
      <c r="E89" s="2031"/>
      <c r="F89" s="2031"/>
      <c r="G89" s="2031"/>
      <c r="H89" s="2031"/>
      <c r="I89" s="2031"/>
      <c r="J89" s="2031"/>
      <c r="K89" s="2031"/>
      <c r="L89" s="2031"/>
      <c r="M89" s="1162"/>
    </row>
    <row r="90" spans="1:13" ht="33.75" customHeight="1">
      <c r="A90" s="2030" t="s">
        <v>592</v>
      </c>
      <c r="B90" s="2030"/>
      <c r="C90" s="2030"/>
      <c r="D90" s="2030"/>
      <c r="E90" s="2030"/>
      <c r="F90" s="2030"/>
      <c r="G90" s="2030"/>
      <c r="H90" s="2030"/>
      <c r="I90" s="2030"/>
      <c r="J90" s="2030"/>
      <c r="K90" s="2030"/>
      <c r="L90" s="2030"/>
      <c r="M90" s="1209"/>
    </row>
    <row r="91" spans="1:13" ht="24" customHeight="1">
      <c r="A91" s="2031" t="s">
        <v>580</v>
      </c>
      <c r="B91" s="2031"/>
      <c r="C91" s="2031"/>
      <c r="D91" s="2031"/>
      <c r="E91" s="2031"/>
      <c r="F91" s="2031"/>
      <c r="G91" s="2031"/>
      <c r="H91" s="2031"/>
      <c r="I91" s="2031"/>
      <c r="J91" s="2031"/>
      <c r="K91" s="2031"/>
      <c r="L91" s="2031"/>
      <c r="M91" s="1162"/>
    </row>
    <row r="92" spans="1:13" ht="19.5" customHeight="1">
      <c r="A92" s="2032" t="s">
        <v>593</v>
      </c>
      <c r="B92" s="2032"/>
      <c r="C92" s="2032"/>
      <c r="D92" s="2032"/>
      <c r="E92" s="2032"/>
      <c r="F92" s="2032"/>
      <c r="G92" s="2032"/>
      <c r="H92" s="2032"/>
      <c r="I92" s="2032"/>
      <c r="J92" s="2032"/>
      <c r="K92" s="2032"/>
      <c r="L92" s="2032"/>
      <c r="M92" s="1207"/>
    </row>
    <row r="93" spans="1:13" ht="12.75">
      <c r="A93" s="2031" t="s">
        <v>594</v>
      </c>
      <c r="B93" s="2031"/>
      <c r="C93" s="2031"/>
      <c r="D93" s="2031"/>
      <c r="E93" s="2031"/>
      <c r="F93" s="2031"/>
      <c r="G93" s="2031"/>
      <c r="H93" s="2031"/>
      <c r="I93" s="2031"/>
      <c r="J93" s="2031"/>
      <c r="K93" s="2031"/>
      <c r="L93" s="2031"/>
      <c r="M93" s="1162"/>
    </row>
    <row r="94" spans="1:13" ht="115.5" customHeight="1">
      <c r="A94" s="2032" t="s">
        <v>725</v>
      </c>
      <c r="B94" s="2032"/>
      <c r="C94" s="2032"/>
      <c r="D94" s="2032"/>
      <c r="E94" s="2032"/>
      <c r="F94" s="2032"/>
      <c r="G94" s="2032"/>
      <c r="H94" s="2032"/>
      <c r="I94" s="2032"/>
      <c r="J94" s="2032"/>
      <c r="K94" s="2032"/>
      <c r="L94" s="2032"/>
      <c r="M94" s="1207"/>
    </row>
    <row r="95" spans="1:13">
      <c r="A95" s="1163"/>
      <c r="B95" s="1123"/>
      <c r="C95" s="1123"/>
      <c r="D95" s="1123"/>
      <c r="E95" s="1123"/>
      <c r="F95" s="1123"/>
      <c r="G95" s="1123"/>
      <c r="H95" s="1123"/>
      <c r="I95" s="1123"/>
      <c r="J95" s="1123"/>
      <c r="K95" s="1123"/>
      <c r="L95" s="1123"/>
      <c r="M95" s="1123"/>
    </row>
  </sheetData>
  <mergeCells count="41">
    <mergeCell ref="A7:L7"/>
    <mergeCell ref="B72:F72"/>
    <mergeCell ref="H72:L72"/>
    <mergeCell ref="H78:L78"/>
    <mergeCell ref="B78:F78"/>
    <mergeCell ref="H68:L68"/>
    <mergeCell ref="B63:F63"/>
    <mergeCell ref="H63:L63"/>
    <mergeCell ref="B64:F64"/>
    <mergeCell ref="H64:L64"/>
    <mergeCell ref="B65:F65"/>
    <mergeCell ref="H65:L65"/>
    <mergeCell ref="A88:L88"/>
    <mergeCell ref="A89:L89"/>
    <mergeCell ref="B77:F77"/>
    <mergeCell ref="H77:L77"/>
    <mergeCell ref="A79:L79"/>
    <mergeCell ref="A80:L80"/>
    <mergeCell ref="A82:L82"/>
    <mergeCell ref="A83:L83"/>
    <mergeCell ref="B3:K3"/>
    <mergeCell ref="A84:L84"/>
    <mergeCell ref="A85:L85"/>
    <mergeCell ref="A86:L86"/>
    <mergeCell ref="A87:L87"/>
    <mergeCell ref="B71:F71"/>
    <mergeCell ref="H71:L71"/>
    <mergeCell ref="B73:F73"/>
    <mergeCell ref="H73:L73"/>
    <mergeCell ref="B76:F76"/>
    <mergeCell ref="H76:L76"/>
    <mergeCell ref="B66:F66"/>
    <mergeCell ref="H66:L66"/>
    <mergeCell ref="B67:F67"/>
    <mergeCell ref="H67:L67"/>
    <mergeCell ref="B68:F68"/>
    <mergeCell ref="A90:L90"/>
    <mergeCell ref="A91:L91"/>
    <mergeCell ref="A92:L92"/>
    <mergeCell ref="A93:L93"/>
    <mergeCell ref="A94:L94"/>
  </mergeCells>
  <printOptions horizontalCentered="1"/>
  <pageMargins left="0.23622047244094491" right="0.23622047244094491" top="0.39370078740157483" bottom="0.39370078740157483" header="0.31496062992125984" footer="0.23622047244094491"/>
  <pageSetup scale="70" fitToWidth="0" fitToHeight="0" orientation="portrait" r:id="rId1"/>
  <headerFooter>
    <oddFooter>&amp;R&amp;8Rapport final d'activité</oddFooter>
  </headerFooter>
  <rowBreaks count="1" manualBreakCount="1">
    <brk id="79"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B45"/>
  <sheetViews>
    <sheetView showGridLines="0" showZeros="0" zoomScaleNormal="100" zoomScaleSheetLayoutView="100" workbookViewId="0">
      <selection activeCell="N11" sqref="N11"/>
    </sheetView>
  </sheetViews>
  <sheetFormatPr baseColWidth="10" defaultColWidth="11.42578125" defaultRowHeight="12"/>
  <cols>
    <col min="1" max="1" width="20.7109375" style="485" customWidth="1"/>
    <col min="2" max="2" width="1" style="485" customWidth="1"/>
    <col min="3" max="3" width="24.85546875" style="478" customWidth="1"/>
    <col min="4" max="4" width="1" style="467" customWidth="1"/>
    <col min="5" max="5" width="10.7109375" style="468" customWidth="1"/>
    <col min="6" max="6" width="2" style="467" customWidth="1"/>
    <col min="7" max="7" width="12.28515625" style="467" customWidth="1"/>
    <col min="8" max="8" width="2" style="467" customWidth="1"/>
    <col min="9" max="9" width="10.7109375" style="468" customWidth="1"/>
    <col min="10" max="10" width="0.85546875" style="467" customWidth="1"/>
    <col min="11" max="11" width="22.140625" style="468" customWidth="1"/>
    <col min="12" max="12" width="8.140625" style="469" customWidth="1"/>
    <col min="13" max="13" width="1.140625" style="485" customWidth="1"/>
    <col min="14" max="14" width="8.85546875" style="470" customWidth="1"/>
    <col min="15" max="15" width="1.140625" style="467" customWidth="1"/>
    <col min="16" max="16" width="8.85546875" style="471" customWidth="1"/>
    <col min="17" max="17" width="1.140625" style="467" customWidth="1"/>
    <col min="18" max="18" width="8.85546875" style="472" customWidth="1"/>
    <col min="19" max="19" width="1.140625" style="467" customWidth="1"/>
    <col min="20" max="20" width="8.85546875" style="471" customWidth="1"/>
    <col min="21" max="21" width="1.140625" style="467" customWidth="1"/>
    <col min="22" max="22" width="8.85546875" style="472" customWidth="1"/>
    <col min="23" max="23" width="1.140625" style="467" customWidth="1"/>
    <col min="24" max="24" width="8.85546875" style="471" customWidth="1"/>
    <col min="25" max="25" width="1.140625" style="467" customWidth="1"/>
    <col min="26" max="26" width="8.85546875" style="472" customWidth="1"/>
    <col min="27" max="27" width="1.140625" style="467" customWidth="1"/>
    <col min="28" max="28" width="8.85546875" style="471" customWidth="1"/>
    <col min="29" max="16384" width="11.42578125" style="485"/>
  </cols>
  <sheetData>
    <row r="1" spans="1:28" s="223" customFormat="1" ht="24" customHeight="1">
      <c r="A1" s="2054" t="str">
        <f>CONCATENATE("Section 15 b : Statistiques d'adhésion et  d'abonnements ",'Page de garde'!C4)</f>
        <v>Section 15 b : Statistiques d'adhésion et  d'abonnements 2023-2024</v>
      </c>
      <c r="B1" s="2054"/>
      <c r="C1" s="2054"/>
      <c r="D1" s="2054"/>
      <c r="E1" s="2054"/>
      <c r="F1" s="2054"/>
      <c r="G1" s="2054"/>
      <c r="H1" s="2054"/>
      <c r="I1" s="2054"/>
      <c r="J1" s="2054"/>
      <c r="K1" s="2054"/>
    </row>
    <row r="2" spans="1:28" s="223" customFormat="1" ht="39.75" customHeight="1">
      <c r="A2" s="452"/>
      <c r="B2" s="452"/>
      <c r="C2" s="495"/>
      <c r="D2" s="2055" t="s">
        <v>705</v>
      </c>
      <c r="E2" s="2056"/>
      <c r="F2" s="2056"/>
      <c r="G2" s="2056"/>
      <c r="H2" s="2056"/>
      <c r="I2" s="2056"/>
      <c r="J2" s="2056"/>
      <c r="K2" s="2056"/>
      <c r="L2" s="453"/>
      <c r="M2" s="453"/>
      <c r="N2" s="453"/>
      <c r="O2" s="453"/>
      <c r="P2" s="453"/>
    </row>
    <row r="3" spans="1:28" s="223" customFormat="1" ht="15" customHeight="1">
      <c r="A3" s="806" t="s">
        <v>9</v>
      </c>
      <c r="B3" s="454"/>
      <c r="C3" s="455">
        <f>'Page de garde'!C3</f>
        <v>0</v>
      </c>
      <c r="D3" s="455"/>
      <c r="E3" s="455"/>
      <c r="F3" s="455"/>
      <c r="G3" s="455"/>
      <c r="H3" s="455"/>
      <c r="I3" s="455"/>
      <c r="J3" s="455"/>
      <c r="K3" s="455"/>
    </row>
    <row r="4" spans="1:28" s="456" customFormat="1" ht="11.25"/>
    <row r="5" spans="1:28" s="458" customFormat="1" ht="46.5" customHeight="1">
      <c r="A5" s="457" t="s">
        <v>187</v>
      </c>
      <c r="B5" s="457"/>
      <c r="E5" s="459" t="s">
        <v>188</v>
      </c>
      <c r="F5" s="460" t="s">
        <v>34</v>
      </c>
      <c r="G5" s="459" t="s">
        <v>189</v>
      </c>
      <c r="H5" s="461" t="s">
        <v>190</v>
      </c>
      <c r="I5" s="459" t="s">
        <v>13</v>
      </c>
    </row>
    <row r="6" spans="1:28" s="456" customFormat="1" ht="12" customHeight="1">
      <c r="A6" s="462"/>
      <c r="B6" s="462"/>
      <c r="C6" s="462"/>
      <c r="E6" s="463"/>
      <c r="F6" s="25"/>
      <c r="G6" s="464"/>
      <c r="H6" s="25"/>
      <c r="I6" s="465">
        <f>E6*G6</f>
        <v>0</v>
      </c>
    </row>
    <row r="7" spans="1:28" s="456" customFormat="1" ht="12" customHeight="1">
      <c r="A7" s="462"/>
      <c r="B7" s="462"/>
      <c r="C7" s="462"/>
      <c r="E7" s="463"/>
      <c r="F7" s="25"/>
      <c r="G7" s="464"/>
      <c r="H7" s="25"/>
      <c r="I7" s="466">
        <f t="shared" ref="I7:I11" si="0">E7*G7</f>
        <v>0</v>
      </c>
      <c r="U7" s="293"/>
      <c r="V7" s="293"/>
      <c r="W7" s="50"/>
      <c r="X7" s="50"/>
      <c r="Y7" s="293"/>
      <c r="Z7" s="40"/>
      <c r="AA7" s="40"/>
      <c r="AB7" s="40"/>
    </row>
    <row r="8" spans="1:28" s="467" customFormat="1" ht="12" customHeight="1">
      <c r="A8" s="462"/>
      <c r="B8" s="462"/>
      <c r="C8" s="462"/>
      <c r="E8" s="463"/>
      <c r="F8" s="25"/>
      <c r="G8" s="464"/>
      <c r="H8" s="25"/>
      <c r="I8" s="466">
        <f t="shared" si="0"/>
        <v>0</v>
      </c>
      <c r="K8" s="468"/>
      <c r="L8" s="469"/>
      <c r="N8" s="470"/>
      <c r="P8" s="471"/>
      <c r="R8" s="472"/>
      <c r="T8" s="471"/>
      <c r="V8" s="472"/>
      <c r="X8" s="471"/>
      <c r="Z8" s="472"/>
      <c r="AB8" s="471"/>
    </row>
    <row r="9" spans="1:28" s="467" customFormat="1" ht="12" customHeight="1">
      <c r="A9" s="473"/>
      <c r="B9" s="473"/>
      <c r="C9" s="473"/>
      <c r="E9" s="463"/>
      <c r="F9" s="25"/>
      <c r="G9" s="474"/>
      <c r="H9" s="25"/>
      <c r="I9" s="466">
        <f t="shared" si="0"/>
        <v>0</v>
      </c>
      <c r="K9" s="468"/>
      <c r="L9" s="469"/>
      <c r="N9" s="470"/>
      <c r="P9" s="471"/>
      <c r="R9" s="472"/>
      <c r="T9" s="471"/>
      <c r="V9" s="472"/>
      <c r="X9" s="471"/>
      <c r="Z9" s="472"/>
      <c r="AB9" s="471"/>
    </row>
    <row r="10" spans="1:28" s="467" customFormat="1" ht="12" customHeight="1">
      <c r="A10" s="473"/>
      <c r="B10" s="473"/>
      <c r="C10" s="473"/>
      <c r="E10" s="463"/>
      <c r="F10" s="25"/>
      <c r="G10" s="474"/>
      <c r="H10" s="25"/>
      <c r="I10" s="466">
        <f t="shared" si="0"/>
        <v>0</v>
      </c>
      <c r="K10" s="468"/>
      <c r="L10" s="469"/>
      <c r="N10" s="470"/>
      <c r="P10" s="471"/>
      <c r="R10" s="472"/>
      <c r="T10" s="471"/>
      <c r="V10" s="472"/>
      <c r="X10" s="471"/>
      <c r="Z10" s="472"/>
      <c r="AB10" s="471"/>
    </row>
    <row r="11" spans="1:28" s="467" customFormat="1" ht="12" customHeight="1">
      <c r="A11" s="451" t="s">
        <v>191</v>
      </c>
      <c r="B11" s="25"/>
      <c r="C11" s="25"/>
      <c r="E11" s="475"/>
      <c r="F11" s="25"/>
      <c r="G11" s="464"/>
      <c r="H11" s="25"/>
      <c r="I11" s="466">
        <f t="shared" si="0"/>
        <v>0</v>
      </c>
      <c r="K11" s="468"/>
      <c r="L11" s="469"/>
      <c r="N11" s="470"/>
      <c r="P11" s="471"/>
      <c r="R11" s="472"/>
      <c r="T11" s="471"/>
      <c r="V11" s="472"/>
      <c r="X11" s="471"/>
      <c r="Z11" s="472"/>
      <c r="AB11" s="471"/>
    </row>
    <row r="12" spans="1:28" s="467" customFormat="1" ht="12" customHeight="1">
      <c r="B12" s="25"/>
      <c r="C12" s="476" t="s">
        <v>13</v>
      </c>
      <c r="E12" s="1677">
        <f>SUM(E6:E11)</f>
        <v>0</v>
      </c>
      <c r="F12" s="25"/>
      <c r="G12" s="477"/>
      <c r="H12" s="25"/>
      <c r="I12" s="1678">
        <f>SUM(I6:I11)</f>
        <v>0</v>
      </c>
      <c r="K12" s="468"/>
      <c r="L12" s="469"/>
      <c r="N12" s="470"/>
      <c r="P12" s="471"/>
      <c r="R12" s="472"/>
      <c r="T12" s="471"/>
      <c r="V12" s="472"/>
      <c r="X12" s="471"/>
      <c r="Z12" s="472"/>
      <c r="AB12" s="471"/>
    </row>
    <row r="13" spans="1:28" s="456" customFormat="1" ht="11.25" customHeight="1"/>
    <row r="14" spans="1:28" s="456" customFormat="1" ht="11.25" customHeight="1"/>
    <row r="15" spans="1:28" s="456" customFormat="1" ht="11.25" customHeight="1"/>
    <row r="16" spans="1:28" s="467" customFormat="1" ht="14.25" customHeight="1">
      <c r="A16" s="456" t="s">
        <v>192</v>
      </c>
      <c r="C16" s="478"/>
      <c r="E16" s="468"/>
      <c r="J16" s="479"/>
      <c r="K16" s="480"/>
      <c r="L16" s="469"/>
      <c r="N16" s="470"/>
      <c r="P16" s="471"/>
      <c r="R16" s="472"/>
      <c r="T16" s="471"/>
      <c r="V16" s="472"/>
      <c r="X16" s="471"/>
      <c r="Z16" s="472"/>
      <c r="AB16" s="471"/>
    </row>
    <row r="17" spans="1:28" s="467" customFormat="1" ht="11.25" customHeight="1">
      <c r="A17" s="481"/>
      <c r="C17" s="478"/>
      <c r="E17" s="459"/>
      <c r="F17" s="482"/>
      <c r="G17" s="459"/>
      <c r="I17" s="468"/>
      <c r="K17" s="468"/>
      <c r="L17" s="469"/>
      <c r="N17" s="470"/>
      <c r="P17" s="471"/>
      <c r="R17" s="472"/>
      <c r="T17" s="471"/>
      <c r="V17" s="472"/>
      <c r="X17" s="471"/>
      <c r="Z17" s="472"/>
      <c r="AB17" s="471"/>
    </row>
    <row r="18" spans="1:28" s="467" customFormat="1" ht="11.25" customHeight="1">
      <c r="A18" s="481"/>
      <c r="C18" s="478"/>
      <c r="E18" s="459"/>
      <c r="F18" s="482"/>
      <c r="G18" s="459"/>
      <c r="I18" s="468"/>
      <c r="K18" s="468"/>
      <c r="L18" s="469"/>
      <c r="N18" s="470"/>
      <c r="P18" s="471"/>
      <c r="R18" s="472"/>
      <c r="T18" s="471"/>
      <c r="V18" s="472"/>
      <c r="X18" s="471"/>
      <c r="Z18" s="472"/>
      <c r="AB18" s="471"/>
    </row>
    <row r="19" spans="1:28" s="467" customFormat="1" ht="11.25" customHeight="1">
      <c r="A19" s="481"/>
      <c r="C19" s="478"/>
      <c r="E19" s="459"/>
      <c r="F19" s="482"/>
      <c r="G19" s="459"/>
      <c r="I19" s="468"/>
      <c r="K19" s="468"/>
      <c r="L19" s="469"/>
      <c r="N19" s="470"/>
      <c r="P19" s="471"/>
      <c r="R19" s="472"/>
      <c r="T19" s="471"/>
      <c r="V19" s="472"/>
      <c r="X19" s="471"/>
      <c r="Z19" s="472"/>
      <c r="AB19" s="471"/>
    </row>
    <row r="20" spans="1:28">
      <c r="A20" s="483" t="s">
        <v>193</v>
      </c>
      <c r="B20" s="32"/>
      <c r="C20" s="32"/>
      <c r="D20" s="32"/>
      <c r="E20" s="334" t="s">
        <v>194</v>
      </c>
      <c r="F20" s="484"/>
      <c r="G20" s="334" t="s">
        <v>195</v>
      </c>
      <c r="H20" s="485"/>
      <c r="I20" s="334"/>
      <c r="J20" s="485"/>
      <c r="K20" s="486"/>
      <c r="L20" s="487"/>
      <c r="N20" s="488"/>
      <c r="O20" s="485"/>
      <c r="P20" s="489"/>
      <c r="Q20" s="485"/>
      <c r="R20" s="490"/>
      <c r="S20" s="485"/>
      <c r="T20" s="489"/>
      <c r="U20" s="485"/>
      <c r="V20" s="490"/>
      <c r="W20" s="485"/>
      <c r="X20" s="489"/>
      <c r="Y20" s="485"/>
      <c r="Z20" s="490"/>
      <c r="AA20" s="485"/>
      <c r="AB20" s="489"/>
    </row>
    <row r="21" spans="1:28" s="467" customFormat="1" ht="12" customHeight="1">
      <c r="A21" s="294" t="s">
        <v>196</v>
      </c>
      <c r="B21" s="25"/>
      <c r="C21" s="491"/>
      <c r="D21" s="25"/>
      <c r="E21" s="463"/>
      <c r="F21" s="475"/>
      <c r="G21" s="492"/>
      <c r="H21" s="475"/>
      <c r="I21" s="1012"/>
      <c r="K21" s="468"/>
      <c r="L21" s="469"/>
      <c r="N21" s="470"/>
      <c r="P21" s="471"/>
      <c r="R21" s="472"/>
      <c r="T21" s="471"/>
      <c r="V21" s="472"/>
      <c r="X21" s="471"/>
      <c r="Z21" s="472"/>
      <c r="AB21" s="471"/>
    </row>
    <row r="22" spans="1:28" s="467" customFormat="1" ht="12" customHeight="1">
      <c r="A22" s="294" t="s">
        <v>197</v>
      </c>
      <c r="B22" s="25"/>
      <c r="C22" s="491"/>
      <c r="D22" s="25"/>
      <c r="E22" s="493"/>
      <c r="F22" s="475"/>
      <c r="G22" s="494"/>
      <c r="H22" s="475"/>
      <c r="I22" s="1012"/>
      <c r="K22" s="468"/>
      <c r="L22" s="469"/>
      <c r="N22" s="470"/>
      <c r="P22" s="471"/>
      <c r="R22" s="472"/>
      <c r="T22" s="471"/>
      <c r="V22" s="472"/>
      <c r="X22" s="471"/>
      <c r="Z22" s="472"/>
      <c r="AB22" s="471"/>
    </row>
    <row r="23" spans="1:28" s="467" customFormat="1" ht="12" customHeight="1">
      <c r="A23" s="294" t="s">
        <v>198</v>
      </c>
      <c r="B23" s="25"/>
      <c r="C23" s="491"/>
      <c r="D23" s="25"/>
      <c r="E23" s="493"/>
      <c r="F23" s="475"/>
      <c r="G23" s="494"/>
      <c r="H23" s="475"/>
      <c r="I23" s="1012"/>
      <c r="K23" s="468"/>
      <c r="L23" s="469"/>
      <c r="N23" s="470"/>
      <c r="P23" s="471"/>
      <c r="R23" s="472"/>
      <c r="T23" s="471"/>
      <c r="V23" s="472"/>
      <c r="X23" s="471"/>
      <c r="Z23" s="472"/>
      <c r="AB23" s="471"/>
    </row>
    <row r="24" spans="1:28" s="467" customFormat="1" ht="12" customHeight="1">
      <c r="A24" s="294" t="s">
        <v>199</v>
      </c>
      <c r="B24" s="25"/>
      <c r="C24" s="491"/>
      <c r="D24" s="25"/>
      <c r="E24" s="493"/>
      <c r="F24" s="475"/>
      <c r="G24" s="494"/>
      <c r="H24" s="475"/>
      <c r="I24" s="1012"/>
      <c r="K24" s="468"/>
      <c r="L24" s="469"/>
      <c r="N24" s="470"/>
      <c r="P24" s="471"/>
      <c r="R24" s="472"/>
      <c r="T24" s="471"/>
      <c r="V24" s="472"/>
      <c r="X24" s="471"/>
      <c r="Z24" s="472"/>
      <c r="AB24" s="471"/>
    </row>
    <row r="25" spans="1:28" s="467" customFormat="1" ht="12" customHeight="1">
      <c r="A25" s="294" t="s">
        <v>200</v>
      </c>
      <c r="B25" s="25"/>
      <c r="C25" s="491"/>
      <c r="D25" s="25"/>
      <c r="E25" s="493"/>
      <c r="F25" s="475"/>
      <c r="G25" s="494"/>
      <c r="H25" s="475"/>
      <c r="I25" s="1012"/>
      <c r="K25" s="468"/>
      <c r="L25" s="469"/>
      <c r="N25" s="470"/>
      <c r="P25" s="471"/>
      <c r="R25" s="472"/>
      <c r="T25" s="471"/>
      <c r="V25" s="472"/>
      <c r="X25" s="471"/>
      <c r="Z25" s="472"/>
      <c r="AB25" s="471"/>
    </row>
    <row r="26" spans="1:28" s="467" customFormat="1" ht="12" customHeight="1">
      <c r="A26" s="294" t="s">
        <v>201</v>
      </c>
      <c r="B26" s="25"/>
      <c r="C26" s="491"/>
      <c r="D26" s="25"/>
      <c r="E26" s="493"/>
      <c r="F26" s="475"/>
      <c r="G26" s="494"/>
      <c r="H26" s="475"/>
      <c r="I26" s="1012"/>
      <c r="K26" s="468"/>
      <c r="L26" s="469"/>
      <c r="N26" s="470"/>
      <c r="P26" s="471"/>
      <c r="R26" s="472"/>
      <c r="T26" s="471"/>
      <c r="V26" s="472"/>
      <c r="X26" s="471"/>
      <c r="Z26" s="472"/>
      <c r="AB26" s="471"/>
    </row>
    <row r="27" spans="1:28" s="467" customFormat="1" ht="12" customHeight="1">
      <c r="A27" s="294" t="s">
        <v>202</v>
      </c>
      <c r="B27" s="25"/>
      <c r="C27" s="491"/>
      <c r="D27" s="25"/>
      <c r="E27" s="493"/>
      <c r="F27" s="475"/>
      <c r="G27" s="494"/>
      <c r="H27" s="475"/>
      <c r="I27" s="1012"/>
      <c r="K27" s="468"/>
      <c r="L27" s="469"/>
      <c r="N27" s="470"/>
      <c r="P27" s="471"/>
      <c r="R27" s="472"/>
      <c r="T27" s="471"/>
      <c r="V27" s="472"/>
      <c r="X27" s="471"/>
      <c r="Z27" s="472"/>
      <c r="AB27" s="471"/>
    </row>
    <row r="28" spans="1:28" s="467" customFormat="1" ht="12" customHeight="1">
      <c r="A28" s="294" t="s">
        <v>203</v>
      </c>
      <c r="B28" s="25"/>
      <c r="C28" s="491"/>
      <c r="D28" s="25"/>
      <c r="E28" s="493"/>
      <c r="F28" s="475"/>
      <c r="G28" s="494"/>
      <c r="H28" s="475"/>
      <c r="I28" s="1012"/>
      <c r="K28" s="468"/>
      <c r="L28" s="469"/>
      <c r="N28" s="470"/>
      <c r="P28" s="471"/>
      <c r="R28" s="472"/>
      <c r="T28" s="471"/>
      <c r="V28" s="472"/>
      <c r="X28" s="471"/>
      <c r="Z28" s="472"/>
      <c r="AB28" s="471"/>
    </row>
    <row r="29" spans="1:28" s="467" customFormat="1" ht="12" customHeight="1">
      <c r="A29" s="294" t="s">
        <v>204</v>
      </c>
      <c r="B29" s="25"/>
      <c r="C29" s="491"/>
      <c r="D29" s="25"/>
      <c r="E29" s="493"/>
      <c r="F29" s="475"/>
      <c r="G29" s="494"/>
      <c r="H29" s="475"/>
      <c r="I29" s="1012"/>
      <c r="K29" s="468"/>
      <c r="L29" s="469"/>
      <c r="N29" s="470"/>
      <c r="P29" s="471"/>
      <c r="R29" s="472"/>
      <c r="T29" s="471"/>
      <c r="V29" s="472"/>
      <c r="X29" s="471"/>
      <c r="Z29" s="472"/>
      <c r="AB29" s="471"/>
    </row>
    <row r="30" spans="1:28" s="467" customFormat="1" ht="12" customHeight="1">
      <c r="A30" s="294" t="s">
        <v>205</v>
      </c>
      <c r="B30" s="25"/>
      <c r="C30" s="491"/>
      <c r="D30" s="25"/>
      <c r="E30" s="493"/>
      <c r="F30" s="475"/>
      <c r="G30" s="494"/>
      <c r="H30" s="475"/>
      <c r="I30" s="1012"/>
      <c r="K30" s="468"/>
      <c r="L30" s="469"/>
      <c r="N30" s="470"/>
      <c r="P30" s="471"/>
      <c r="R30" s="472"/>
      <c r="T30" s="471"/>
      <c r="V30" s="472"/>
      <c r="X30" s="471"/>
      <c r="Z30" s="472"/>
      <c r="AB30" s="471"/>
    </row>
    <row r="31" spans="1:28" s="467" customFormat="1" ht="12" customHeight="1">
      <c r="A31" s="294" t="s">
        <v>206</v>
      </c>
      <c r="B31" s="25"/>
      <c r="C31" s="491"/>
      <c r="D31" s="25"/>
      <c r="E31" s="493"/>
      <c r="F31" s="475"/>
      <c r="G31" s="494"/>
      <c r="H31" s="475"/>
      <c r="I31" s="1012"/>
      <c r="K31" s="468"/>
      <c r="L31" s="469"/>
      <c r="N31" s="470"/>
      <c r="P31" s="471"/>
      <c r="R31" s="472"/>
      <c r="T31" s="471"/>
      <c r="V31" s="472"/>
      <c r="X31" s="471"/>
      <c r="Z31" s="472"/>
      <c r="AB31" s="471"/>
    </row>
    <row r="32" spans="1:28" s="467" customFormat="1" ht="12" customHeight="1">
      <c r="A32" s="294" t="s">
        <v>207</v>
      </c>
      <c r="B32" s="25"/>
      <c r="C32" s="491"/>
      <c r="D32" s="25"/>
      <c r="E32" s="493"/>
      <c r="F32" s="475"/>
      <c r="G32" s="494"/>
      <c r="H32" s="475"/>
      <c r="I32" s="1012"/>
      <c r="K32" s="468"/>
      <c r="L32" s="469"/>
      <c r="N32" s="470"/>
      <c r="P32" s="471"/>
      <c r="R32" s="472"/>
      <c r="T32" s="471"/>
      <c r="V32" s="472"/>
      <c r="X32" s="471"/>
      <c r="Z32" s="472"/>
      <c r="AB32" s="471"/>
    </row>
    <row r="33" spans="1:28" s="467" customFormat="1" ht="12" customHeight="1">
      <c r="A33" s="294" t="s">
        <v>208</v>
      </c>
      <c r="B33" s="25"/>
      <c r="C33" s="491"/>
      <c r="D33" s="25"/>
      <c r="E33" s="493"/>
      <c r="F33" s="475"/>
      <c r="G33" s="494"/>
      <c r="H33" s="475"/>
      <c r="I33" s="1012"/>
      <c r="K33" s="468"/>
      <c r="L33" s="469"/>
      <c r="N33" s="470"/>
      <c r="P33" s="471"/>
      <c r="R33" s="472"/>
      <c r="T33" s="471"/>
      <c r="V33" s="472"/>
      <c r="X33" s="471"/>
      <c r="Z33" s="472"/>
      <c r="AB33" s="471"/>
    </row>
    <row r="34" spans="1:28" s="467" customFormat="1" ht="12" customHeight="1">
      <c r="A34" s="294" t="s">
        <v>209</v>
      </c>
      <c r="B34" s="25"/>
      <c r="C34" s="491"/>
      <c r="D34" s="25"/>
      <c r="E34" s="493"/>
      <c r="F34" s="475"/>
      <c r="G34" s="494"/>
      <c r="H34" s="475"/>
      <c r="I34" s="1012"/>
      <c r="K34" s="468"/>
      <c r="L34" s="469"/>
      <c r="N34" s="470"/>
      <c r="P34" s="471"/>
      <c r="R34" s="472"/>
      <c r="T34" s="471"/>
      <c r="V34" s="472"/>
      <c r="X34" s="471"/>
      <c r="Z34" s="472"/>
      <c r="AB34" s="471"/>
    </row>
    <row r="35" spans="1:28" s="467" customFormat="1" ht="12" customHeight="1">
      <c r="A35" s="294" t="s">
        <v>210</v>
      </c>
      <c r="B35" s="25"/>
      <c r="C35" s="491"/>
      <c r="D35" s="25"/>
      <c r="E35" s="493"/>
      <c r="F35" s="475"/>
      <c r="G35" s="494"/>
      <c r="H35" s="475"/>
      <c r="I35" s="1012"/>
      <c r="K35" s="468"/>
      <c r="L35" s="469"/>
      <c r="N35" s="470"/>
      <c r="P35" s="471"/>
      <c r="R35" s="472"/>
      <c r="T35" s="471"/>
      <c r="V35" s="472"/>
      <c r="X35" s="471"/>
      <c r="Z35" s="472"/>
      <c r="AB35" s="471"/>
    </row>
    <row r="36" spans="1:28" s="467" customFormat="1" ht="12" customHeight="1">
      <c r="A36" s="294" t="s">
        <v>211</v>
      </c>
      <c r="B36" s="25"/>
      <c r="C36" s="491"/>
      <c r="D36" s="25"/>
      <c r="E36" s="493"/>
      <c r="F36" s="475"/>
      <c r="G36" s="494"/>
      <c r="H36" s="475"/>
      <c r="I36" s="1012"/>
      <c r="K36" s="468"/>
      <c r="L36" s="469"/>
      <c r="N36" s="470"/>
      <c r="P36" s="471"/>
      <c r="R36" s="472"/>
      <c r="T36" s="471"/>
      <c r="V36" s="472"/>
      <c r="X36" s="471"/>
      <c r="Z36" s="472"/>
      <c r="AB36" s="471"/>
    </row>
    <row r="37" spans="1:28" s="467" customFormat="1" ht="12" customHeight="1">
      <c r="A37" s="294" t="s">
        <v>212</v>
      </c>
      <c r="B37" s="25"/>
      <c r="C37" s="491"/>
      <c r="D37" s="25"/>
      <c r="E37" s="493"/>
      <c r="F37" s="475"/>
      <c r="G37" s="494"/>
      <c r="H37" s="475"/>
      <c r="I37" s="1012"/>
      <c r="K37" s="468"/>
      <c r="L37" s="469"/>
      <c r="N37" s="470"/>
      <c r="P37" s="471"/>
      <c r="R37" s="472"/>
      <c r="T37" s="471"/>
      <c r="V37" s="472"/>
      <c r="X37" s="471"/>
      <c r="Z37" s="472"/>
      <c r="AB37" s="471"/>
    </row>
    <row r="38" spans="1:28" s="467" customFormat="1" ht="18" customHeight="1">
      <c r="A38" s="25"/>
      <c r="B38" s="25"/>
      <c r="C38" s="116" t="s">
        <v>13</v>
      </c>
      <c r="D38" s="25"/>
      <c r="E38" s="1677">
        <f>SUM(E21:E37)</f>
        <v>0</v>
      </c>
      <c r="F38" s="475"/>
      <c r="G38" s="1677">
        <f>SUM(G21:G37)</f>
        <v>0</v>
      </c>
      <c r="H38" s="475"/>
      <c r="I38" s="1012"/>
      <c r="K38" s="468"/>
      <c r="L38" s="469"/>
      <c r="N38" s="470"/>
      <c r="P38" s="471"/>
      <c r="R38" s="472"/>
      <c r="T38" s="471"/>
      <c r="V38" s="472"/>
      <c r="X38" s="471"/>
      <c r="Z38" s="472"/>
      <c r="AB38" s="471"/>
    </row>
    <row r="41" spans="1:28" ht="12.75">
      <c r="A41"/>
      <c r="B41"/>
      <c r="C41"/>
      <c r="D41"/>
      <c r="E41"/>
      <c r="F41"/>
      <c r="G41"/>
      <c r="H41"/>
      <c r="I41"/>
      <c r="J41"/>
      <c r="K41"/>
    </row>
    <row r="42" spans="1:28" ht="12.75">
      <c r="A42"/>
      <c r="B42"/>
      <c r="C42"/>
      <c r="D42"/>
      <c r="E42"/>
      <c r="F42"/>
      <c r="G42"/>
      <c r="H42"/>
      <c r="I42"/>
      <c r="J42"/>
      <c r="K42"/>
    </row>
    <row r="43" spans="1:28" ht="12.75">
      <c r="A43"/>
      <c r="B43"/>
      <c r="C43"/>
      <c r="D43"/>
      <c r="E43"/>
      <c r="F43"/>
      <c r="G43"/>
      <c r="H43"/>
      <c r="I43"/>
      <c r="J43"/>
      <c r="K43"/>
    </row>
    <row r="44" spans="1:28" ht="12.75">
      <c r="A44"/>
      <c r="B44"/>
      <c r="C44"/>
      <c r="D44"/>
      <c r="E44"/>
      <c r="F44"/>
      <c r="G44"/>
      <c r="H44"/>
      <c r="I44"/>
      <c r="J44"/>
      <c r="K44"/>
    </row>
    <row r="45" spans="1:28" ht="12.75">
      <c r="A45"/>
      <c r="B45"/>
      <c r="C45"/>
      <c r="D45"/>
      <c r="E45"/>
      <c r="F45"/>
      <c r="G45"/>
      <c r="H45"/>
      <c r="I45"/>
      <c r="J45"/>
      <c r="K45"/>
    </row>
  </sheetData>
  <customSheetViews>
    <customSheetView guid="{E81D238A-7B02-4284-898B-8B059A14501E}" showPageBreaks="1" showGridLines="0" zeroValues="0" view="pageLayout">
      <selection activeCell="H58" sqref="H58"/>
      <pageMargins left="0.51181102362204722" right="0.51181102362204722" top="0.51181102362204722" bottom="0.70866141732283472" header="0" footer="0.51181102362204722"/>
      <pageSetup scale="85" firstPageNumber="32" orientation="portrait" r:id="rId1"/>
      <headerFooter alignWithMargins="0">
        <oddFooter>&amp;R&amp;8Soutien à la mission</oddFooter>
      </headerFooter>
    </customSheetView>
    <customSheetView guid="{880C3229-9790-4559-BAA0-FBDBBD6DDD03}" showPageBreaks="1" showGridLines="0" zeroValues="0" view="pageLayout">
      <selection activeCell="H58" sqref="H58"/>
      <pageMargins left="0.51181102362204722" right="0.51181102362204722" top="0.51181102362204722" bottom="0.70866141732283472" header="0" footer="0.51181102362204722"/>
      <pageSetup scale="85" firstPageNumber="32" orientation="portrait" r:id="rId2"/>
      <headerFooter alignWithMargins="0">
        <oddFooter>&amp;R&amp;8Soutien à la mission</oddFooter>
      </headerFooter>
    </customSheetView>
  </customSheetViews>
  <mergeCells count="2">
    <mergeCell ref="A1:K1"/>
    <mergeCell ref="D2:K2"/>
  </mergeCells>
  <phoneticPr fontId="17" type="noConversion"/>
  <pageMargins left="0.51181102362204722" right="0.51181102362204722" top="0.51181102362204722" bottom="0.70866141732283472" header="0" footer="0.51181102362204722"/>
  <pageSetup scale="85" firstPageNumber="32" orientation="portrait" r:id="rId3"/>
  <headerFooter alignWithMargins="0">
    <oddFooter>&amp;R&amp;8Rapport final d'activité</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Y67"/>
  <sheetViews>
    <sheetView showGridLines="0" showZeros="0" zoomScaleNormal="100" zoomScaleSheetLayoutView="100" workbookViewId="0"/>
  </sheetViews>
  <sheetFormatPr baseColWidth="10" defaultColWidth="11.42578125" defaultRowHeight="12"/>
  <cols>
    <col min="1" max="1" width="22.28515625" style="133" customWidth="1"/>
    <col min="2" max="2" width="1.85546875" style="133" customWidth="1"/>
    <col min="3" max="3" width="21.85546875" style="133" customWidth="1"/>
    <col min="4" max="4" width="1.85546875" style="133" customWidth="1"/>
    <col min="5" max="5" width="11.42578125" style="133"/>
    <col min="6" max="6" width="1.85546875" style="133" customWidth="1"/>
    <col min="7" max="7" width="9.140625" style="133" customWidth="1"/>
    <col min="8" max="8" width="1.85546875" style="133" customWidth="1"/>
    <col min="9" max="9" width="9.7109375" style="133" customWidth="1"/>
    <col min="10" max="10" width="1.85546875" style="133" customWidth="1"/>
    <col min="11" max="11" width="9.85546875" style="133" customWidth="1"/>
    <col min="12" max="12" width="1.85546875" style="133" customWidth="1"/>
    <col min="13" max="13" width="4.140625" style="133" customWidth="1"/>
    <col min="14" max="14" width="1.85546875" style="133" customWidth="1"/>
    <col min="15" max="15" width="11.42578125" style="133"/>
    <col min="16" max="16" width="1.85546875" style="133" customWidth="1"/>
    <col min="17" max="17" width="11.42578125" style="133"/>
    <col min="18" max="18" width="1.85546875" style="133" customWidth="1"/>
    <col min="19" max="19" width="8.42578125" style="133" customWidth="1"/>
    <col min="20" max="20" width="1.85546875" style="133" customWidth="1"/>
    <col min="21" max="21" width="9.140625" style="133" customWidth="1"/>
    <col min="22" max="22" width="1.85546875" style="133" customWidth="1"/>
    <col min="23" max="23" width="8.85546875" style="133" customWidth="1"/>
    <col min="24" max="24" width="1.85546875" style="133" customWidth="1"/>
    <col min="25" max="16384" width="11.42578125" style="133"/>
  </cols>
  <sheetData>
    <row r="1" spans="1:25" s="130" customFormat="1" ht="26.25" customHeight="1">
      <c r="A1" s="127" t="s">
        <v>140</v>
      </c>
      <c r="B1" s="127"/>
      <c r="C1" s="127"/>
      <c r="D1" s="127"/>
      <c r="E1" s="127"/>
      <c r="F1" s="128"/>
      <c r="G1" s="129"/>
      <c r="H1" s="127"/>
      <c r="I1" s="129"/>
      <c r="J1" s="127"/>
      <c r="K1" s="129"/>
      <c r="L1" s="127"/>
      <c r="Q1" s="131"/>
      <c r="R1" s="131"/>
      <c r="S1" s="132"/>
      <c r="T1" s="131"/>
      <c r="U1" s="198"/>
      <c r="V1" s="131"/>
      <c r="W1" s="131"/>
      <c r="X1" s="131"/>
      <c r="Y1" s="199" t="s">
        <v>57</v>
      </c>
    </row>
    <row r="2" spans="1:25" s="130" customFormat="1" ht="18.75" customHeight="1">
      <c r="A2" s="133"/>
      <c r="B2" s="134"/>
      <c r="C2" s="135" t="s">
        <v>144</v>
      </c>
      <c r="D2" s="136" t="s">
        <v>145</v>
      </c>
      <c r="E2" s="137"/>
      <c r="F2" s="137"/>
      <c r="G2" s="138"/>
      <c r="H2" s="136" t="s">
        <v>146</v>
      </c>
      <c r="I2" s="138"/>
      <c r="J2" s="949"/>
      <c r="K2" s="138"/>
      <c r="L2" s="136"/>
      <c r="M2" s="133"/>
      <c r="N2" s="133"/>
      <c r="O2" s="133"/>
      <c r="P2" s="133"/>
      <c r="Q2" s="139"/>
      <c r="R2" s="139"/>
      <c r="S2" s="140" t="s">
        <v>147</v>
      </c>
      <c r="T2" s="139"/>
      <c r="U2" s="2057">
        <f>'Page de garde'!C3</f>
        <v>0</v>
      </c>
      <c r="V2" s="2057"/>
      <c r="W2" s="2057"/>
      <c r="X2" s="2057"/>
      <c r="Y2" s="2057"/>
    </row>
    <row r="3" spans="1:25" ht="6" customHeight="1">
      <c r="G3" s="141"/>
      <c r="I3" s="141"/>
      <c r="J3" s="1452"/>
      <c r="K3" s="1453"/>
    </row>
    <row r="4" spans="1:25" s="145" customFormat="1" ht="81.75" customHeight="1">
      <c r="A4" s="142" t="s">
        <v>488</v>
      </c>
      <c r="B4" s="142" t="s">
        <v>148</v>
      </c>
      <c r="C4" s="142" t="s">
        <v>149</v>
      </c>
      <c r="D4" s="142" t="s">
        <v>148</v>
      </c>
      <c r="E4" s="142" t="s">
        <v>150</v>
      </c>
      <c r="F4" s="142" t="s">
        <v>148</v>
      </c>
      <c r="G4" s="142" t="s">
        <v>151</v>
      </c>
      <c r="H4" s="142" t="s">
        <v>148</v>
      </c>
      <c r="I4" s="1002" t="s">
        <v>523</v>
      </c>
      <c r="J4" s="1451"/>
      <c r="K4" s="1002" t="s">
        <v>516</v>
      </c>
      <c r="L4" s="142" t="s">
        <v>148</v>
      </c>
      <c r="M4" s="143" t="s">
        <v>517</v>
      </c>
      <c r="N4" s="142" t="s">
        <v>148</v>
      </c>
      <c r="O4" s="142" t="s">
        <v>152</v>
      </c>
      <c r="P4" s="142" t="s">
        <v>148</v>
      </c>
      <c r="Q4" s="142" t="s">
        <v>153</v>
      </c>
      <c r="R4" s="142" t="s">
        <v>148</v>
      </c>
      <c r="S4" s="144" t="s">
        <v>20</v>
      </c>
      <c r="T4" s="142"/>
      <c r="U4" s="142" t="s">
        <v>154</v>
      </c>
      <c r="V4" s="142"/>
      <c r="W4" s="142" t="s">
        <v>45</v>
      </c>
      <c r="X4" s="142"/>
      <c r="Y4" s="142" t="s">
        <v>521</v>
      </c>
    </row>
    <row r="5" spans="1:25" s="147" customFormat="1" ht="15" customHeight="1">
      <c r="A5" s="146"/>
      <c r="C5" s="148"/>
      <c r="E5" s="146"/>
      <c r="G5" s="149"/>
      <c r="I5" s="967"/>
      <c r="J5" s="25"/>
      <c r="K5" s="291"/>
      <c r="M5" s="150"/>
      <c r="O5" s="146"/>
      <c r="Q5" s="151"/>
      <c r="S5" s="150"/>
      <c r="U5" s="150"/>
      <c r="W5" s="150"/>
      <c r="Y5" s="151"/>
    </row>
    <row r="6" spans="1:25" s="147" customFormat="1" ht="15" customHeight="1">
      <c r="A6" s="146"/>
      <c r="C6" s="146"/>
      <c r="E6" s="146"/>
      <c r="G6" s="149"/>
      <c r="I6" s="967"/>
      <c r="K6" s="291"/>
      <c r="M6" s="150"/>
      <c r="O6" s="146"/>
      <c r="Q6" s="151"/>
      <c r="S6" s="150"/>
      <c r="U6" s="150"/>
      <c r="W6" s="150"/>
      <c r="Y6" s="151"/>
    </row>
    <row r="7" spans="1:25" s="147" customFormat="1" ht="15" customHeight="1">
      <c r="A7" s="146"/>
      <c r="C7" s="146"/>
      <c r="E7" s="146"/>
      <c r="G7" s="149"/>
      <c r="I7" s="967"/>
      <c r="K7" s="291"/>
      <c r="M7" s="150"/>
      <c r="O7" s="146"/>
      <c r="Q7" s="151"/>
      <c r="S7" s="150"/>
      <c r="U7" s="150"/>
      <c r="W7" s="150"/>
      <c r="Y7" s="151"/>
    </row>
    <row r="8" spans="1:25" s="147" customFormat="1" ht="15" customHeight="1">
      <c r="A8" s="146"/>
      <c r="C8" s="146"/>
      <c r="E8" s="146"/>
      <c r="G8" s="149"/>
      <c r="I8" s="967"/>
      <c r="K8" s="291"/>
      <c r="M8" s="150"/>
      <c r="O8" s="146"/>
      <c r="Q8" s="151"/>
      <c r="S8" s="150"/>
      <c r="U8" s="150"/>
      <c r="W8" s="150"/>
      <c r="Y8" s="151"/>
    </row>
    <row r="9" spans="1:25" s="147" customFormat="1" ht="15" customHeight="1">
      <c r="A9" s="146"/>
      <c r="C9" s="146"/>
      <c r="E9" s="146"/>
      <c r="G9" s="149"/>
      <c r="I9" s="967"/>
      <c r="K9" s="291"/>
      <c r="M9" s="150"/>
      <c r="O9" s="146"/>
      <c r="Q9" s="151"/>
      <c r="S9" s="150"/>
      <c r="U9" s="150"/>
      <c r="W9" s="150"/>
      <c r="Y9" s="151"/>
    </row>
    <row r="10" spans="1:25" s="147" customFormat="1" ht="15" customHeight="1">
      <c r="A10" s="146"/>
      <c r="C10" s="146"/>
      <c r="E10" s="146"/>
      <c r="G10" s="149"/>
      <c r="I10" s="967"/>
      <c r="K10" s="291"/>
      <c r="M10" s="150"/>
      <c r="O10" s="146"/>
      <c r="Q10" s="151"/>
      <c r="S10" s="150"/>
      <c r="U10" s="150"/>
      <c r="W10" s="150"/>
      <c r="Y10" s="151"/>
    </row>
    <row r="11" spans="1:25" s="147" customFormat="1" ht="15" customHeight="1">
      <c r="A11" s="146"/>
      <c r="C11" s="146"/>
      <c r="E11" s="146"/>
      <c r="G11" s="149"/>
      <c r="I11" s="967"/>
      <c r="K11" s="291"/>
      <c r="M11" s="150"/>
      <c r="O11" s="146"/>
      <c r="Q11" s="151"/>
      <c r="S11" s="150"/>
      <c r="U11" s="150"/>
      <c r="W11" s="150"/>
      <c r="Y11" s="151"/>
    </row>
    <row r="12" spans="1:25" s="147" customFormat="1" ht="15" customHeight="1">
      <c r="A12" s="146"/>
      <c r="C12" s="146"/>
      <c r="E12" s="146"/>
      <c r="G12" s="149"/>
      <c r="I12" s="967"/>
      <c r="K12" s="291"/>
      <c r="M12" s="150"/>
      <c r="O12" s="146"/>
      <c r="Q12" s="151"/>
      <c r="S12" s="150"/>
      <c r="U12" s="150"/>
      <c r="W12" s="150"/>
      <c r="Y12" s="151"/>
    </row>
    <row r="13" spans="1:25" s="147" customFormat="1" ht="15" customHeight="1">
      <c r="A13" s="146"/>
      <c r="C13" s="146"/>
      <c r="E13" s="146"/>
      <c r="G13" s="149"/>
      <c r="I13" s="967"/>
      <c r="K13" s="291"/>
      <c r="M13" s="150"/>
      <c r="O13" s="146"/>
      <c r="Q13" s="151"/>
      <c r="S13" s="150"/>
      <c r="U13" s="150"/>
      <c r="W13" s="150"/>
      <c r="Y13" s="151"/>
    </row>
    <row r="14" spans="1:25" s="147" customFormat="1" ht="15" customHeight="1">
      <c r="A14" s="146"/>
      <c r="C14" s="146"/>
      <c r="E14" s="146"/>
      <c r="G14" s="149"/>
      <c r="I14" s="967"/>
      <c r="K14" s="291"/>
      <c r="M14" s="150"/>
      <c r="O14" s="146"/>
      <c r="Q14" s="151"/>
      <c r="S14" s="150"/>
      <c r="U14" s="150"/>
      <c r="W14" s="150"/>
      <c r="Y14" s="151"/>
    </row>
    <row r="15" spans="1:25" s="147" customFormat="1" ht="15" customHeight="1">
      <c r="A15" s="146"/>
      <c r="C15" s="146"/>
      <c r="E15" s="146"/>
      <c r="G15" s="149"/>
      <c r="I15" s="967"/>
      <c r="K15" s="291"/>
      <c r="M15" s="150"/>
      <c r="O15" s="146"/>
      <c r="Q15" s="151"/>
      <c r="S15" s="150"/>
      <c r="U15" s="150"/>
      <c r="W15" s="150"/>
      <c r="Y15" s="151"/>
    </row>
    <row r="16" spans="1:25" s="147" customFormat="1" ht="15" customHeight="1">
      <c r="A16" s="146"/>
      <c r="C16" s="146"/>
      <c r="E16" s="146"/>
      <c r="G16" s="149"/>
      <c r="I16" s="967"/>
      <c r="K16" s="291"/>
      <c r="M16" s="150"/>
      <c r="O16" s="146"/>
      <c r="Q16" s="151"/>
      <c r="S16" s="150"/>
      <c r="U16" s="150"/>
      <c r="W16" s="150"/>
      <c r="Y16" s="151"/>
    </row>
    <row r="17" spans="1:25" s="147" customFormat="1" ht="15" customHeight="1">
      <c r="A17" s="146"/>
      <c r="C17" s="146"/>
      <c r="E17" s="146"/>
      <c r="G17" s="149"/>
      <c r="I17" s="967"/>
      <c r="K17" s="291"/>
      <c r="M17" s="150"/>
      <c r="O17" s="146"/>
      <c r="Q17" s="151"/>
      <c r="S17" s="150"/>
      <c r="U17" s="150"/>
      <c r="W17" s="150"/>
      <c r="Y17" s="151"/>
    </row>
    <row r="18" spans="1:25" s="147" customFormat="1" ht="15" customHeight="1">
      <c r="A18" s="146"/>
      <c r="C18" s="146"/>
      <c r="E18" s="146"/>
      <c r="G18" s="149"/>
      <c r="I18" s="967"/>
      <c r="K18" s="291"/>
      <c r="M18" s="150"/>
      <c r="O18" s="146"/>
      <c r="Q18" s="151"/>
      <c r="S18" s="150"/>
      <c r="U18" s="150"/>
      <c r="W18" s="150"/>
      <c r="Y18" s="151"/>
    </row>
    <row r="19" spans="1:25" s="147" customFormat="1" ht="15" customHeight="1">
      <c r="A19" s="146"/>
      <c r="C19" s="146"/>
      <c r="E19" s="146"/>
      <c r="G19" s="149"/>
      <c r="I19" s="967"/>
      <c r="K19" s="291"/>
      <c r="M19" s="150"/>
      <c r="O19" s="146"/>
      <c r="Q19" s="151"/>
      <c r="S19" s="150"/>
      <c r="U19" s="150"/>
      <c r="W19" s="150"/>
      <c r="Y19" s="151"/>
    </row>
    <row r="20" spans="1:25" s="147" customFormat="1" ht="15" customHeight="1">
      <c r="A20" s="152"/>
      <c r="C20" s="152"/>
      <c r="E20" s="152"/>
      <c r="G20" s="153"/>
      <c r="I20" s="967"/>
      <c r="K20" s="291"/>
      <c r="M20" s="154"/>
      <c r="O20" s="152"/>
      <c r="Q20" s="155"/>
      <c r="S20" s="154"/>
      <c r="U20" s="154"/>
      <c r="W20" s="154"/>
      <c r="Y20" s="155"/>
    </row>
    <row r="21" spans="1:25" s="147" customFormat="1" ht="6" customHeight="1">
      <c r="G21" s="156"/>
      <c r="I21" s="977"/>
      <c r="K21" s="977"/>
      <c r="M21" s="157"/>
      <c r="Q21" s="158"/>
      <c r="S21" s="157"/>
      <c r="U21" s="157"/>
      <c r="W21" s="157"/>
      <c r="Y21" s="158"/>
    </row>
    <row r="22" spans="1:25" s="147" customFormat="1" ht="12.6" customHeight="1" thickBot="1">
      <c r="A22" s="147" t="s">
        <v>117</v>
      </c>
      <c r="F22" s="133"/>
      <c r="G22" s="950"/>
      <c r="K22" s="1004"/>
      <c r="O22" s="978" t="s">
        <v>155</v>
      </c>
      <c r="Q22" s="1675">
        <f>SUM(Q5:Q20)</f>
        <v>0</v>
      </c>
      <c r="S22" s="1676">
        <f>SUM(S5:S20)</f>
        <v>0</v>
      </c>
      <c r="T22" s="159"/>
      <c r="U22" s="1676">
        <f>SUM(U5:U20)</f>
        <v>0</v>
      </c>
      <c r="V22" s="159"/>
      <c r="W22" s="1676">
        <f>SUM(W5:W20)</f>
        <v>0</v>
      </c>
      <c r="Y22" s="1675">
        <f>SUM(Y5:Y20)</f>
        <v>0</v>
      </c>
    </row>
    <row r="23" spans="1:25" s="147" customFormat="1" ht="4.5" customHeight="1" thickBot="1">
      <c r="A23" s="160"/>
    </row>
    <row r="24" spans="1:25" s="147" customFormat="1" ht="13.5" customHeight="1">
      <c r="A24" s="1730" t="s">
        <v>804</v>
      </c>
      <c r="B24" s="162"/>
      <c r="C24" s="162"/>
      <c r="D24" s="162"/>
      <c r="E24" s="163"/>
      <c r="F24" s="162"/>
      <c r="G24" s="164"/>
      <c r="H24" s="1008"/>
      <c r="I24" s="2060" t="s">
        <v>805</v>
      </c>
      <c r="J24" s="2061"/>
      <c r="K24" s="2061"/>
      <c r="L24" s="2061"/>
      <c r="M24" s="2061"/>
      <c r="N24" s="2061"/>
      <c r="O24" s="2062"/>
    </row>
    <row r="25" spans="1:25" s="147" customFormat="1" ht="12" customHeight="1">
      <c r="A25" s="1731" t="s">
        <v>156</v>
      </c>
      <c r="B25" s="166"/>
      <c r="G25" s="1732"/>
      <c r="H25" s="1008"/>
      <c r="I25" s="1735"/>
      <c r="J25" s="1673"/>
      <c r="K25" s="1734" t="s">
        <v>803</v>
      </c>
      <c r="L25" s="1673"/>
      <c r="M25" s="1740" t="s">
        <v>754</v>
      </c>
      <c r="N25" s="1673"/>
      <c r="O25" s="1736"/>
      <c r="S25" s="1721"/>
      <c r="T25" s="1721"/>
      <c r="U25" s="1721"/>
      <c r="V25" s="1721"/>
      <c r="W25" s="1721"/>
      <c r="X25" s="1721"/>
      <c r="Y25" s="1721"/>
    </row>
    <row r="26" spans="1:25" s="147" customFormat="1" ht="29.45" customHeight="1">
      <c r="A26" s="1731" t="s">
        <v>157</v>
      </c>
      <c r="G26" s="1733"/>
      <c r="H26" s="1008"/>
      <c r="I26" s="2063" t="s">
        <v>756</v>
      </c>
      <c r="J26" s="2064"/>
      <c r="K26" s="1744">
        <f>COUNTIF($K5:$K23,"="&amp;"Autochtone")</f>
        <v>0</v>
      </c>
      <c r="L26" s="1745"/>
      <c r="M26" s="1745"/>
      <c r="N26" s="2065">
        <f>COUNTIF($K5:$K23,"="&amp;"Diversité")</f>
        <v>0</v>
      </c>
      <c r="O26" s="2066">
        <f t="shared" ref="O26" si="0">COUNTIF($K4:$K22,"="&amp;"Diversité")</f>
        <v>0</v>
      </c>
      <c r="Q26" s="147" t="s">
        <v>117</v>
      </c>
      <c r="W26" s="1742"/>
      <c r="Y26" s="1743"/>
    </row>
    <row r="27" spans="1:25" s="147" customFormat="1" ht="19.5" customHeight="1">
      <c r="A27" s="1731" t="s">
        <v>158</v>
      </c>
      <c r="G27" s="1733"/>
      <c r="H27" s="1008"/>
      <c r="I27" s="2063" t="s">
        <v>170</v>
      </c>
      <c r="J27" s="2064"/>
      <c r="K27" s="1746">
        <f>SUMIF($K5:$K22,"Autochtone",$G5:$G22)</f>
        <v>0</v>
      </c>
      <c r="L27" s="1745"/>
      <c r="M27" s="1745"/>
      <c r="N27" s="2067">
        <f>SUMIF($K5:$K22,"Diversité",$G5:$G22)</f>
        <v>0</v>
      </c>
      <c r="O27" s="2068">
        <f t="shared" ref="O27" si="1">SUMIF($K5:$K22,"Autochtone",$G5:$G22)</f>
        <v>0</v>
      </c>
    </row>
    <row r="28" spans="1:25" s="147" customFormat="1" ht="6" customHeight="1" thickBot="1">
      <c r="A28" s="167"/>
      <c r="B28" s="168"/>
      <c r="C28" s="168"/>
      <c r="D28" s="168"/>
      <c r="E28" s="168"/>
      <c r="F28" s="168"/>
      <c r="G28" s="169"/>
      <c r="H28" s="1008"/>
      <c r="I28" s="1737"/>
      <c r="J28" s="1738"/>
      <c r="K28" s="1738"/>
      <c r="L28" s="1738"/>
      <c r="M28" s="1738"/>
      <c r="N28" s="1738"/>
      <c r="O28" s="1739"/>
    </row>
    <row r="29" spans="1:25" ht="13.5" customHeight="1">
      <c r="A29" s="147" t="s">
        <v>518</v>
      </c>
    </row>
    <row r="30" spans="1:25" ht="57" customHeight="1">
      <c r="A30" s="2058" t="s">
        <v>726</v>
      </c>
      <c r="B30" s="2059"/>
      <c r="C30" s="2059"/>
      <c r="D30" s="2059"/>
      <c r="E30" s="2059"/>
      <c r="F30" s="2059"/>
      <c r="G30" s="2059"/>
      <c r="H30" s="2059"/>
      <c r="I30" s="2059"/>
      <c r="J30" s="2059"/>
      <c r="K30" s="2059"/>
      <c r="L30" s="2059"/>
      <c r="M30" s="2059"/>
      <c r="N30" s="2059"/>
      <c r="O30" s="2059"/>
      <c r="P30" s="2059"/>
      <c r="Q30" s="2059"/>
      <c r="R30" s="2059"/>
      <c r="S30" s="2059"/>
      <c r="T30" s="2059"/>
      <c r="U30" s="2059"/>
      <c r="V30" s="2059"/>
      <c r="W30" s="2059"/>
      <c r="X30" s="2059"/>
      <c r="Y30" s="2059"/>
    </row>
    <row r="31" spans="1:25">
      <c r="A31" s="1747" t="s">
        <v>519</v>
      </c>
    </row>
    <row r="32" spans="1:25">
      <c r="A32" s="1747" t="s">
        <v>520</v>
      </c>
    </row>
    <row r="36" ht="12" customHeight="1"/>
    <row r="38" ht="11.25" customHeight="1"/>
    <row r="49" spans="1:1">
      <c r="A49" s="147"/>
    </row>
    <row r="56" spans="1:1" ht="15.75" customHeight="1"/>
    <row r="63" spans="1:1" ht="15" customHeight="1"/>
    <row r="64" spans="1:1" ht="15.75" customHeight="1"/>
    <row r="66" ht="12.75" customHeight="1"/>
    <row r="67" ht="11.25" customHeight="1"/>
  </sheetData>
  <customSheetViews>
    <customSheetView guid="{E81D238A-7B02-4284-898B-8B059A14501E}" showPageBreaks="1" showGridLines="0" zeroValues="0">
      <selection activeCell="H58" sqref="H58"/>
      <pageMargins left="0.39370078740157483" right="0.39370078740157483" top="0.39370078740157483" bottom="0.39370078740157483" header="0" footer="0.27559055118110237"/>
      <pageSetup paperSize="5" scale="95" firstPageNumber="13" orientation="landscape" r:id="rId1"/>
      <headerFooter alignWithMargins="0">
        <oddFooter>&amp;R&amp;8Soutien à la mission</oddFooter>
      </headerFooter>
    </customSheetView>
    <customSheetView guid="{EE10AC66-1EA7-44A5-A4AC-C85396D1CDF4}" showGridLines="0" showRuler="0">
      <pageMargins left="0.38" right="0.39" top="0.41" bottom="0.38" header="0" footer="0.28999999999999998"/>
      <pageSetup scale="95" firstPageNumber="13" orientation="landscape" r:id="rId2"/>
      <headerFooter alignWithMargins="0">
        <oddFooter>&amp;R&amp;8Soutien pour une année 2012-2013</oddFooter>
      </headerFooter>
    </customSheetView>
    <customSheetView guid="{880C3229-9790-4559-BAA0-FBDBBD6DDD03}" showGridLines="0" zeroValues="0">
      <selection activeCell="H58" sqref="H58"/>
      <pageMargins left="0.39370078740157483" right="0.39370078740157483" top="0.39370078740157483" bottom="0.39370078740157483" header="0" footer="0.27559055118110237"/>
      <pageSetup paperSize="5" scale="95" firstPageNumber="13" orientation="landscape" r:id="rId3"/>
      <headerFooter alignWithMargins="0">
        <oddFooter>&amp;R&amp;8Soutien à la mission</oddFooter>
      </headerFooter>
    </customSheetView>
  </customSheetViews>
  <mergeCells count="7">
    <mergeCell ref="U2:Y2"/>
    <mergeCell ref="A30:Y30"/>
    <mergeCell ref="I24:O24"/>
    <mergeCell ref="I26:J26"/>
    <mergeCell ref="I27:J27"/>
    <mergeCell ref="N26:O26"/>
    <mergeCell ref="N27:O27"/>
  </mergeCells>
  <phoneticPr fontId="7" type="noConversion"/>
  <dataValidations count="2">
    <dataValidation type="list" allowBlank="1" showInputMessage="1" showErrorMessage="1" sqref="K5:K20" xr:uid="{00000000-0002-0000-1700-000000000000}">
      <formula1>"Autochtone,Diversité"</formula1>
    </dataValidation>
    <dataValidation type="list" errorStyle="warning" allowBlank="1" showInputMessage="1" showErrorMessage="1" sqref="I5:I20" xr:uid="{00000000-0002-0000-1700-000001000000}">
      <formula1>"Préscolaire,Primaire,Secondaire,Familiale,Adulte"</formula1>
    </dataValidation>
  </dataValidations>
  <printOptions gridLinesSet="0"/>
  <pageMargins left="0.39370078740157483" right="0.39370078740157483" top="0.39370078740157483" bottom="0.39370078740157483" header="0" footer="0.27559055118110237"/>
  <pageSetup paperSize="5" scale="95" firstPageNumber="13" orientation="landscape" r:id="rId4"/>
  <headerFooter alignWithMargins="0">
    <oddFooter>&amp;R&amp;8Rapport final d'activité</oddFooter>
  </headerFooter>
  <legacyDrawing r:id="rId5"/>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Y66"/>
  <sheetViews>
    <sheetView showGridLines="0" showZeros="0" zoomScaleNormal="100" zoomScaleSheetLayoutView="100" workbookViewId="0"/>
  </sheetViews>
  <sheetFormatPr baseColWidth="10" defaultColWidth="11.42578125" defaultRowHeight="12"/>
  <cols>
    <col min="1" max="1" width="17.85546875" style="133" customWidth="1"/>
    <col min="2" max="2" width="1.85546875" style="133" customWidth="1"/>
    <col min="3" max="3" width="19.5703125" style="133" customWidth="1"/>
    <col min="4" max="4" width="1.85546875" style="133" customWidth="1"/>
    <col min="5" max="5" width="11.42578125" style="133"/>
    <col min="6" max="6" width="1.85546875" style="133" customWidth="1"/>
    <col min="7" max="7" width="9.140625" style="133" customWidth="1"/>
    <col min="8" max="8" width="1.85546875" style="133" customWidth="1"/>
    <col min="9" max="9" width="9.140625" style="133" customWidth="1"/>
    <col min="10" max="10" width="1.85546875" style="133" customWidth="1"/>
    <col min="11" max="11" width="9.85546875" style="133" customWidth="1"/>
    <col min="12" max="12" width="1.85546875" style="133" customWidth="1"/>
    <col min="13" max="13" width="4.140625" style="133" customWidth="1"/>
    <col min="14" max="14" width="1.85546875" style="133" customWidth="1"/>
    <col min="15" max="15" width="11.42578125" style="133"/>
    <col min="16" max="16" width="1.85546875" style="133" customWidth="1"/>
    <col min="17" max="17" width="11.42578125" style="133"/>
    <col min="18" max="18" width="1.85546875" style="133" customWidth="1"/>
    <col min="19" max="19" width="8.42578125" style="133" customWidth="1"/>
    <col min="20" max="20" width="1.85546875" style="133" customWidth="1"/>
    <col min="21" max="21" width="9.140625" style="133" customWidth="1"/>
    <col min="22" max="22" width="1.85546875" style="133" customWidth="1"/>
    <col min="23" max="23" width="8.85546875" style="133" customWidth="1"/>
    <col min="24" max="24" width="1.85546875" style="133" customWidth="1"/>
    <col min="25" max="16384" width="11.42578125" style="133"/>
  </cols>
  <sheetData>
    <row r="1" spans="1:25" s="130" customFormat="1" ht="23.1" customHeight="1">
      <c r="A1" s="127" t="s">
        <v>663</v>
      </c>
      <c r="B1" s="127"/>
      <c r="C1" s="127"/>
      <c r="D1" s="127"/>
      <c r="E1" s="127"/>
      <c r="F1" s="128"/>
      <c r="G1" s="129"/>
      <c r="H1" s="127"/>
      <c r="I1" s="129"/>
      <c r="J1" s="127"/>
      <c r="K1" s="129"/>
      <c r="L1" s="127"/>
      <c r="Q1" s="131"/>
      <c r="R1" s="131"/>
      <c r="S1" s="132"/>
      <c r="T1" s="131"/>
      <c r="U1" s="198"/>
      <c r="V1" s="131"/>
      <c r="W1" s="131"/>
      <c r="X1" s="131"/>
      <c r="Y1" s="199" t="s">
        <v>57</v>
      </c>
    </row>
    <row r="2" spans="1:25" s="130" customFormat="1" ht="18.75" customHeight="1">
      <c r="A2" s="133"/>
      <c r="B2" s="1248"/>
      <c r="C2" s="135" t="s">
        <v>144</v>
      </c>
      <c r="D2" s="136" t="s">
        <v>145</v>
      </c>
      <c r="E2" s="1249"/>
      <c r="F2" s="1249"/>
      <c r="G2" s="1250"/>
      <c r="H2" s="136" t="s">
        <v>146</v>
      </c>
      <c r="I2" s="1250"/>
      <c r="J2" s="949"/>
      <c r="K2" s="1250"/>
      <c r="L2" s="136"/>
      <c r="M2" s="133"/>
      <c r="N2" s="133"/>
      <c r="O2" s="133"/>
      <c r="P2" s="133"/>
      <c r="Q2" s="198"/>
      <c r="R2" s="198"/>
      <c r="S2" s="135" t="s">
        <v>147</v>
      </c>
      <c r="T2" s="198"/>
      <c r="U2" s="1077">
        <f>'Page de garde'!C3</f>
        <v>0</v>
      </c>
      <c r="V2" s="1077"/>
      <c r="W2" s="1077"/>
      <c r="X2" s="1077"/>
      <c r="Y2" s="1077"/>
    </row>
    <row r="3" spans="1:25" ht="6" customHeight="1">
      <c r="G3" s="141"/>
      <c r="I3" s="141"/>
      <c r="K3" s="141"/>
    </row>
    <row r="4" spans="1:25" s="145" customFormat="1" ht="67.5" customHeight="1">
      <c r="A4" s="142" t="s">
        <v>488</v>
      </c>
      <c r="B4" s="142" t="s">
        <v>148</v>
      </c>
      <c r="C4" s="142" t="s">
        <v>149</v>
      </c>
      <c r="D4" s="142" t="s">
        <v>148</v>
      </c>
      <c r="E4" s="142" t="s">
        <v>150</v>
      </c>
      <c r="F4" s="142" t="s">
        <v>148</v>
      </c>
      <c r="G4" s="142" t="s">
        <v>151</v>
      </c>
      <c r="H4" s="142" t="s">
        <v>148</v>
      </c>
      <c r="I4" s="1251" t="s">
        <v>664</v>
      </c>
      <c r="J4" s="1252"/>
      <c r="K4" s="1253" t="s">
        <v>516</v>
      </c>
      <c r="L4" s="142" t="s">
        <v>148</v>
      </c>
      <c r="M4" s="1674" t="s">
        <v>517</v>
      </c>
      <c r="N4" s="142" t="s">
        <v>148</v>
      </c>
      <c r="O4" s="142" t="s">
        <v>152</v>
      </c>
      <c r="P4" s="142" t="s">
        <v>148</v>
      </c>
      <c r="Q4" s="142" t="s">
        <v>153</v>
      </c>
      <c r="R4" s="142" t="s">
        <v>148</v>
      </c>
      <c r="S4" s="144" t="s">
        <v>20</v>
      </c>
      <c r="T4" s="142"/>
      <c r="U4" s="144" t="s">
        <v>154</v>
      </c>
      <c r="V4" s="142"/>
      <c r="W4" s="142" t="s">
        <v>45</v>
      </c>
      <c r="X4" s="142"/>
      <c r="Y4" s="142" t="s">
        <v>521</v>
      </c>
    </row>
    <row r="5" spans="1:25" s="147" customFormat="1" ht="18" customHeight="1">
      <c r="A5" s="146"/>
      <c r="C5" s="148"/>
      <c r="E5" s="146"/>
      <c r="G5" s="149"/>
      <c r="I5" s="1254"/>
      <c r="J5" s="1255"/>
      <c r="K5" s="1256"/>
      <c r="M5" s="150"/>
      <c r="O5" s="146"/>
      <c r="Q5" s="151"/>
      <c r="S5" s="150"/>
      <c r="U5" s="150"/>
      <c r="W5" s="150"/>
      <c r="Y5" s="151"/>
    </row>
    <row r="6" spans="1:25" s="147" customFormat="1" ht="18" customHeight="1">
      <c r="A6" s="146"/>
      <c r="C6" s="146"/>
      <c r="E6" s="146"/>
      <c r="G6" s="149"/>
      <c r="I6" s="1254"/>
      <c r="K6" s="1256"/>
      <c r="M6" s="150"/>
      <c r="O6" s="146"/>
      <c r="Q6" s="151"/>
      <c r="S6" s="150"/>
      <c r="U6" s="150"/>
      <c r="W6" s="150"/>
      <c r="Y6" s="151"/>
    </row>
    <row r="7" spans="1:25" s="147" customFormat="1" ht="18" customHeight="1">
      <c r="A7" s="146"/>
      <c r="C7" s="146"/>
      <c r="E7" s="146"/>
      <c r="G7" s="149"/>
      <c r="I7" s="1254"/>
      <c r="K7" s="1256"/>
      <c r="M7" s="150"/>
      <c r="O7" s="146"/>
      <c r="Q7" s="151"/>
      <c r="S7" s="150"/>
      <c r="U7" s="150"/>
      <c r="W7" s="150"/>
      <c r="Y7" s="151"/>
    </row>
    <row r="8" spans="1:25" s="147" customFormat="1" ht="18" customHeight="1">
      <c r="A8" s="146"/>
      <c r="C8" s="146"/>
      <c r="E8" s="146"/>
      <c r="G8" s="149"/>
      <c r="I8" s="1254"/>
      <c r="K8" s="1256"/>
      <c r="M8" s="150"/>
      <c r="O8" s="146"/>
      <c r="Q8" s="151"/>
      <c r="S8" s="150"/>
      <c r="U8" s="150"/>
      <c r="W8" s="150"/>
      <c r="Y8" s="151"/>
    </row>
    <row r="9" spans="1:25" s="147" customFormat="1" ht="18" customHeight="1">
      <c r="A9" s="146"/>
      <c r="C9" s="146"/>
      <c r="E9" s="146"/>
      <c r="G9" s="149"/>
      <c r="I9" s="1254"/>
      <c r="K9" s="1256"/>
      <c r="M9" s="150"/>
      <c r="O9" s="146"/>
      <c r="Q9" s="151"/>
      <c r="S9" s="150"/>
      <c r="U9" s="150"/>
      <c r="W9" s="150"/>
      <c r="Y9" s="151"/>
    </row>
    <row r="10" spans="1:25" s="147" customFormat="1" ht="18" customHeight="1">
      <c r="A10" s="146"/>
      <c r="C10" s="146"/>
      <c r="E10" s="146"/>
      <c r="G10" s="149"/>
      <c r="I10" s="1254"/>
      <c r="K10" s="1256"/>
      <c r="M10" s="150"/>
      <c r="O10" s="146"/>
      <c r="Q10" s="151"/>
      <c r="S10" s="150"/>
      <c r="U10" s="150"/>
      <c r="W10" s="150"/>
      <c r="Y10" s="151"/>
    </row>
    <row r="11" spans="1:25" s="147" customFormat="1" ht="18" customHeight="1">
      <c r="A11" s="146"/>
      <c r="C11" s="146"/>
      <c r="E11" s="146"/>
      <c r="G11" s="149"/>
      <c r="I11" s="1254"/>
      <c r="K11" s="1256"/>
      <c r="M11" s="150"/>
      <c r="O11" s="146"/>
      <c r="Q11" s="151"/>
      <c r="S11" s="150"/>
      <c r="U11" s="150"/>
      <c r="W11" s="150"/>
      <c r="Y11" s="151"/>
    </row>
    <row r="12" spans="1:25" s="147" customFormat="1" ht="18" customHeight="1">
      <c r="A12" s="146"/>
      <c r="C12" s="146"/>
      <c r="E12" s="146"/>
      <c r="G12" s="149"/>
      <c r="I12" s="1254"/>
      <c r="K12" s="1256"/>
      <c r="M12" s="150"/>
      <c r="O12" s="146"/>
      <c r="Q12" s="151"/>
      <c r="S12" s="150"/>
      <c r="U12" s="150"/>
      <c r="W12" s="150"/>
      <c r="Y12" s="151"/>
    </row>
    <row r="13" spans="1:25" s="147" customFormat="1" ht="18" customHeight="1">
      <c r="A13" s="146"/>
      <c r="C13" s="146"/>
      <c r="E13" s="146"/>
      <c r="G13" s="149"/>
      <c r="I13" s="1254"/>
      <c r="K13" s="1256"/>
      <c r="M13" s="150"/>
      <c r="O13" s="146"/>
      <c r="Q13" s="151"/>
      <c r="S13" s="150"/>
      <c r="U13" s="150"/>
      <c r="W13" s="150"/>
      <c r="Y13" s="151"/>
    </row>
    <row r="14" spans="1:25" s="147" customFormat="1" ht="18" customHeight="1">
      <c r="A14" s="146"/>
      <c r="C14" s="146"/>
      <c r="E14" s="146"/>
      <c r="G14" s="149"/>
      <c r="I14" s="1254"/>
      <c r="K14" s="1256"/>
      <c r="M14" s="150"/>
      <c r="O14" s="146"/>
      <c r="Q14" s="151"/>
      <c r="S14" s="150"/>
      <c r="U14" s="150"/>
      <c r="W14" s="150"/>
      <c r="Y14" s="151"/>
    </row>
    <row r="15" spans="1:25" s="147" customFormat="1" ht="18" customHeight="1">
      <c r="A15" s="146"/>
      <c r="C15" s="146"/>
      <c r="E15" s="146"/>
      <c r="G15" s="149"/>
      <c r="I15" s="1254"/>
      <c r="K15" s="1256"/>
      <c r="M15" s="150"/>
      <c r="O15" s="146"/>
      <c r="Q15" s="151"/>
      <c r="S15" s="150"/>
      <c r="U15" s="150"/>
      <c r="W15" s="150"/>
      <c r="Y15" s="151"/>
    </row>
    <row r="16" spans="1:25" s="147" customFormat="1" ht="18" customHeight="1">
      <c r="A16" s="146"/>
      <c r="C16" s="146"/>
      <c r="E16" s="146"/>
      <c r="G16" s="149"/>
      <c r="I16" s="1254"/>
      <c r="K16" s="1256"/>
      <c r="M16" s="150"/>
      <c r="O16" s="146"/>
      <c r="Q16" s="151"/>
      <c r="S16" s="150"/>
      <c r="U16" s="150"/>
      <c r="W16" s="150"/>
      <c r="Y16" s="151"/>
    </row>
    <row r="17" spans="1:25" s="147" customFormat="1" ht="18" customHeight="1">
      <c r="A17" s="146"/>
      <c r="C17" s="146"/>
      <c r="E17" s="146"/>
      <c r="G17" s="149"/>
      <c r="I17" s="1254"/>
      <c r="K17" s="1256"/>
      <c r="M17" s="150"/>
      <c r="O17" s="146"/>
      <c r="Q17" s="151"/>
      <c r="S17" s="150"/>
      <c r="U17" s="150"/>
      <c r="W17" s="150"/>
      <c r="Y17" s="151"/>
    </row>
    <row r="18" spans="1:25" s="147" customFormat="1" ht="18" customHeight="1">
      <c r="A18" s="146"/>
      <c r="C18" s="146"/>
      <c r="E18" s="146"/>
      <c r="G18" s="149"/>
      <c r="I18" s="1254"/>
      <c r="K18" s="1256"/>
      <c r="M18" s="150"/>
      <c r="O18" s="146"/>
      <c r="Q18" s="151"/>
      <c r="S18" s="150"/>
      <c r="U18" s="150"/>
      <c r="W18" s="150"/>
      <c r="Y18" s="151"/>
    </row>
    <row r="19" spans="1:25" s="147" customFormat="1" ht="18" customHeight="1">
      <c r="A19" s="152"/>
      <c r="C19" s="152"/>
      <c r="E19" s="152"/>
      <c r="G19" s="153"/>
      <c r="I19" s="1254"/>
      <c r="K19" s="1256"/>
      <c r="M19" s="154"/>
      <c r="O19" s="152"/>
      <c r="Q19" s="155"/>
      <c r="S19" s="154"/>
      <c r="U19" s="154"/>
      <c r="W19" s="154"/>
      <c r="Y19" s="155"/>
    </row>
    <row r="20" spans="1:25" s="147" customFormat="1" ht="11.45" customHeight="1">
      <c r="G20" s="156"/>
      <c r="I20" s="977"/>
      <c r="K20" s="977"/>
      <c r="M20" s="157"/>
      <c r="Q20" s="158"/>
      <c r="S20" s="157"/>
      <c r="U20" s="157"/>
      <c r="W20" s="157"/>
      <c r="Y20" s="158"/>
    </row>
    <row r="21" spans="1:25" s="147" customFormat="1" ht="12.6" customHeight="1">
      <c r="A21" s="147" t="s">
        <v>117</v>
      </c>
      <c r="F21" s="133"/>
      <c r="G21" s="950"/>
      <c r="K21" s="1004"/>
      <c r="O21" s="978" t="s">
        <v>155</v>
      </c>
      <c r="Q21" s="1671">
        <f>SUM(Q5:Q19)</f>
        <v>0</v>
      </c>
      <c r="S21" s="1672">
        <f>SUM(S5:S19)</f>
        <v>0</v>
      </c>
      <c r="T21" s="159"/>
      <c r="U21" s="1672">
        <f>SUM(U5:U19)</f>
        <v>0</v>
      </c>
      <c r="V21" s="159"/>
      <c r="W21" s="1672">
        <f>SUM(W5:W19)</f>
        <v>0</v>
      </c>
      <c r="Y21" s="1671">
        <f>SUM(Y5:Y19)</f>
        <v>0</v>
      </c>
    </row>
    <row r="22" spans="1:25" s="147" customFormat="1" ht="12" customHeight="1" thickBot="1">
      <c r="A22" s="160"/>
    </row>
    <row r="23" spans="1:25" s="147" customFormat="1" ht="13.5" customHeight="1" thickTop="1">
      <c r="A23" s="161" t="s">
        <v>489</v>
      </c>
      <c r="B23" s="162"/>
      <c r="C23" s="162"/>
      <c r="D23" s="162"/>
      <c r="E23" s="163"/>
      <c r="F23" s="162"/>
      <c r="G23" s="164"/>
      <c r="H23" s="1008"/>
      <c r="I23" s="2069" t="s">
        <v>760</v>
      </c>
      <c r="J23" s="2070"/>
      <c r="K23" s="2070"/>
      <c r="L23" s="2070"/>
      <c r="M23" s="2070"/>
      <c r="N23" s="2070"/>
      <c r="O23" s="2070"/>
      <c r="P23" s="2070"/>
      <c r="Q23" s="2071"/>
    </row>
    <row r="24" spans="1:25" s="147" customFormat="1" ht="12" customHeight="1">
      <c r="A24" s="165" t="s">
        <v>156</v>
      </c>
      <c r="B24" s="166"/>
      <c r="G24" s="1748"/>
      <c r="H24" s="1008"/>
      <c r="I24" s="1828"/>
      <c r="J24" s="1673"/>
      <c r="K24" s="1673"/>
      <c r="L24" s="1673"/>
      <c r="M24" s="1751" t="s">
        <v>753</v>
      </c>
      <c r="N24" s="1751"/>
      <c r="O24" s="1673"/>
      <c r="P24" s="2076" t="s">
        <v>754</v>
      </c>
      <c r="Q24" s="2077"/>
      <c r="S24" s="1741"/>
      <c r="T24" s="1741"/>
      <c r="U24" s="1741"/>
      <c r="V24" s="1741"/>
      <c r="W24" s="1741"/>
    </row>
    <row r="25" spans="1:25" s="147" customFormat="1" ht="19.5" customHeight="1">
      <c r="A25" s="165" t="s">
        <v>157</v>
      </c>
      <c r="G25" s="1749"/>
      <c r="H25" s="1008"/>
      <c r="I25" s="2074" t="s">
        <v>756</v>
      </c>
      <c r="J25" s="2075"/>
      <c r="K25" s="2075"/>
      <c r="L25" s="1673"/>
      <c r="M25" s="2065">
        <f>COUNTIF($K5:$K22,"="&amp;"Autochtone")</f>
        <v>0</v>
      </c>
      <c r="N25" s="2065"/>
      <c r="O25" s="1673"/>
      <c r="P25" s="2065">
        <f>COUNTIF($K5:$K22,"="&amp;"Diversité")</f>
        <v>0</v>
      </c>
      <c r="Q25" s="2078"/>
      <c r="S25" s="1741"/>
      <c r="T25" s="1741"/>
      <c r="U25" s="1741"/>
      <c r="V25" s="1741"/>
      <c r="W25" s="1741"/>
    </row>
    <row r="26" spans="1:25" s="147" customFormat="1" ht="12" customHeight="1">
      <c r="A26" s="165" t="s">
        <v>158</v>
      </c>
      <c r="G26" s="1749"/>
      <c r="H26" s="1008"/>
      <c r="I26" s="1829"/>
      <c r="J26" s="1673"/>
      <c r="K26" s="1750" t="s">
        <v>170</v>
      </c>
      <c r="L26" s="1673"/>
      <c r="M26" s="2067">
        <f>SUMIF($K5:$K22,"Autochtone",$G5:$G22)</f>
        <v>0</v>
      </c>
      <c r="N26" s="2067"/>
      <c r="O26" s="1745"/>
      <c r="P26" s="2079">
        <f>SUMIF($K5:$K22,"Diversité",$G5:$G22)</f>
        <v>0</v>
      </c>
      <c r="Q26" s="2080"/>
      <c r="S26" s="1741"/>
      <c r="T26" s="1741"/>
      <c r="U26" s="1741"/>
      <c r="V26" s="1741"/>
      <c r="W26" s="1741"/>
    </row>
    <row r="27" spans="1:25" s="147" customFormat="1" thickBot="1">
      <c r="A27" s="167"/>
      <c r="B27" s="168"/>
      <c r="C27" s="168"/>
      <c r="D27" s="168"/>
      <c r="E27" s="168"/>
      <c r="F27" s="168"/>
      <c r="G27" s="169"/>
      <c r="H27" s="1008"/>
      <c r="I27" s="1830"/>
      <c r="J27" s="1831"/>
      <c r="K27" s="1831"/>
      <c r="L27" s="1831"/>
      <c r="M27" s="1831"/>
      <c r="N27" s="1831"/>
      <c r="O27" s="1831"/>
      <c r="P27" s="1832"/>
      <c r="Q27" s="1833"/>
    </row>
    <row r="28" spans="1:25" ht="12.75" thickTop="1">
      <c r="A28" s="147" t="s">
        <v>518</v>
      </c>
    </row>
    <row r="29" spans="1:25" ht="61.5" customHeight="1">
      <c r="A29" s="2072" t="s">
        <v>726</v>
      </c>
      <c r="B29" s="2073"/>
      <c r="C29" s="2073"/>
      <c r="D29" s="2073"/>
      <c r="E29" s="2073"/>
      <c r="F29" s="2073"/>
      <c r="G29" s="2073"/>
      <c r="H29" s="2073"/>
      <c r="I29" s="2073"/>
      <c r="J29" s="2073"/>
      <c r="K29" s="2073"/>
      <c r="L29" s="2073"/>
      <c r="M29" s="2073"/>
      <c r="N29" s="2073"/>
      <c r="O29" s="2073"/>
      <c r="P29" s="2073"/>
      <c r="Q29" s="2073"/>
      <c r="R29" s="2073"/>
      <c r="S29" s="2073"/>
      <c r="T29" s="2073"/>
      <c r="U29" s="2073"/>
      <c r="V29" s="2073"/>
      <c r="W29" s="2073"/>
      <c r="X29" s="2073"/>
      <c r="Y29" s="2073"/>
    </row>
    <row r="30" spans="1:25">
      <c r="A30" s="147" t="s">
        <v>519</v>
      </c>
    </row>
    <row r="31" spans="1:25">
      <c r="A31" s="147" t="s">
        <v>520</v>
      </c>
    </row>
    <row r="35" spans="1:1" ht="12" customHeight="1"/>
    <row r="37" spans="1:1" ht="11.25" customHeight="1"/>
    <row r="48" spans="1:1">
      <c r="A48" s="147"/>
    </row>
    <row r="55" ht="15.75" customHeight="1"/>
    <row r="62" ht="15" customHeight="1"/>
    <row r="63" ht="15.75" customHeight="1"/>
    <row r="65" ht="12.75" customHeight="1"/>
    <row r="66" ht="11.25" customHeight="1"/>
  </sheetData>
  <mergeCells count="8">
    <mergeCell ref="I23:Q23"/>
    <mergeCell ref="A29:Y29"/>
    <mergeCell ref="I25:K25"/>
    <mergeCell ref="P24:Q24"/>
    <mergeCell ref="P25:Q25"/>
    <mergeCell ref="P26:Q26"/>
    <mergeCell ref="M25:N25"/>
    <mergeCell ref="M26:N26"/>
  </mergeCells>
  <dataValidations count="2">
    <dataValidation type="list" errorStyle="warning" allowBlank="1" showInputMessage="1" showErrorMessage="1" sqref="I5:I19" xr:uid="{00000000-0002-0000-1800-000000000000}">
      <formula1>"Préscolaire,Primaire,Secondaire,Familiale,Adulte"</formula1>
    </dataValidation>
    <dataValidation type="list" allowBlank="1" showInputMessage="1" showErrorMessage="1" sqref="K5:K19" xr:uid="{00000000-0002-0000-1800-000001000000}">
      <formula1>"Autochtone,Diversité"</formula1>
    </dataValidation>
  </dataValidations>
  <printOptions gridLinesSet="0"/>
  <pageMargins left="0.39370078740157483" right="0.39370078740157483" top="0.39370078740157483" bottom="0.39370078740157483" header="0" footer="0.2"/>
  <pageSetup paperSize="5" scale="95" firstPageNumber="13" orientation="landscape" r:id="rId1"/>
  <headerFooter alignWithMargins="0">
    <oddFooter>&amp;R&amp;8Rapport final d'activité</oddFooter>
  </headerFooter>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R124"/>
  <sheetViews>
    <sheetView showGridLines="0" showWhiteSpace="0" zoomScaleNormal="100" workbookViewId="0">
      <selection activeCell="N1" sqref="N1"/>
    </sheetView>
  </sheetViews>
  <sheetFormatPr baseColWidth="10" defaultColWidth="11.42578125" defaultRowHeight="12.75"/>
  <cols>
    <col min="1" max="1" width="2.140625" style="821" customWidth="1"/>
    <col min="2" max="2" width="29.140625" style="821" customWidth="1"/>
    <col min="3" max="3" width="1.42578125" style="821" customWidth="1"/>
    <col min="4" max="4" width="21.42578125" style="821" customWidth="1"/>
    <col min="5" max="5" width="1.28515625" style="821" customWidth="1"/>
    <col min="6" max="6" width="20.5703125" style="821" customWidth="1"/>
    <col min="7" max="7" width="1.5703125" style="821" customWidth="1"/>
    <col min="8" max="8" width="16.7109375" style="821" customWidth="1"/>
    <col min="9" max="9" width="1.42578125" style="821" customWidth="1"/>
    <col min="10" max="10" width="13.28515625" style="821" customWidth="1"/>
    <col min="11" max="11" width="1.85546875" style="821" customWidth="1"/>
    <col min="12" max="12" width="8.140625" style="821" customWidth="1"/>
    <col min="13" max="13" width="2" style="821" customWidth="1"/>
    <col min="14" max="14" width="25.28515625" style="821" customWidth="1"/>
    <col min="15" max="16384" width="11.42578125" style="821"/>
  </cols>
  <sheetData>
    <row r="1" spans="1:14" ht="26.25" customHeight="1">
      <c r="A1" s="1018" t="str">
        <f>"Annexe  : Gouvernance "&amp;'Page de garde'!C4</f>
        <v>Annexe  : Gouvernance 2023-2024</v>
      </c>
      <c r="N1" s="1893" t="s">
        <v>822</v>
      </c>
    </row>
    <row r="2" spans="1:14" ht="5.25" customHeight="1">
      <c r="A2" s="1018"/>
    </row>
    <row r="3" spans="1:14" ht="26.25" customHeight="1">
      <c r="A3" s="1018" t="s">
        <v>405</v>
      </c>
      <c r="B3" s="1019"/>
    </row>
    <row r="4" spans="1:14" ht="15">
      <c r="A4" s="255" t="s">
        <v>147</v>
      </c>
      <c r="B4" s="913"/>
      <c r="C4" s="1077">
        <f>'Page de garde'!C3</f>
        <v>0</v>
      </c>
      <c r="D4" s="1070"/>
      <c r="E4" s="1070"/>
      <c r="F4" s="1070"/>
      <c r="G4" s="1070"/>
      <c r="H4" s="1070"/>
      <c r="I4" s="1070"/>
      <c r="J4" s="1070"/>
      <c r="K4" s="1070"/>
      <c r="L4" s="1070"/>
      <c r="M4" s="1070"/>
    </row>
    <row r="5" spans="1:14" ht="17.100000000000001" customHeight="1">
      <c r="A5" s="255" t="s">
        <v>443</v>
      </c>
      <c r="B5" s="913"/>
      <c r="C5" s="1017"/>
      <c r="D5" s="1020"/>
      <c r="E5" s="1017"/>
      <c r="F5" s="1670"/>
      <c r="G5" s="1017"/>
      <c r="H5" s="1017"/>
      <c r="I5" s="1017"/>
      <c r="J5" s="1017"/>
      <c r="K5" s="1017"/>
      <c r="L5" s="1017"/>
      <c r="M5" s="1017"/>
    </row>
    <row r="6" spans="1:14" s="816" customFormat="1" ht="17.45" customHeight="1">
      <c r="A6" s="1021" t="s">
        <v>425</v>
      </c>
      <c r="B6" s="822"/>
      <c r="D6" s="1022"/>
      <c r="E6" s="1022"/>
      <c r="F6" s="1022"/>
      <c r="G6" s="1022"/>
      <c r="H6" s="1022"/>
      <c r="I6" s="1022"/>
      <c r="J6" s="1022"/>
      <c r="K6" s="1022"/>
      <c r="L6" s="1022"/>
      <c r="M6" s="1022"/>
    </row>
    <row r="7" spans="1:14" s="1888" customFormat="1" ht="12">
      <c r="A7" s="1885" t="s">
        <v>422</v>
      </c>
      <c r="B7" s="1885"/>
      <c r="C7" s="1886"/>
      <c r="D7" s="1886"/>
      <c r="E7" s="1886"/>
      <c r="F7" s="1886"/>
      <c r="G7" s="1886"/>
      <c r="H7" s="1887"/>
      <c r="J7" s="1889"/>
      <c r="L7" s="1889"/>
      <c r="M7" s="1887"/>
    </row>
    <row r="8" spans="1:14" s="1888" customFormat="1" ht="12">
      <c r="A8" s="1885" t="s">
        <v>423</v>
      </c>
      <c r="B8" s="1885"/>
      <c r="C8" s="1886"/>
      <c r="D8" s="1886"/>
      <c r="E8" s="1886"/>
      <c r="F8" s="1886"/>
      <c r="G8" s="1886"/>
      <c r="H8" s="1887"/>
      <c r="I8" s="1887"/>
      <c r="J8" s="1889"/>
      <c r="K8" s="1887"/>
      <c r="L8" s="1889"/>
      <c r="M8" s="1887"/>
    </row>
    <row r="9" spans="1:14" s="1888" customFormat="1" ht="12">
      <c r="A9" s="1885" t="s">
        <v>424</v>
      </c>
      <c r="B9" s="1885"/>
      <c r="C9" s="1886"/>
      <c r="D9" s="1886"/>
      <c r="E9" s="1886"/>
      <c r="F9" s="1886"/>
      <c r="G9" s="1886"/>
      <c r="H9" s="1887"/>
      <c r="I9" s="1887"/>
      <c r="J9" s="1889"/>
      <c r="K9" s="1887"/>
      <c r="L9" s="1889"/>
      <c r="M9" s="1887"/>
    </row>
    <row r="10" spans="1:14" s="816" customFormat="1" ht="8.25" customHeight="1">
      <c r="A10" s="1024"/>
      <c r="B10" s="1024"/>
      <c r="C10" s="1022"/>
      <c r="D10" s="1022"/>
      <c r="E10" s="1022"/>
      <c r="F10" s="1022"/>
      <c r="G10" s="1022"/>
      <c r="H10" s="1022"/>
      <c r="I10" s="1022"/>
      <c r="J10" s="1022"/>
      <c r="K10" s="1022"/>
      <c r="L10" s="1022"/>
      <c r="M10" s="1022"/>
    </row>
    <row r="11" spans="1:14" s="816" customFormat="1" ht="2.25" customHeight="1">
      <c r="A11" s="1024"/>
      <c r="B11" s="1025"/>
      <c r="C11" s="1022"/>
      <c r="D11" s="1022"/>
      <c r="E11" s="1022"/>
      <c r="F11" s="1022"/>
      <c r="G11" s="1022"/>
      <c r="H11" s="1022"/>
      <c r="I11" s="1022"/>
      <c r="J11" s="1022"/>
      <c r="K11" s="1022"/>
      <c r="L11" s="1022"/>
      <c r="M11" s="1022"/>
    </row>
    <row r="12" spans="1:14" s="816" customFormat="1" ht="24" customHeight="1">
      <c r="A12" s="1024"/>
      <c r="B12" s="2109" t="s">
        <v>821</v>
      </c>
      <c r="C12" s="2110"/>
      <c r="D12" s="2110"/>
      <c r="E12" s="1884"/>
      <c r="F12" s="1890" t="s">
        <v>825</v>
      </c>
      <c r="G12" s="1022"/>
      <c r="H12" s="1022" t="str">
        <f>IF(F12="OUI","Veuillez, s'il y a lieu, mettre à jour les renseignements sur la composition du CA dans votre dossier en ligne","")</f>
        <v/>
      </c>
      <c r="I12" s="1022"/>
      <c r="J12" s="1022"/>
      <c r="K12" s="1022"/>
      <c r="L12" s="1022"/>
      <c r="M12" s="1022"/>
    </row>
    <row r="13" spans="1:14" s="816" customFormat="1" ht="24" customHeight="1">
      <c r="A13" s="1024"/>
      <c r="B13" s="1025"/>
      <c r="C13" s="1022"/>
      <c r="D13" s="1022"/>
      <c r="E13" s="1022"/>
      <c r="F13" s="1022"/>
      <c r="G13" s="1022"/>
      <c r="H13" s="1022"/>
      <c r="I13" s="1022"/>
      <c r="J13" s="1022"/>
      <c r="K13" s="1022"/>
      <c r="L13" s="1022"/>
      <c r="M13" s="1022"/>
    </row>
    <row r="14" spans="1:14" s="816" customFormat="1" ht="14.25" customHeight="1" thickBot="1">
      <c r="A14" s="1655" t="s">
        <v>436</v>
      </c>
      <c r="B14" s="926" t="s">
        <v>405</v>
      </c>
    </row>
    <row r="15" spans="1:14" s="1030" customFormat="1" ht="62.25" customHeight="1" thickBot="1">
      <c r="A15" s="1026"/>
      <c r="B15" s="1027" t="s">
        <v>406</v>
      </c>
      <c r="C15" s="1027"/>
      <c r="D15" s="1027" t="s">
        <v>407</v>
      </c>
      <c r="E15" s="1027"/>
      <c r="F15" s="1027" t="s">
        <v>413</v>
      </c>
      <c r="G15" s="1027"/>
      <c r="H15" s="1027" t="s">
        <v>434</v>
      </c>
      <c r="I15" s="1027"/>
      <c r="J15" s="1027" t="s">
        <v>426</v>
      </c>
      <c r="K15" s="1028"/>
      <c r="L15" s="1027" t="s">
        <v>795</v>
      </c>
      <c r="M15" s="1027"/>
      <c r="N15" s="1029" t="s">
        <v>442</v>
      </c>
    </row>
    <row r="16" spans="1:14" s="816" customFormat="1" thickTop="1">
      <c r="A16" s="1031"/>
      <c r="B16" s="1032"/>
      <c r="C16" s="1030"/>
      <c r="D16" s="1032"/>
      <c r="E16" s="1030"/>
      <c r="F16" s="1032"/>
      <c r="G16" s="1030"/>
      <c r="H16" s="1032" t="s">
        <v>408</v>
      </c>
      <c r="I16" s="1030"/>
      <c r="J16" s="1642"/>
      <c r="K16" s="1030"/>
      <c r="L16" s="1032"/>
      <c r="M16" s="1030"/>
      <c r="N16" s="1033"/>
    </row>
    <row r="17" spans="1:14" s="816" customFormat="1" ht="12">
      <c r="A17" s="1031"/>
      <c r="B17" s="1034"/>
      <c r="C17" s="1030"/>
      <c r="D17" s="1034"/>
      <c r="E17" s="1030"/>
      <c r="F17" s="1034"/>
      <c r="G17" s="1030"/>
      <c r="H17" s="1034" t="s">
        <v>409</v>
      </c>
      <c r="I17" s="1030"/>
      <c r="J17" s="1643"/>
      <c r="K17" s="1030"/>
      <c r="L17" s="1034"/>
      <c r="M17" s="1030"/>
      <c r="N17" s="1035"/>
    </row>
    <row r="18" spans="1:14" s="816" customFormat="1" ht="12">
      <c r="A18" s="1031"/>
      <c r="B18" s="1034"/>
      <c r="C18" s="1030"/>
      <c r="D18" s="1034"/>
      <c r="E18" s="1030"/>
      <c r="F18" s="1034"/>
      <c r="G18" s="1030"/>
      <c r="H18" s="1034" t="s">
        <v>410</v>
      </c>
      <c r="I18" s="1030"/>
      <c r="J18" s="1643"/>
      <c r="K18" s="1030"/>
      <c r="L18" s="1034"/>
      <c r="M18" s="1030"/>
      <c r="N18" s="1035"/>
    </row>
    <row r="19" spans="1:14" s="816" customFormat="1" ht="12">
      <c r="A19" s="1031"/>
      <c r="B19" s="1034"/>
      <c r="C19" s="1030"/>
      <c r="D19" s="1034"/>
      <c r="E19" s="1030"/>
      <c r="F19" s="1034"/>
      <c r="G19" s="1030"/>
      <c r="H19" s="1034" t="s">
        <v>411</v>
      </c>
      <c r="I19" s="1030"/>
      <c r="J19" s="1643"/>
      <c r="K19" s="1030"/>
      <c r="L19" s="1034"/>
      <c r="M19" s="1030"/>
      <c r="N19" s="1035"/>
    </row>
    <row r="20" spans="1:14" s="816" customFormat="1" ht="12">
      <c r="A20" s="1031"/>
      <c r="B20" s="1034"/>
      <c r="C20" s="1030"/>
      <c r="D20" s="1034"/>
      <c r="E20" s="1030"/>
      <c r="F20" s="1034"/>
      <c r="G20" s="1030"/>
      <c r="H20" s="1034" t="s">
        <v>412</v>
      </c>
      <c r="I20" s="1030"/>
      <c r="J20" s="1643"/>
      <c r="K20" s="1030"/>
      <c r="L20" s="1034"/>
      <c r="M20" s="1030"/>
      <c r="N20" s="1035"/>
    </row>
    <row r="21" spans="1:14" s="816" customFormat="1" ht="12">
      <c r="A21" s="1031"/>
      <c r="B21" s="1034"/>
      <c r="C21" s="1030"/>
      <c r="D21" s="1034"/>
      <c r="E21" s="1030"/>
      <c r="F21" s="1034"/>
      <c r="G21" s="1030"/>
      <c r="H21" s="1034" t="s">
        <v>412</v>
      </c>
      <c r="I21" s="1030"/>
      <c r="J21" s="1643"/>
      <c r="K21" s="1030"/>
      <c r="L21" s="1034"/>
      <c r="M21" s="1030"/>
      <c r="N21" s="1035"/>
    </row>
    <row r="22" spans="1:14" s="816" customFormat="1" ht="12">
      <c r="A22" s="1031"/>
      <c r="B22" s="1034"/>
      <c r="C22" s="1030"/>
      <c r="D22" s="1034"/>
      <c r="E22" s="1030"/>
      <c r="F22" s="1034"/>
      <c r="G22" s="1030"/>
      <c r="H22" s="1034"/>
      <c r="I22" s="1030"/>
      <c r="J22" s="1643"/>
      <c r="K22" s="1030"/>
      <c r="L22" s="1034"/>
      <c r="M22" s="1030"/>
      <c r="N22" s="1035"/>
    </row>
    <row r="23" spans="1:14" s="816" customFormat="1" ht="12">
      <c r="A23" s="1031"/>
      <c r="B23" s="1034"/>
      <c r="C23" s="1030"/>
      <c r="D23" s="1034"/>
      <c r="E23" s="1030"/>
      <c r="F23" s="1034"/>
      <c r="G23" s="1030"/>
      <c r="H23" s="1034"/>
      <c r="I23" s="1030"/>
      <c r="J23" s="1643"/>
      <c r="K23" s="1030"/>
      <c r="L23" s="1034"/>
      <c r="M23" s="1030"/>
      <c r="N23" s="1035"/>
    </row>
    <row r="24" spans="1:14" s="816" customFormat="1" ht="12">
      <c r="A24" s="1031"/>
      <c r="B24" s="1034"/>
      <c r="C24" s="1030"/>
      <c r="D24" s="1034"/>
      <c r="E24" s="1030"/>
      <c r="F24" s="1034"/>
      <c r="G24" s="1030"/>
      <c r="H24" s="1034"/>
      <c r="I24" s="1030"/>
      <c r="J24" s="1643"/>
      <c r="K24" s="1030"/>
      <c r="L24" s="1034"/>
      <c r="M24" s="1030"/>
      <c r="N24" s="1035"/>
    </row>
    <row r="25" spans="1:14" s="816" customFormat="1" ht="12">
      <c r="A25" s="1031"/>
      <c r="B25" s="1034"/>
      <c r="C25" s="1030"/>
      <c r="D25" s="1034"/>
      <c r="E25" s="1030"/>
      <c r="F25" s="1034"/>
      <c r="G25" s="1030"/>
      <c r="H25" s="1034"/>
      <c r="I25" s="1030"/>
      <c r="J25" s="1643"/>
      <c r="K25" s="1030"/>
      <c r="L25" s="1034"/>
      <c r="M25" s="1030"/>
      <c r="N25" s="1035"/>
    </row>
    <row r="26" spans="1:14" s="816" customFormat="1" thickBot="1">
      <c r="A26" s="1036"/>
      <c r="B26" s="1037"/>
      <c r="C26" s="1038"/>
      <c r="D26" s="1037"/>
      <c r="E26" s="1038"/>
      <c r="F26" s="1037"/>
      <c r="G26" s="1038"/>
      <c r="H26" s="1037"/>
      <c r="I26" s="1038"/>
      <c r="J26" s="1644"/>
      <c r="K26" s="1038"/>
      <c r="L26" s="1037"/>
      <c r="M26" s="1038"/>
      <c r="N26" s="1039"/>
    </row>
    <row r="27" spans="1:14" s="816" customFormat="1" ht="12">
      <c r="B27" s="1024"/>
    </row>
    <row r="28" spans="1:14" s="816" customFormat="1" ht="23.25" customHeight="1" thickBot="1">
      <c r="A28" s="1655" t="s">
        <v>438</v>
      </c>
      <c r="B28" s="1040" t="s">
        <v>414</v>
      </c>
    </row>
    <row r="29" spans="1:14" s="816" customFormat="1" ht="42.75" customHeight="1" thickBot="1">
      <c r="A29" s="1041"/>
      <c r="B29" s="1027"/>
      <c r="C29" s="1027"/>
      <c r="D29" s="1027" t="s">
        <v>401</v>
      </c>
      <c r="E29" s="1027"/>
      <c r="F29" s="1042" t="s">
        <v>718</v>
      </c>
      <c r="G29" s="1042"/>
      <c r="H29" s="1042" t="s">
        <v>402</v>
      </c>
      <c r="I29" s="1042"/>
      <c r="J29" s="2104" t="s">
        <v>444</v>
      </c>
      <c r="K29" s="2104"/>
      <c r="L29" s="2104"/>
      <c r="M29" s="2105"/>
    </row>
    <row r="30" spans="1:14" s="816" customFormat="1" thickTop="1">
      <c r="A30" s="1031"/>
      <c r="B30" s="1030" t="s">
        <v>403</v>
      </c>
      <c r="C30" s="1030"/>
      <c r="D30" s="1032"/>
      <c r="E30" s="1030"/>
      <c r="F30" s="1043"/>
      <c r="G30" s="1044"/>
      <c r="H30" s="1043"/>
      <c r="I30" s="1044"/>
      <c r="J30" s="2106"/>
      <c r="K30" s="2106"/>
      <c r="L30" s="2106"/>
      <c r="M30" s="2107"/>
    </row>
    <row r="31" spans="1:14" s="816" customFormat="1" ht="12">
      <c r="A31" s="1031"/>
      <c r="B31" s="1030" t="s">
        <v>404</v>
      </c>
      <c r="C31" s="1030"/>
      <c r="D31" s="1034"/>
      <c r="E31" s="1030"/>
      <c r="F31" s="1034"/>
      <c r="G31" s="1030"/>
      <c r="H31" s="1034"/>
      <c r="I31" s="1030"/>
      <c r="J31" s="2095"/>
      <c r="K31" s="2095"/>
      <c r="L31" s="2095"/>
      <c r="M31" s="2096"/>
    </row>
    <row r="32" spans="1:14" s="816" customFormat="1" ht="12">
      <c r="A32" s="1031"/>
      <c r="B32" s="1030" t="s">
        <v>421</v>
      </c>
      <c r="C32" s="1030"/>
      <c r="D32" s="1034"/>
      <c r="E32" s="1030"/>
      <c r="F32" s="1034"/>
      <c r="G32" s="1030"/>
      <c r="H32" s="1034"/>
      <c r="I32" s="1030"/>
      <c r="J32" s="2095"/>
      <c r="K32" s="2095"/>
      <c r="L32" s="2095"/>
      <c r="M32" s="2096"/>
    </row>
    <row r="33" spans="1:14" s="816" customFormat="1" ht="12">
      <c r="A33" s="1031"/>
      <c r="B33" s="1032"/>
      <c r="C33" s="1030"/>
      <c r="D33" s="1034"/>
      <c r="E33" s="1030"/>
      <c r="F33" s="1034"/>
      <c r="G33" s="1030"/>
      <c r="H33" s="1034"/>
      <c r="I33" s="1030"/>
      <c r="J33" s="2095"/>
      <c r="K33" s="2095"/>
      <c r="L33" s="2095"/>
      <c r="M33" s="2096"/>
    </row>
    <row r="34" spans="1:14" s="816" customFormat="1" ht="12">
      <c r="A34" s="1031"/>
      <c r="B34" s="1034"/>
      <c r="C34" s="1030"/>
      <c r="D34" s="1034"/>
      <c r="E34" s="1030"/>
      <c r="F34" s="1034"/>
      <c r="G34" s="1030"/>
      <c r="H34" s="1034"/>
      <c r="I34" s="1030"/>
      <c r="J34" s="2095"/>
      <c r="K34" s="2095"/>
      <c r="L34" s="2095"/>
      <c r="M34" s="2096"/>
    </row>
    <row r="35" spans="1:14" s="816" customFormat="1" ht="12">
      <c r="A35" s="1031"/>
      <c r="B35" s="1034"/>
      <c r="C35" s="1030"/>
      <c r="D35" s="1034"/>
      <c r="E35" s="1030"/>
      <c r="F35" s="1034"/>
      <c r="G35" s="1030"/>
      <c r="H35" s="1034"/>
      <c r="I35" s="1030"/>
      <c r="J35" s="2095"/>
      <c r="K35" s="2095"/>
      <c r="L35" s="2095"/>
      <c r="M35" s="2096"/>
    </row>
    <row r="36" spans="1:14" s="816" customFormat="1" ht="12">
      <c r="A36" s="1031"/>
      <c r="B36" s="1034"/>
      <c r="C36" s="1030"/>
      <c r="D36" s="1034"/>
      <c r="E36" s="1030"/>
      <c r="F36" s="1034"/>
      <c r="G36" s="1030"/>
      <c r="H36" s="1034"/>
      <c r="I36" s="1030"/>
      <c r="J36" s="2095"/>
      <c r="K36" s="2095"/>
      <c r="L36" s="2095"/>
      <c r="M36" s="2096"/>
    </row>
    <row r="37" spans="1:14" s="816" customFormat="1" thickBot="1">
      <c r="A37" s="1036"/>
      <c r="B37" s="1037"/>
      <c r="C37" s="1038"/>
      <c r="D37" s="1037"/>
      <c r="E37" s="1038"/>
      <c r="F37" s="1037"/>
      <c r="G37" s="1038"/>
      <c r="H37" s="1037"/>
      <c r="I37" s="1045"/>
      <c r="J37" s="2097"/>
      <c r="K37" s="2097"/>
      <c r="L37" s="2097"/>
      <c r="M37" s="2098"/>
    </row>
    <row r="38" spans="1:14" s="816" customFormat="1" ht="12">
      <c r="B38" s="1023" t="s">
        <v>435</v>
      </c>
    </row>
    <row r="39" spans="1:14" s="816" customFormat="1" ht="12">
      <c r="B39" s="1023"/>
    </row>
    <row r="40" spans="1:14" s="816" customFormat="1" ht="26.25" customHeight="1">
      <c r="A40" s="1656" t="s">
        <v>437</v>
      </c>
      <c r="B40" s="2099" t="s">
        <v>445</v>
      </c>
      <c r="C40" s="2099"/>
      <c r="D40" s="2099"/>
      <c r="E40" s="2099"/>
      <c r="F40" s="2099"/>
      <c r="G40" s="2099"/>
      <c r="H40" s="2099"/>
      <c r="I40" s="2099"/>
      <c r="J40" s="2099"/>
      <c r="K40" s="2099"/>
      <c r="L40" s="2099"/>
      <c r="M40" s="2099"/>
      <c r="N40" s="2099"/>
    </row>
    <row r="41" spans="1:14" s="816" customFormat="1" ht="12">
      <c r="B41" s="1023"/>
    </row>
    <row r="42" spans="1:14" s="816" customFormat="1" ht="12">
      <c r="B42" s="1023"/>
    </row>
    <row r="43" spans="1:14" s="816" customFormat="1" ht="12">
      <c r="B43" s="1023"/>
    </row>
    <row r="44" spans="1:14" s="816" customFormat="1" ht="12">
      <c r="B44" s="1023"/>
    </row>
    <row r="45" spans="1:14" s="816" customFormat="1" ht="12">
      <c r="B45" s="1023"/>
    </row>
    <row r="46" spans="1:14" s="816" customFormat="1" ht="12">
      <c r="B46" s="1023"/>
    </row>
    <row r="47" spans="1:14" s="816" customFormat="1" ht="12">
      <c r="B47" s="1023"/>
    </row>
    <row r="48" spans="1:14" s="816" customFormat="1" ht="12">
      <c r="B48" s="1023"/>
    </row>
    <row r="49" spans="1:18" s="816" customFormat="1" ht="7.5" customHeight="1"/>
    <row r="50" spans="1:18" s="816" customFormat="1" ht="25.5" customHeight="1" thickBot="1">
      <c r="A50" s="1656" t="s">
        <v>439</v>
      </c>
      <c r="B50" s="2103" t="s">
        <v>433</v>
      </c>
      <c r="C50" s="2103"/>
      <c r="D50" s="2103"/>
      <c r="E50" s="2103"/>
      <c r="F50" s="2103"/>
      <c r="G50" s="2103"/>
      <c r="H50" s="2103"/>
      <c r="I50" s="2103"/>
      <c r="J50" s="2103"/>
      <c r="K50" s="2103"/>
      <c r="L50" s="2103"/>
      <c r="M50" s="1641"/>
      <c r="N50" s="1641"/>
    </row>
    <row r="51" spans="1:18" s="816" customFormat="1" ht="25.5" customHeight="1">
      <c r="A51" s="1041"/>
      <c r="B51" s="1046" t="s">
        <v>420</v>
      </c>
      <c r="C51" s="1047"/>
      <c r="D51" s="1047"/>
      <c r="E51" s="1047"/>
      <c r="F51" s="1042" t="s">
        <v>85</v>
      </c>
      <c r="G51" s="1048"/>
    </row>
    <row r="52" spans="1:18" s="816" customFormat="1" ht="16.5" customHeight="1">
      <c r="A52" s="1031"/>
      <c r="B52" s="1049" t="s">
        <v>416</v>
      </c>
      <c r="C52" s="1023"/>
      <c r="D52" s="1023"/>
      <c r="E52" s="1050"/>
      <c r="F52" s="1032"/>
      <c r="G52" s="1051"/>
    </row>
    <row r="53" spans="1:18" s="816" customFormat="1" ht="12">
      <c r="A53" s="1031"/>
      <c r="B53" s="1049" t="s">
        <v>417</v>
      </c>
      <c r="C53" s="1023"/>
      <c r="D53" s="1023"/>
      <c r="E53" s="1050"/>
      <c r="F53" s="1034"/>
      <c r="G53" s="1051"/>
    </row>
    <row r="54" spans="1:18" s="816" customFormat="1" ht="12">
      <c r="A54" s="1031"/>
      <c r="B54" s="1049" t="s">
        <v>418</v>
      </c>
      <c r="C54" s="1023"/>
      <c r="D54" s="1023"/>
      <c r="E54" s="1050"/>
      <c r="F54" s="1034"/>
      <c r="G54" s="1051"/>
    </row>
    <row r="55" spans="1:18" s="816" customFormat="1" ht="12">
      <c r="A55" s="1031"/>
      <c r="B55" s="1049" t="s">
        <v>419</v>
      </c>
      <c r="C55" s="1023"/>
      <c r="D55" s="1023"/>
      <c r="E55" s="1050"/>
      <c r="F55" s="1034"/>
      <c r="G55" s="1051"/>
    </row>
    <row r="56" spans="1:18" s="816" customFormat="1" ht="21" customHeight="1">
      <c r="A56" s="1031"/>
      <c r="B56" s="1023" t="s">
        <v>415</v>
      </c>
      <c r="C56" s="1023"/>
      <c r="D56" s="1023"/>
      <c r="E56" s="1050"/>
      <c r="F56" s="1034">
        <f>SUM(F52:F55)</f>
        <v>0</v>
      </c>
      <c r="G56" s="1051"/>
    </row>
    <row r="57" spans="1:18" s="816" customFormat="1" ht="6" customHeight="1" thickBot="1">
      <c r="A57" s="1036"/>
      <c r="B57" s="1045"/>
      <c r="C57" s="1045"/>
      <c r="D57" s="1045"/>
      <c r="E57" s="1045"/>
      <c r="F57" s="1045"/>
      <c r="G57" s="1052"/>
    </row>
    <row r="58" spans="1:18" s="816" customFormat="1" ht="6.95" customHeight="1"/>
    <row r="59" spans="1:18" s="816" customFormat="1" ht="6" customHeight="1"/>
    <row r="60" spans="1:18" s="816" customFormat="1" ht="29.25" customHeight="1">
      <c r="A60" s="1657" t="s">
        <v>440</v>
      </c>
      <c r="B60" s="2103" t="s">
        <v>782</v>
      </c>
      <c r="C60" s="2103"/>
      <c r="D60" s="2103"/>
      <c r="E60" s="2103"/>
      <c r="F60" s="2103"/>
      <c r="G60" s="2103"/>
      <c r="H60" s="2103"/>
      <c r="I60" s="2103"/>
      <c r="J60" s="2103"/>
      <c r="K60" s="2103"/>
      <c r="L60" s="2103"/>
      <c r="M60" s="2103"/>
      <c r="N60" s="1367"/>
    </row>
    <row r="61" spans="1:18" s="816" customFormat="1" ht="21" customHeight="1">
      <c r="A61" s="1031"/>
      <c r="B61" s="926"/>
    </row>
    <row r="62" spans="1:18" s="816" customFormat="1" ht="17.100000000000001" customHeight="1" thickBot="1">
      <c r="A62" s="1036"/>
      <c r="B62" s="1660" t="s">
        <v>674</v>
      </c>
      <c r="C62" s="1661"/>
      <c r="D62" s="1661"/>
      <c r="E62" s="1661"/>
      <c r="F62" s="1661"/>
      <c r="G62" s="1661"/>
      <c r="H62" s="1661"/>
      <c r="I62" s="1662"/>
      <c r="J62" s="1662"/>
      <c r="K62" s="1662"/>
      <c r="L62" s="1662"/>
    </row>
    <row r="63" spans="1:18" s="816" customFormat="1" ht="18.600000000000001" customHeight="1">
      <c r="B63" s="849"/>
      <c r="C63" s="1023"/>
      <c r="D63" s="1023"/>
      <c r="E63" s="1023"/>
      <c r="F63" s="1023"/>
      <c r="G63" s="1023"/>
      <c r="H63" s="1023"/>
    </row>
    <row r="64" spans="1:18" s="816" customFormat="1" ht="39.75" customHeight="1">
      <c r="A64" s="1658" t="s">
        <v>779</v>
      </c>
      <c r="B64" s="2108" t="s">
        <v>794</v>
      </c>
      <c r="C64" s="2108"/>
      <c r="D64" s="2108"/>
      <c r="E64" s="2108"/>
      <c r="F64" s="2108"/>
      <c r="G64" s="2108"/>
      <c r="H64" s="2108"/>
      <c r="I64" s="2108"/>
      <c r="J64" s="2108"/>
      <c r="K64" s="32"/>
      <c r="L64" s="32"/>
      <c r="M64" s="32"/>
      <c r="N64" s="32"/>
      <c r="O64" s="32"/>
      <c r="P64" s="32"/>
      <c r="Q64" s="32"/>
      <c r="R64" s="32"/>
    </row>
    <row r="65" spans="1:18" s="816" customFormat="1" ht="17.25" customHeight="1" thickBot="1">
      <c r="A65" s="1567"/>
      <c r="B65" s="1663" t="s">
        <v>780</v>
      </c>
      <c r="C65" s="1664"/>
      <c r="D65" s="1664"/>
      <c r="E65" s="1664"/>
      <c r="F65" s="1664"/>
      <c r="G65" s="1664"/>
      <c r="H65" s="1664"/>
      <c r="I65" s="1665"/>
      <c r="J65" s="1665"/>
      <c r="K65" s="1665"/>
      <c r="L65" s="1665"/>
      <c r="M65" s="32"/>
      <c r="N65" s="32"/>
      <c r="O65" s="32"/>
      <c r="P65" s="32"/>
      <c r="Q65" s="32"/>
      <c r="R65" s="32"/>
    </row>
    <row r="66" spans="1:18" s="816" customFormat="1" ht="6.75" customHeight="1">
      <c r="A66" s="32"/>
      <c r="C66" s="293"/>
      <c r="D66" s="293"/>
      <c r="E66" s="293"/>
      <c r="F66" s="293"/>
      <c r="G66" s="792"/>
      <c r="H66" s="792"/>
      <c r="I66" s="32"/>
      <c r="J66" s="32"/>
      <c r="K66" s="32"/>
      <c r="L66" s="32"/>
      <c r="M66" s="32"/>
      <c r="N66" s="32"/>
      <c r="O66" s="32"/>
      <c r="P66" s="32"/>
      <c r="Q66" s="32"/>
      <c r="R66" s="32"/>
    </row>
    <row r="67" spans="1:18" s="816" customFormat="1" ht="13.5" customHeight="1">
      <c r="A67" s="1551"/>
      <c r="B67" s="926"/>
      <c r="C67" s="1023"/>
      <c r="D67" s="1023"/>
      <c r="E67" s="1023"/>
      <c r="F67" s="1023"/>
      <c r="G67" s="1023"/>
      <c r="H67" s="1023"/>
    </row>
    <row r="68" spans="1:18" s="816" customFormat="1" ht="17.25" customHeight="1" thickBot="1">
      <c r="A68" s="1659" t="s">
        <v>763</v>
      </c>
      <c r="B68" s="1566" t="s">
        <v>799</v>
      </c>
      <c r="C68" s="1023"/>
      <c r="D68" s="1023"/>
      <c r="E68" s="1023"/>
      <c r="F68" s="1023"/>
      <c r="G68" s="1023"/>
      <c r="H68" s="1023"/>
    </row>
    <row r="69" spans="1:18" s="816" customFormat="1" ht="53.25" customHeight="1">
      <c r="A69" s="1649"/>
      <c r="B69" s="2102" t="s">
        <v>783</v>
      </c>
      <c r="C69" s="2102"/>
      <c r="D69" s="2102"/>
      <c r="E69" s="2102"/>
      <c r="F69" s="2102"/>
      <c r="G69" s="2102"/>
      <c r="H69" s="2102"/>
      <c r="I69" s="2102"/>
      <c r="J69" s="2102"/>
      <c r="K69" s="903"/>
      <c r="L69" s="903"/>
      <c r="M69" s="903"/>
      <c r="N69" s="1650"/>
    </row>
    <row r="70" spans="1:18" s="816" customFormat="1" ht="33.75" customHeight="1">
      <c r="A70" s="1651"/>
      <c r="B70" s="2082" t="s">
        <v>784</v>
      </c>
      <c r="C70" s="2082"/>
      <c r="D70" s="2082"/>
      <c r="E70" s="2082"/>
      <c r="F70" s="2082"/>
      <c r="G70" s="2082"/>
      <c r="H70" s="2082"/>
      <c r="I70" s="2082"/>
      <c r="J70" s="2082"/>
      <c r="N70" s="1652"/>
    </row>
    <row r="71" spans="1:18" s="816" customFormat="1" ht="35.25" customHeight="1">
      <c r="A71" s="1651"/>
      <c r="B71" s="2082" t="s">
        <v>785</v>
      </c>
      <c r="C71" s="2082"/>
      <c r="D71" s="2082"/>
      <c r="E71" s="2082"/>
      <c r="F71" s="2082"/>
      <c r="G71" s="2082"/>
      <c r="H71" s="2082"/>
      <c r="I71" s="2082"/>
      <c r="J71" s="2082"/>
      <c r="N71" s="1652"/>
    </row>
    <row r="72" spans="1:18" s="816" customFormat="1" ht="35.25" customHeight="1" thickBot="1">
      <c r="A72" s="1653"/>
      <c r="B72" s="2101" t="s">
        <v>787</v>
      </c>
      <c r="C72" s="2101"/>
      <c r="D72" s="2101"/>
      <c r="E72" s="2101"/>
      <c r="F72" s="2101"/>
      <c r="G72" s="2101"/>
      <c r="H72" s="2101"/>
      <c r="I72" s="2101"/>
      <c r="J72" s="2101"/>
      <c r="K72" s="1045"/>
      <c r="L72" s="1045"/>
      <c r="M72" s="1045"/>
      <c r="N72" s="1052"/>
    </row>
    <row r="73" spans="1:18" s="816" customFormat="1" ht="9" customHeight="1">
      <c r="A73" s="1551"/>
      <c r="B73" s="926"/>
      <c r="C73" s="1023"/>
      <c r="D73" s="1023"/>
      <c r="E73" s="1023"/>
      <c r="F73" s="1023"/>
      <c r="G73" s="1023"/>
      <c r="H73" s="1023"/>
    </row>
    <row r="74" spans="1:18" s="816" customFormat="1" ht="3.75" hidden="1" customHeight="1">
      <c r="A74" s="1551"/>
      <c r="B74" s="926"/>
      <c r="C74" s="1023"/>
      <c r="D74" s="1023"/>
      <c r="E74" s="1023"/>
      <c r="F74" s="1023"/>
      <c r="G74" s="1023"/>
      <c r="H74" s="1023"/>
    </row>
    <row r="75" spans="1:18" s="816" customFormat="1" ht="9.75" customHeight="1">
      <c r="B75" s="1023"/>
      <c r="C75" s="1023"/>
      <c r="D75" s="1023"/>
      <c r="E75" s="1023"/>
      <c r="F75" s="1023"/>
      <c r="G75" s="1023"/>
      <c r="H75" s="1023"/>
    </row>
    <row r="76" spans="1:18" s="1061" customFormat="1" ht="49.5" customHeight="1">
      <c r="A76" s="1654" t="s">
        <v>786</v>
      </c>
      <c r="B76" s="2100" t="s">
        <v>441</v>
      </c>
      <c r="C76" s="2100"/>
      <c r="D76" s="2100"/>
      <c r="E76" s="2100"/>
      <c r="F76" s="2100"/>
      <c r="G76" s="2100"/>
      <c r="H76" s="2100"/>
      <c r="I76" s="2100"/>
      <c r="J76" s="2100"/>
      <c r="K76" s="2100"/>
      <c r="L76" s="2100"/>
      <c r="M76" s="2100"/>
      <c r="N76" s="2100"/>
    </row>
    <row r="77" spans="1:18" s="816" customFormat="1" ht="12">
      <c r="B77" s="2082"/>
      <c r="C77" s="2082"/>
      <c r="D77" s="2082"/>
      <c r="E77" s="2082"/>
      <c r="F77" s="2082"/>
      <c r="G77" s="2082"/>
      <c r="H77" s="2082"/>
    </row>
    <row r="78" spans="1:18" s="816" customFormat="1" ht="12">
      <c r="B78" s="2082"/>
      <c r="C78" s="2082"/>
      <c r="D78" s="2082"/>
      <c r="E78" s="2082"/>
      <c r="F78" s="2082"/>
      <c r="G78" s="2082"/>
      <c r="H78" s="2082"/>
    </row>
    <row r="79" spans="1:18" s="816" customFormat="1" ht="12">
      <c r="B79" s="2082"/>
      <c r="C79" s="2082"/>
      <c r="D79" s="2082"/>
      <c r="E79" s="2082"/>
      <c r="F79" s="2082"/>
      <c r="G79" s="2082"/>
      <c r="H79" s="2082"/>
    </row>
    <row r="80" spans="1:18" s="816" customFormat="1" ht="12">
      <c r="B80" s="2082"/>
      <c r="C80" s="2082"/>
      <c r="D80" s="2082"/>
      <c r="E80" s="2082"/>
      <c r="F80" s="2082"/>
      <c r="G80" s="2082"/>
      <c r="H80" s="2082"/>
    </row>
    <row r="81" spans="1:14" s="816" customFormat="1" ht="12">
      <c r="B81" s="2082"/>
      <c r="C81" s="2082"/>
      <c r="D81" s="2082"/>
      <c r="E81" s="2082"/>
      <c r="F81" s="2082"/>
      <c r="G81" s="2082"/>
      <c r="H81" s="2082"/>
    </row>
    <row r="82" spans="1:14" s="816" customFormat="1" ht="12">
      <c r="B82" s="2082"/>
      <c r="C82" s="2082"/>
      <c r="D82" s="2082"/>
      <c r="E82" s="2082"/>
      <c r="F82" s="2082"/>
      <c r="G82" s="2082"/>
      <c r="H82" s="2082"/>
    </row>
    <row r="83" spans="1:14" s="816" customFormat="1" ht="12">
      <c r="B83" s="2082"/>
      <c r="C83" s="2082"/>
      <c r="D83" s="2082"/>
      <c r="E83" s="2082"/>
      <c r="F83" s="2082"/>
      <c r="G83" s="2082"/>
      <c r="H83" s="2082"/>
    </row>
    <row r="84" spans="1:14" s="816" customFormat="1" ht="12">
      <c r="B84" s="2082"/>
      <c r="C84" s="2082"/>
      <c r="D84" s="2082"/>
      <c r="E84" s="2082"/>
      <c r="F84" s="2082"/>
      <c r="G84" s="2082"/>
      <c r="H84" s="2082"/>
    </row>
    <row r="85" spans="1:14" s="816" customFormat="1" ht="12">
      <c r="B85" s="2082"/>
      <c r="C85" s="2082"/>
      <c r="D85" s="2082"/>
      <c r="E85" s="2082"/>
      <c r="F85" s="2082"/>
      <c r="G85" s="2082"/>
      <c r="H85" s="2082"/>
    </row>
    <row r="86" spans="1:14" s="816" customFormat="1" ht="12">
      <c r="B86" s="2082"/>
      <c r="C86" s="2082"/>
      <c r="D86" s="2082"/>
      <c r="E86" s="2082"/>
      <c r="F86" s="2082"/>
      <c r="G86" s="2082"/>
      <c r="H86" s="2082"/>
    </row>
    <row r="87" spans="1:14" s="816" customFormat="1" ht="12">
      <c r="B87" s="2082"/>
      <c r="C87" s="2082"/>
      <c r="D87" s="2082"/>
      <c r="E87" s="2082"/>
      <c r="F87" s="2082"/>
      <c r="G87" s="2082"/>
      <c r="H87" s="2082"/>
    </row>
    <row r="88" spans="1:14" s="816" customFormat="1" ht="12">
      <c r="B88" s="2082"/>
      <c r="C88" s="2082"/>
      <c r="D88" s="2082"/>
      <c r="E88" s="2082"/>
      <c r="F88" s="2082"/>
      <c r="G88" s="2082"/>
      <c r="H88" s="2082"/>
    </row>
    <row r="89" spans="1:14" s="816" customFormat="1" ht="12">
      <c r="B89" s="2082"/>
      <c r="C89" s="2082"/>
      <c r="D89" s="2082"/>
      <c r="E89" s="2082"/>
      <c r="F89" s="2082"/>
      <c r="G89" s="2082"/>
      <c r="H89" s="2082"/>
    </row>
    <row r="90" spans="1:14" s="816" customFormat="1" ht="12">
      <c r="B90" s="1544"/>
      <c r="C90" s="1544"/>
      <c r="D90" s="1544"/>
      <c r="E90" s="1544"/>
      <c r="F90" s="1544"/>
      <c r="G90" s="1544"/>
      <c r="H90" s="1544"/>
    </row>
    <row r="91" spans="1:14" s="816" customFormat="1" ht="1.5" customHeight="1" thickBot="1">
      <c r="B91" s="1544"/>
      <c r="C91" s="1544"/>
      <c r="D91" s="1544"/>
      <c r="E91" s="1544"/>
      <c r="F91" s="1544"/>
      <c r="G91" s="1544"/>
      <c r="H91" s="1544"/>
    </row>
    <row r="92" spans="1:14" s="816" customFormat="1" ht="30.75" customHeight="1" thickBot="1">
      <c r="A92" s="1666" t="s">
        <v>789</v>
      </c>
      <c r="B92" s="1645" t="s">
        <v>788</v>
      </c>
      <c r="C92" s="1646"/>
      <c r="D92" s="1646"/>
      <c r="E92" s="1646"/>
      <c r="F92" s="1646"/>
      <c r="G92" s="1646"/>
      <c r="H92" s="1646"/>
      <c r="I92" s="1647"/>
      <c r="J92" s="1647"/>
      <c r="K92" s="1647"/>
      <c r="L92" s="1647"/>
      <c r="M92" s="1647"/>
      <c r="N92" s="1648"/>
    </row>
    <row r="93" spans="1:14" s="816" customFormat="1" ht="12">
      <c r="B93" s="1544"/>
      <c r="C93" s="1544"/>
      <c r="D93" s="1544"/>
      <c r="E93" s="1544"/>
      <c r="F93" s="1544"/>
      <c r="G93" s="1544"/>
      <c r="H93" s="1544"/>
    </row>
    <row r="94" spans="1:14" s="816" customFormat="1" ht="6" customHeight="1">
      <c r="B94" s="2082"/>
      <c r="C94" s="2082"/>
      <c r="D94" s="2082"/>
      <c r="E94" s="2082"/>
      <c r="F94" s="2082"/>
      <c r="G94" s="2082"/>
      <c r="H94" s="2082"/>
    </row>
    <row r="95" spans="1:14" s="816" customFormat="1" ht="30" customHeight="1">
      <c r="A95" s="2111" t="s">
        <v>824</v>
      </c>
      <c r="B95" s="2112"/>
      <c r="C95" s="2113"/>
      <c r="D95" s="2113"/>
      <c r="E95" s="2113"/>
      <c r="F95" s="2113"/>
      <c r="G95" s="2113"/>
      <c r="H95" s="2112"/>
      <c r="I95" s="2112"/>
      <c r="J95" s="2112"/>
      <c r="K95" s="2112"/>
      <c r="L95" s="2112"/>
      <c r="M95" s="2112"/>
      <c r="N95" s="2112"/>
    </row>
    <row r="96" spans="1:14" s="816" customFormat="1" ht="14.1" customHeight="1">
      <c r="B96" s="904"/>
      <c r="C96" s="32"/>
      <c r="D96" s="32"/>
      <c r="E96" s="32"/>
      <c r="F96" s="32"/>
      <c r="G96" s="32"/>
      <c r="H96" s="32"/>
    </row>
    <row r="97" spans="1:18" s="816" customFormat="1" ht="15.75" customHeight="1" thickBot="1">
      <c r="A97" s="1667" t="s">
        <v>436</v>
      </c>
      <c r="B97" s="2083" t="s">
        <v>542</v>
      </c>
      <c r="C97" s="2084"/>
      <c r="D97" s="2084"/>
      <c r="E97" s="2084"/>
      <c r="F97" s="2084"/>
      <c r="G97" s="2084"/>
      <c r="H97" s="2084"/>
      <c r="I97" s="2084"/>
      <c r="J97" s="2084"/>
      <c r="K97" s="2084"/>
      <c r="L97" s="2084"/>
      <c r="M97" s="2084"/>
      <c r="N97" s="2084"/>
    </row>
    <row r="98" spans="1:18" s="816" customFormat="1" ht="29.25" customHeight="1">
      <c r="A98" s="1041"/>
      <c r="B98" s="905" t="s">
        <v>363</v>
      </c>
      <c r="C98" s="1007"/>
      <c r="D98" s="903"/>
      <c r="E98" s="903"/>
      <c r="F98" s="1013" t="s">
        <v>527</v>
      </c>
      <c r="G98" s="1013"/>
      <c r="H98" s="1013" t="s">
        <v>529</v>
      </c>
      <c r="I98" s="1013"/>
      <c r="J98" s="2085" t="s">
        <v>528</v>
      </c>
      <c r="K98" s="2085"/>
      <c r="L98" s="2085"/>
      <c r="M98" s="903"/>
      <c r="N98" s="1053" t="s">
        <v>525</v>
      </c>
    </row>
    <row r="99" spans="1:18" s="816" customFormat="1" ht="18" customHeight="1">
      <c r="A99" s="1031"/>
      <c r="B99" s="1005" t="s">
        <v>429</v>
      </c>
      <c r="C99" s="405"/>
      <c r="F99" s="906"/>
      <c r="G99" s="405"/>
      <c r="H99" s="906"/>
      <c r="I99" s="405"/>
      <c r="J99" s="2081"/>
      <c r="K99" s="2081"/>
      <c r="L99" s="2081"/>
      <c r="N99" s="1054"/>
    </row>
    <row r="100" spans="1:18" s="816" customFormat="1" ht="18" customHeight="1">
      <c r="A100" s="1031"/>
      <c r="B100" s="1005" t="s">
        <v>292</v>
      </c>
      <c r="C100" s="405"/>
      <c r="F100" s="1006"/>
      <c r="G100" s="405"/>
      <c r="H100" s="1006"/>
      <c r="I100" s="405"/>
      <c r="J100" s="2090"/>
      <c r="K100" s="2090"/>
      <c r="L100" s="2090"/>
      <c r="N100" s="1055"/>
    </row>
    <row r="101" spans="1:18" s="816" customFormat="1" ht="18" customHeight="1">
      <c r="A101" s="1056"/>
      <c r="B101" s="1005" t="s">
        <v>430</v>
      </c>
      <c r="C101" s="405"/>
      <c r="F101" s="1006"/>
      <c r="G101" s="405"/>
      <c r="H101" s="1006"/>
      <c r="I101" s="405"/>
      <c r="J101" s="2090"/>
      <c r="K101" s="2090"/>
      <c r="L101" s="2090"/>
      <c r="M101" s="1025"/>
      <c r="N101" s="2091"/>
    </row>
    <row r="102" spans="1:18" s="816" customFormat="1" ht="16.5" customHeight="1">
      <c r="A102" s="1056"/>
      <c r="B102" s="1005" t="s">
        <v>431</v>
      </c>
      <c r="C102" s="405"/>
      <c r="F102" s="1006"/>
      <c r="G102" s="405"/>
      <c r="H102" s="1006"/>
      <c r="I102" s="405"/>
      <c r="J102" s="2090"/>
      <c r="K102" s="2090"/>
      <c r="L102" s="2090"/>
      <c r="M102" s="1025"/>
      <c r="N102" s="2092"/>
    </row>
    <row r="103" spans="1:18" s="816" customFormat="1" ht="27" customHeight="1">
      <c r="A103" s="1056"/>
      <c r="B103" s="2094" t="s">
        <v>432</v>
      </c>
      <c r="C103" s="2094"/>
      <c r="D103" s="2094"/>
      <c r="F103" s="1006"/>
      <c r="G103" s="405"/>
      <c r="H103" s="1006"/>
      <c r="I103" s="405"/>
      <c r="J103" s="2090"/>
      <c r="K103" s="2090"/>
      <c r="L103" s="2090"/>
      <c r="M103" s="1025"/>
      <c r="N103" s="2093"/>
    </row>
    <row r="104" spans="1:18" s="816" customFormat="1" ht="20.25" customHeight="1">
      <c r="A104" s="1056"/>
      <c r="B104" s="1005" t="s">
        <v>13</v>
      </c>
      <c r="C104" s="405"/>
      <c r="F104" s="1891">
        <f>F99+F100+F101+F102+F103</f>
        <v>0</v>
      </c>
      <c r="G104" s="405"/>
      <c r="H104" s="1891">
        <f>H99+H100+H101+H102+H103</f>
        <v>0</v>
      </c>
      <c r="I104" s="405"/>
      <c r="J104" s="2086">
        <f>J99+J100+J101+J102+J103</f>
        <v>0</v>
      </c>
      <c r="K104" s="2087"/>
      <c r="L104" s="2087"/>
      <c r="M104" s="1025"/>
      <c r="N104" s="1892">
        <f>N99+N100+N101+N102+N103</f>
        <v>0</v>
      </c>
    </row>
    <row r="105" spans="1:18" s="816" customFormat="1" ht="3.75" customHeight="1" thickBot="1">
      <c r="A105" s="1057"/>
      <c r="B105" s="907"/>
      <c r="C105" s="908"/>
      <c r="D105" s="908"/>
      <c r="E105" s="908"/>
      <c r="F105" s="908"/>
      <c r="G105" s="908"/>
      <c r="H105" s="908"/>
      <c r="I105" s="1045"/>
      <c r="J105" s="1045"/>
      <c r="K105" s="1045"/>
      <c r="L105" s="1045"/>
      <c r="M105" s="1045"/>
      <c r="N105" s="1058"/>
    </row>
    <row r="106" spans="1:18" s="816" customFormat="1" ht="23.1" customHeight="1">
      <c r="A106" s="1025"/>
      <c r="C106" s="32"/>
      <c r="D106" s="32"/>
      <c r="E106" s="32"/>
      <c r="F106" s="32"/>
      <c r="G106" s="32"/>
      <c r="H106" s="32"/>
      <c r="N106" s="1025"/>
      <c r="R106" s="1023"/>
    </row>
    <row r="107" spans="1:18" s="816" customFormat="1" ht="15">
      <c r="A107" s="1668" t="s">
        <v>438</v>
      </c>
      <c r="B107" s="1059" t="s">
        <v>717</v>
      </c>
      <c r="N107" s="1025"/>
      <c r="R107" s="1023"/>
    </row>
    <row r="108" spans="1:18" s="816" customFormat="1" ht="12"/>
    <row r="109" spans="1:18" s="816" customFormat="1" ht="12"/>
    <row r="110" spans="1:18" s="816" customFormat="1" ht="12"/>
    <row r="111" spans="1:18" s="816" customFormat="1" ht="12"/>
    <row r="112" spans="1:18" s="816" customFormat="1" ht="23.45" customHeight="1">
      <c r="A112" s="1025"/>
      <c r="C112" s="32"/>
      <c r="D112" s="32"/>
      <c r="E112" s="32"/>
      <c r="F112" s="32"/>
      <c r="G112" s="32"/>
      <c r="H112" s="32"/>
      <c r="N112" s="1025"/>
    </row>
    <row r="113" spans="1:14" s="816" customFormat="1" ht="15">
      <c r="A113" s="1668" t="s">
        <v>437</v>
      </c>
      <c r="B113" s="1059" t="s">
        <v>427</v>
      </c>
    </row>
    <row r="114" spans="1:14" s="816" customFormat="1" ht="12"/>
    <row r="115" spans="1:14" s="816" customFormat="1" ht="12"/>
    <row r="116" spans="1:14" s="816" customFormat="1" ht="23.45" customHeight="1">
      <c r="C116" s="1025"/>
      <c r="E116" s="1025"/>
      <c r="F116" s="1025"/>
      <c r="G116" s="1025"/>
      <c r="H116" s="1025"/>
      <c r="I116" s="1025"/>
      <c r="J116" s="1025"/>
      <c r="K116" s="1025"/>
      <c r="L116" s="1025"/>
      <c r="M116" s="1025"/>
    </row>
    <row r="117" spans="1:14" s="816" customFormat="1" ht="15">
      <c r="A117" s="1668" t="s">
        <v>439</v>
      </c>
      <c r="B117" s="1059" t="s">
        <v>428</v>
      </c>
      <c r="C117" s="1025"/>
      <c r="E117" s="1025"/>
      <c r="F117" s="1025"/>
      <c r="G117" s="1025"/>
      <c r="H117" s="1025"/>
      <c r="I117" s="1025"/>
      <c r="J117" s="1025"/>
      <c r="K117" s="1025"/>
      <c r="L117" s="1025"/>
      <c r="M117" s="1025"/>
    </row>
    <row r="121" spans="1:14" ht="17.25" customHeight="1"/>
    <row r="122" spans="1:14">
      <c r="A122" s="920" t="s">
        <v>526</v>
      </c>
    </row>
    <row r="123" spans="1:14">
      <c r="A123" s="920" t="s">
        <v>524</v>
      </c>
    </row>
    <row r="124" spans="1:14" ht="86.25" customHeight="1">
      <c r="A124" s="2088" t="s">
        <v>727</v>
      </c>
      <c r="B124" s="2089"/>
      <c r="C124" s="2089"/>
      <c r="D124" s="2089"/>
      <c r="E124" s="2089"/>
      <c r="F124" s="2089"/>
      <c r="G124" s="2089"/>
      <c r="H124" s="2089"/>
      <c r="I124" s="2089"/>
      <c r="J124" s="2089"/>
      <c r="K124" s="2089"/>
      <c r="L124" s="2089"/>
      <c r="M124" s="2089"/>
      <c r="N124" s="2089"/>
    </row>
  </sheetData>
  <mergeCells count="43">
    <mergeCell ref="B64:J64"/>
    <mergeCell ref="B50:L50"/>
    <mergeCell ref="J33:M33"/>
    <mergeCell ref="J29:M29"/>
    <mergeCell ref="J30:M30"/>
    <mergeCell ref="J31:M31"/>
    <mergeCell ref="J32:M32"/>
    <mergeCell ref="B81:H81"/>
    <mergeCell ref="J34:M34"/>
    <mergeCell ref="J35:M35"/>
    <mergeCell ref="J36:M36"/>
    <mergeCell ref="J37:M37"/>
    <mergeCell ref="B40:N40"/>
    <mergeCell ref="B76:N76"/>
    <mergeCell ref="B77:H77"/>
    <mergeCell ref="B78:H78"/>
    <mergeCell ref="B79:H79"/>
    <mergeCell ref="B80:H80"/>
    <mergeCell ref="B72:J72"/>
    <mergeCell ref="B60:M60"/>
    <mergeCell ref="B69:J69"/>
    <mergeCell ref="B70:J70"/>
    <mergeCell ref="B71:J71"/>
    <mergeCell ref="J104:L104"/>
    <mergeCell ref="A124:N124"/>
    <mergeCell ref="J100:L100"/>
    <mergeCell ref="J101:L101"/>
    <mergeCell ref="N101:N103"/>
    <mergeCell ref="J102:L102"/>
    <mergeCell ref="B103:D103"/>
    <mergeCell ref="J103:L103"/>
    <mergeCell ref="J99:L99"/>
    <mergeCell ref="B82:H82"/>
    <mergeCell ref="B83:H83"/>
    <mergeCell ref="B84:H84"/>
    <mergeCell ref="B85:H85"/>
    <mergeCell ref="B86:H86"/>
    <mergeCell ref="B87:H87"/>
    <mergeCell ref="B88:H88"/>
    <mergeCell ref="B89:H89"/>
    <mergeCell ref="B94:H94"/>
    <mergeCell ref="B97:N97"/>
    <mergeCell ref="J98:L98"/>
  </mergeCells>
  <conditionalFormatting sqref="B15:N26">
    <cfRule type="expression" dxfId="1" priority="1">
      <formula>$F$12="OUI"</formula>
    </cfRule>
  </conditionalFormatting>
  <conditionalFormatting sqref="H12">
    <cfRule type="containsText" dxfId="0" priority="2" operator="containsText" text="Veuillez">
      <formula>NOT(ISERROR(SEARCH("Veuillez",H12)))</formula>
    </cfRule>
  </conditionalFormatting>
  <dataValidations count="1">
    <dataValidation type="list" allowBlank="1" showInputMessage="1" showErrorMessage="1" sqref="F12" xr:uid="{19940FFA-81D3-4E53-BEA7-64E4C394F3C5}">
      <formula1>"Choisir,OUI,NON"</formula1>
    </dataValidation>
  </dataValidations>
  <hyperlinks>
    <hyperlink ref="N1" location="'Page de garde'!A1" display="Retour à la page de garde" xr:uid="{19916879-C682-4017-83DF-2D53C1D49C31}"/>
  </hyperlinks>
  <pageMargins left="0.55118110236220474" right="0.43307086614173229" top="0.51181102362204722" bottom="0.43307086614173229" header="0.23622047244094491" footer="0.23622047244094491"/>
  <pageSetup scale="80" orientation="landscape" r:id="rId1"/>
  <headerFooter>
    <oddFooter>&amp;RRapport final d'activité</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70337" r:id="rId4" name="Check Box 1">
              <controlPr defaultSize="0" autoFill="0" autoLine="0" autoPict="0">
                <anchor moveWithCells="1">
                  <from>
                    <xdr:col>7</xdr:col>
                    <xdr:colOff>638175</xdr:colOff>
                    <xdr:row>5</xdr:row>
                    <xdr:rowOff>180975</xdr:rowOff>
                  </from>
                  <to>
                    <xdr:col>8</xdr:col>
                    <xdr:colOff>38100</xdr:colOff>
                    <xdr:row>6</xdr:row>
                    <xdr:rowOff>123825</xdr:rowOff>
                  </to>
                </anchor>
              </controlPr>
            </control>
          </mc:Choice>
        </mc:AlternateContent>
        <mc:AlternateContent xmlns:mc="http://schemas.openxmlformats.org/markup-compatibility/2006">
          <mc:Choice Requires="x14">
            <control shapeId="270338" r:id="rId5" name="Check Box 2">
              <controlPr defaultSize="0" autoFill="0" autoLine="0" autoPict="0">
                <anchor moveWithCells="1">
                  <from>
                    <xdr:col>9</xdr:col>
                    <xdr:colOff>123825</xdr:colOff>
                    <xdr:row>5</xdr:row>
                    <xdr:rowOff>171450</xdr:rowOff>
                  </from>
                  <to>
                    <xdr:col>9</xdr:col>
                    <xdr:colOff>638175</xdr:colOff>
                    <xdr:row>6</xdr:row>
                    <xdr:rowOff>114300</xdr:rowOff>
                  </to>
                </anchor>
              </controlPr>
            </control>
          </mc:Choice>
        </mc:AlternateContent>
        <mc:AlternateContent xmlns:mc="http://schemas.openxmlformats.org/markup-compatibility/2006">
          <mc:Choice Requires="x14">
            <control shapeId="270339" r:id="rId6" name="Check Box 3">
              <controlPr defaultSize="0" autoFill="0" autoLine="0" autoPict="0">
                <anchor moveWithCells="1">
                  <from>
                    <xdr:col>3</xdr:col>
                    <xdr:colOff>628650</xdr:colOff>
                    <xdr:row>59</xdr:row>
                    <xdr:rowOff>333375</xdr:rowOff>
                  </from>
                  <to>
                    <xdr:col>4</xdr:col>
                    <xdr:colOff>19050</xdr:colOff>
                    <xdr:row>60</xdr:row>
                    <xdr:rowOff>219075</xdr:rowOff>
                  </to>
                </anchor>
              </controlPr>
            </control>
          </mc:Choice>
        </mc:AlternateContent>
        <mc:AlternateContent xmlns:mc="http://schemas.openxmlformats.org/markup-compatibility/2006">
          <mc:Choice Requires="x14">
            <control shapeId="270342" r:id="rId7" name="Check Box 6">
              <controlPr defaultSize="0" autoFill="0" autoLine="0" autoPict="0">
                <anchor moveWithCells="1">
                  <from>
                    <xdr:col>5</xdr:col>
                    <xdr:colOff>533400</xdr:colOff>
                    <xdr:row>59</xdr:row>
                    <xdr:rowOff>323850</xdr:rowOff>
                  </from>
                  <to>
                    <xdr:col>5</xdr:col>
                    <xdr:colOff>1104900</xdr:colOff>
                    <xdr:row>60</xdr:row>
                    <xdr:rowOff>209550</xdr:rowOff>
                  </to>
                </anchor>
              </controlPr>
            </control>
          </mc:Choice>
        </mc:AlternateContent>
        <mc:AlternateContent xmlns:mc="http://schemas.openxmlformats.org/markup-compatibility/2006">
          <mc:Choice Requires="x14">
            <control shapeId="270345" r:id="rId8" name="Check Box 9">
              <controlPr defaultSize="0" autoFill="0" autoLine="0" autoPict="0">
                <anchor moveWithCells="1">
                  <from>
                    <xdr:col>7</xdr:col>
                    <xdr:colOff>638175</xdr:colOff>
                    <xdr:row>6</xdr:row>
                    <xdr:rowOff>123825</xdr:rowOff>
                  </from>
                  <to>
                    <xdr:col>8</xdr:col>
                    <xdr:colOff>38100</xdr:colOff>
                    <xdr:row>7</xdr:row>
                    <xdr:rowOff>142875</xdr:rowOff>
                  </to>
                </anchor>
              </controlPr>
            </control>
          </mc:Choice>
        </mc:AlternateContent>
        <mc:AlternateContent xmlns:mc="http://schemas.openxmlformats.org/markup-compatibility/2006">
          <mc:Choice Requires="x14">
            <control shapeId="270346" r:id="rId9" name="Check Box 10">
              <controlPr defaultSize="0" autoFill="0" autoLine="0" autoPict="0">
                <anchor moveWithCells="1">
                  <from>
                    <xdr:col>9</xdr:col>
                    <xdr:colOff>123825</xdr:colOff>
                    <xdr:row>6</xdr:row>
                    <xdr:rowOff>114300</xdr:rowOff>
                  </from>
                  <to>
                    <xdr:col>9</xdr:col>
                    <xdr:colOff>638175</xdr:colOff>
                    <xdr:row>7</xdr:row>
                    <xdr:rowOff>133350</xdr:rowOff>
                  </to>
                </anchor>
              </controlPr>
            </control>
          </mc:Choice>
        </mc:AlternateContent>
        <mc:AlternateContent xmlns:mc="http://schemas.openxmlformats.org/markup-compatibility/2006">
          <mc:Choice Requires="x14">
            <control shapeId="270347" r:id="rId10" name="Check Box 11">
              <controlPr defaultSize="0" autoFill="0" autoLine="0" autoPict="0">
                <anchor moveWithCells="1">
                  <from>
                    <xdr:col>7</xdr:col>
                    <xdr:colOff>638175</xdr:colOff>
                    <xdr:row>7</xdr:row>
                    <xdr:rowOff>114300</xdr:rowOff>
                  </from>
                  <to>
                    <xdr:col>8</xdr:col>
                    <xdr:colOff>38100</xdr:colOff>
                    <xdr:row>8</xdr:row>
                    <xdr:rowOff>133350</xdr:rowOff>
                  </to>
                </anchor>
              </controlPr>
            </control>
          </mc:Choice>
        </mc:AlternateContent>
        <mc:AlternateContent xmlns:mc="http://schemas.openxmlformats.org/markup-compatibility/2006">
          <mc:Choice Requires="x14">
            <control shapeId="270348" r:id="rId11" name="Check Box 12">
              <controlPr defaultSize="0" autoFill="0" autoLine="0" autoPict="0">
                <anchor moveWithCells="1">
                  <from>
                    <xdr:col>9</xdr:col>
                    <xdr:colOff>123825</xdr:colOff>
                    <xdr:row>7</xdr:row>
                    <xdr:rowOff>114300</xdr:rowOff>
                  </from>
                  <to>
                    <xdr:col>9</xdr:col>
                    <xdr:colOff>638175</xdr:colOff>
                    <xdr:row>8</xdr:row>
                    <xdr:rowOff>133350</xdr:rowOff>
                  </to>
                </anchor>
              </controlPr>
            </control>
          </mc:Choice>
        </mc:AlternateContent>
        <mc:AlternateContent xmlns:mc="http://schemas.openxmlformats.org/markup-compatibility/2006">
          <mc:Choice Requires="x14">
            <control shapeId="270364" r:id="rId12" name="Check Box 28">
              <controlPr defaultSize="0" autoFill="0" autoLine="0" autoPict="0">
                <anchor moveWithCells="1">
                  <from>
                    <xdr:col>3</xdr:col>
                    <xdr:colOff>619125</xdr:colOff>
                    <xdr:row>63</xdr:row>
                    <xdr:rowOff>247650</xdr:rowOff>
                  </from>
                  <to>
                    <xdr:col>3</xdr:col>
                    <xdr:colOff>1171575</xdr:colOff>
                    <xdr:row>64</xdr:row>
                    <xdr:rowOff>0</xdr:rowOff>
                  </to>
                </anchor>
              </controlPr>
            </control>
          </mc:Choice>
        </mc:AlternateContent>
        <mc:AlternateContent xmlns:mc="http://schemas.openxmlformats.org/markup-compatibility/2006">
          <mc:Choice Requires="x14">
            <control shapeId="270362" r:id="rId13" name="Check Box 26">
              <controlPr defaultSize="0" autoFill="0" autoLine="0" autoPict="0">
                <anchor moveWithCells="1">
                  <from>
                    <xdr:col>5</xdr:col>
                    <xdr:colOff>533400</xdr:colOff>
                    <xdr:row>63</xdr:row>
                    <xdr:rowOff>238125</xdr:rowOff>
                  </from>
                  <to>
                    <xdr:col>5</xdr:col>
                    <xdr:colOff>1104900</xdr:colOff>
                    <xdr:row>63</xdr:row>
                    <xdr:rowOff>495300</xdr:rowOff>
                  </to>
                </anchor>
              </controlPr>
            </control>
          </mc:Choice>
        </mc:AlternateContent>
        <mc:AlternateContent xmlns:mc="http://schemas.openxmlformats.org/markup-compatibility/2006">
          <mc:Choice Requires="x14">
            <control shapeId="270365" r:id="rId14" name="Check Box 29">
              <controlPr defaultSize="0" autoFill="0" autoLine="0" autoPict="0">
                <anchor moveWithCells="1">
                  <from>
                    <xdr:col>11</xdr:col>
                    <xdr:colOff>180975</xdr:colOff>
                    <xdr:row>68</xdr:row>
                    <xdr:rowOff>76200</xdr:rowOff>
                  </from>
                  <to>
                    <xdr:col>13</xdr:col>
                    <xdr:colOff>352425</xdr:colOff>
                    <xdr:row>68</xdr:row>
                    <xdr:rowOff>333375</xdr:rowOff>
                  </to>
                </anchor>
              </controlPr>
            </control>
          </mc:Choice>
        </mc:AlternateContent>
        <mc:AlternateContent xmlns:mc="http://schemas.openxmlformats.org/markup-compatibility/2006">
          <mc:Choice Requires="x14">
            <control shapeId="270366" r:id="rId15" name="Check Box 30">
              <controlPr defaultSize="0" autoFill="0" autoLine="0" autoPict="0">
                <anchor moveWithCells="1">
                  <from>
                    <xdr:col>13</xdr:col>
                    <xdr:colOff>257175</xdr:colOff>
                    <xdr:row>68</xdr:row>
                    <xdr:rowOff>76200</xdr:rowOff>
                  </from>
                  <to>
                    <xdr:col>13</xdr:col>
                    <xdr:colOff>828675</xdr:colOff>
                    <xdr:row>68</xdr:row>
                    <xdr:rowOff>333375</xdr:rowOff>
                  </to>
                </anchor>
              </controlPr>
            </control>
          </mc:Choice>
        </mc:AlternateContent>
        <mc:AlternateContent xmlns:mc="http://schemas.openxmlformats.org/markup-compatibility/2006">
          <mc:Choice Requires="x14">
            <control shapeId="270367" r:id="rId16" name="Check Box 31">
              <controlPr defaultSize="0" autoFill="0" autoLine="0" autoPict="0">
                <anchor moveWithCells="1">
                  <from>
                    <xdr:col>13</xdr:col>
                    <xdr:colOff>257175</xdr:colOff>
                    <xdr:row>69</xdr:row>
                    <xdr:rowOff>9525</xdr:rowOff>
                  </from>
                  <to>
                    <xdr:col>13</xdr:col>
                    <xdr:colOff>828675</xdr:colOff>
                    <xdr:row>69</xdr:row>
                    <xdr:rowOff>266700</xdr:rowOff>
                  </to>
                </anchor>
              </controlPr>
            </control>
          </mc:Choice>
        </mc:AlternateContent>
        <mc:AlternateContent xmlns:mc="http://schemas.openxmlformats.org/markup-compatibility/2006">
          <mc:Choice Requires="x14">
            <control shapeId="270368" r:id="rId17" name="Check Box 32">
              <controlPr defaultSize="0" autoFill="0" autoLine="0" autoPict="0">
                <anchor moveWithCells="1">
                  <from>
                    <xdr:col>11</xdr:col>
                    <xdr:colOff>190500</xdr:colOff>
                    <xdr:row>69</xdr:row>
                    <xdr:rowOff>0</xdr:rowOff>
                  </from>
                  <to>
                    <xdr:col>13</xdr:col>
                    <xdr:colOff>76200</xdr:colOff>
                    <xdr:row>69</xdr:row>
                    <xdr:rowOff>266700</xdr:rowOff>
                  </to>
                </anchor>
              </controlPr>
            </control>
          </mc:Choice>
        </mc:AlternateContent>
        <mc:AlternateContent xmlns:mc="http://schemas.openxmlformats.org/markup-compatibility/2006">
          <mc:Choice Requires="x14">
            <control shapeId="270369" r:id="rId18" name="Check Box 33">
              <controlPr defaultSize="0" autoFill="0" autoLine="0" autoPict="0">
                <anchor moveWithCells="1">
                  <from>
                    <xdr:col>11</xdr:col>
                    <xdr:colOff>171450</xdr:colOff>
                    <xdr:row>70</xdr:row>
                    <xdr:rowOff>66675</xdr:rowOff>
                  </from>
                  <to>
                    <xdr:col>13</xdr:col>
                    <xdr:colOff>57150</xdr:colOff>
                    <xdr:row>70</xdr:row>
                    <xdr:rowOff>333375</xdr:rowOff>
                  </to>
                </anchor>
              </controlPr>
            </control>
          </mc:Choice>
        </mc:AlternateContent>
        <mc:AlternateContent xmlns:mc="http://schemas.openxmlformats.org/markup-compatibility/2006">
          <mc:Choice Requires="x14">
            <control shapeId="270370" r:id="rId19" name="Check Box 34">
              <controlPr defaultSize="0" autoFill="0" autoLine="0" autoPict="0">
                <anchor moveWithCells="1">
                  <from>
                    <xdr:col>13</xdr:col>
                    <xdr:colOff>285750</xdr:colOff>
                    <xdr:row>70</xdr:row>
                    <xdr:rowOff>76200</xdr:rowOff>
                  </from>
                  <to>
                    <xdr:col>13</xdr:col>
                    <xdr:colOff>857250</xdr:colOff>
                    <xdr:row>70</xdr:row>
                    <xdr:rowOff>333375</xdr:rowOff>
                  </to>
                </anchor>
              </controlPr>
            </control>
          </mc:Choice>
        </mc:AlternateContent>
        <mc:AlternateContent xmlns:mc="http://schemas.openxmlformats.org/markup-compatibility/2006">
          <mc:Choice Requires="x14">
            <control shapeId="270372" r:id="rId20" name="Check Box 36">
              <controlPr defaultSize="0" autoFill="0" autoLine="0" autoPict="0">
                <anchor moveWithCells="1">
                  <from>
                    <xdr:col>11</xdr:col>
                    <xdr:colOff>171450</xdr:colOff>
                    <xdr:row>71</xdr:row>
                    <xdr:rowOff>66675</xdr:rowOff>
                  </from>
                  <to>
                    <xdr:col>13</xdr:col>
                    <xdr:colOff>57150</xdr:colOff>
                    <xdr:row>71</xdr:row>
                    <xdr:rowOff>333375</xdr:rowOff>
                  </to>
                </anchor>
              </controlPr>
            </control>
          </mc:Choice>
        </mc:AlternateContent>
        <mc:AlternateContent xmlns:mc="http://schemas.openxmlformats.org/markup-compatibility/2006">
          <mc:Choice Requires="x14">
            <control shapeId="270373" r:id="rId21" name="Check Box 37">
              <controlPr defaultSize="0" autoFill="0" autoLine="0" autoPict="0">
                <anchor moveWithCells="1">
                  <from>
                    <xdr:col>13</xdr:col>
                    <xdr:colOff>285750</xdr:colOff>
                    <xdr:row>71</xdr:row>
                    <xdr:rowOff>76200</xdr:rowOff>
                  </from>
                  <to>
                    <xdr:col>13</xdr:col>
                    <xdr:colOff>857250</xdr:colOff>
                    <xdr:row>71</xdr:row>
                    <xdr:rowOff>333375</xdr:rowOff>
                  </to>
                </anchor>
              </controlPr>
            </control>
          </mc:Choice>
        </mc:AlternateContent>
        <mc:AlternateContent xmlns:mc="http://schemas.openxmlformats.org/markup-compatibility/2006">
          <mc:Choice Requires="x14">
            <control shapeId="270379" r:id="rId22" name="Check Box 43">
              <controlPr defaultSize="0" autoFill="0" autoLine="0" autoPict="0">
                <anchor moveWithCells="1">
                  <from>
                    <xdr:col>11</xdr:col>
                    <xdr:colOff>219075</xdr:colOff>
                    <xdr:row>91</xdr:row>
                    <xdr:rowOff>57150</xdr:rowOff>
                  </from>
                  <to>
                    <xdr:col>13</xdr:col>
                    <xdr:colOff>390525</xdr:colOff>
                    <xdr:row>91</xdr:row>
                    <xdr:rowOff>314325</xdr:rowOff>
                  </to>
                </anchor>
              </controlPr>
            </control>
          </mc:Choice>
        </mc:AlternateContent>
        <mc:AlternateContent xmlns:mc="http://schemas.openxmlformats.org/markup-compatibility/2006">
          <mc:Choice Requires="x14">
            <control shapeId="270380" r:id="rId23" name="Check Box 44">
              <controlPr defaultSize="0" autoFill="0" autoLine="0" autoPict="0">
                <anchor moveWithCells="1">
                  <from>
                    <xdr:col>13</xdr:col>
                    <xdr:colOff>352425</xdr:colOff>
                    <xdr:row>91</xdr:row>
                    <xdr:rowOff>57150</xdr:rowOff>
                  </from>
                  <to>
                    <xdr:col>13</xdr:col>
                    <xdr:colOff>923925</xdr:colOff>
                    <xdr:row>91</xdr:row>
                    <xdr:rowOff>314325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4"/>
  <sheetViews>
    <sheetView showGridLines="0" showZeros="0" zoomScaleNormal="100" zoomScaleSheetLayoutView="110" workbookViewId="0">
      <selection activeCell="A2" sqref="A2"/>
    </sheetView>
  </sheetViews>
  <sheetFormatPr baseColWidth="10" defaultRowHeight="12.75"/>
  <cols>
    <col min="1" max="1" width="32.140625" style="821" customWidth="1"/>
    <col min="2" max="2" width="4.42578125" style="1190" customWidth="1"/>
    <col min="3" max="3" width="15.7109375" style="821" customWidth="1"/>
    <col min="4" max="4" width="4.42578125" style="1190" customWidth="1"/>
    <col min="5" max="5" width="15.7109375" style="821" customWidth="1"/>
    <col min="6" max="6" width="4.42578125" style="1190" customWidth="1"/>
    <col min="7" max="7" width="15.7109375" style="821" customWidth="1"/>
    <col min="8" max="8" width="4.42578125" style="1190" customWidth="1"/>
    <col min="9" max="9" width="15.7109375" style="821" customWidth="1"/>
    <col min="10" max="10" width="4.42578125" style="1190" customWidth="1"/>
    <col min="11" max="11" width="12.7109375" style="821" customWidth="1"/>
    <col min="12" max="12" width="15.140625" style="821" customWidth="1"/>
    <col min="13" max="260" width="11.42578125" style="821"/>
    <col min="261" max="261" width="33.140625" style="821" customWidth="1"/>
    <col min="262" max="266" width="16.85546875" style="821" customWidth="1"/>
    <col min="267" max="267" width="13.42578125" style="821" customWidth="1"/>
    <col min="268" max="268" width="15.140625" style="821" customWidth="1"/>
    <col min="269" max="516" width="11.42578125" style="821"/>
    <col min="517" max="517" width="33.140625" style="821" customWidth="1"/>
    <col min="518" max="522" width="16.85546875" style="821" customWidth="1"/>
    <col min="523" max="523" width="13.42578125" style="821" customWidth="1"/>
    <col min="524" max="524" width="15.140625" style="821" customWidth="1"/>
    <col min="525" max="772" width="11.42578125" style="821"/>
    <col min="773" max="773" width="33.140625" style="821" customWidth="1"/>
    <col min="774" max="778" width="16.85546875" style="821" customWidth="1"/>
    <col min="779" max="779" width="13.42578125" style="821" customWidth="1"/>
    <col min="780" max="780" width="15.140625" style="821" customWidth="1"/>
    <col min="781" max="1028" width="11.42578125" style="821"/>
    <col min="1029" max="1029" width="33.140625" style="821" customWidth="1"/>
    <col min="1030" max="1034" width="16.85546875" style="821" customWidth="1"/>
    <col min="1035" max="1035" width="13.42578125" style="821" customWidth="1"/>
    <col min="1036" max="1036" width="15.140625" style="821" customWidth="1"/>
    <col min="1037" max="1284" width="11.42578125" style="821"/>
    <col min="1285" max="1285" width="33.140625" style="821" customWidth="1"/>
    <col min="1286" max="1290" width="16.85546875" style="821" customWidth="1"/>
    <col min="1291" max="1291" width="13.42578125" style="821" customWidth="1"/>
    <col min="1292" max="1292" width="15.140625" style="821" customWidth="1"/>
    <col min="1293" max="1540" width="11.42578125" style="821"/>
    <col min="1541" max="1541" width="33.140625" style="821" customWidth="1"/>
    <col min="1542" max="1546" width="16.85546875" style="821" customWidth="1"/>
    <col min="1547" max="1547" width="13.42578125" style="821" customWidth="1"/>
    <col min="1548" max="1548" width="15.140625" style="821" customWidth="1"/>
    <col min="1549" max="1796" width="11.42578125" style="821"/>
    <col min="1797" max="1797" width="33.140625" style="821" customWidth="1"/>
    <col min="1798" max="1802" width="16.85546875" style="821" customWidth="1"/>
    <col min="1803" max="1803" width="13.42578125" style="821" customWidth="1"/>
    <col min="1804" max="1804" width="15.140625" style="821" customWidth="1"/>
    <col min="1805" max="2052" width="11.42578125" style="821"/>
    <col min="2053" max="2053" width="33.140625" style="821" customWidth="1"/>
    <col min="2054" max="2058" width="16.85546875" style="821" customWidth="1"/>
    <col min="2059" max="2059" width="13.42578125" style="821" customWidth="1"/>
    <col min="2060" max="2060" width="15.140625" style="821" customWidth="1"/>
    <col min="2061" max="2308" width="11.42578125" style="821"/>
    <col min="2309" max="2309" width="33.140625" style="821" customWidth="1"/>
    <col min="2310" max="2314" width="16.85546875" style="821" customWidth="1"/>
    <col min="2315" max="2315" width="13.42578125" style="821" customWidth="1"/>
    <col min="2316" max="2316" width="15.140625" style="821" customWidth="1"/>
    <col min="2317" max="2564" width="11.42578125" style="821"/>
    <col min="2565" max="2565" width="33.140625" style="821" customWidth="1"/>
    <col min="2566" max="2570" width="16.85546875" style="821" customWidth="1"/>
    <col min="2571" max="2571" width="13.42578125" style="821" customWidth="1"/>
    <col min="2572" max="2572" width="15.140625" style="821" customWidth="1"/>
    <col min="2573" max="2820" width="11.42578125" style="821"/>
    <col min="2821" max="2821" width="33.140625" style="821" customWidth="1"/>
    <col min="2822" max="2826" width="16.85546875" style="821" customWidth="1"/>
    <col min="2827" max="2827" width="13.42578125" style="821" customWidth="1"/>
    <col min="2828" max="2828" width="15.140625" style="821" customWidth="1"/>
    <col min="2829" max="3076" width="11.42578125" style="821"/>
    <col min="3077" max="3077" width="33.140625" style="821" customWidth="1"/>
    <col min="3078" max="3082" width="16.85546875" style="821" customWidth="1"/>
    <col min="3083" max="3083" width="13.42578125" style="821" customWidth="1"/>
    <col min="3084" max="3084" width="15.140625" style="821" customWidth="1"/>
    <col min="3085" max="3332" width="11.42578125" style="821"/>
    <col min="3333" max="3333" width="33.140625" style="821" customWidth="1"/>
    <col min="3334" max="3338" width="16.85546875" style="821" customWidth="1"/>
    <col min="3339" max="3339" width="13.42578125" style="821" customWidth="1"/>
    <col min="3340" max="3340" width="15.140625" style="821" customWidth="1"/>
    <col min="3341" max="3588" width="11.42578125" style="821"/>
    <col min="3589" max="3589" width="33.140625" style="821" customWidth="1"/>
    <col min="3590" max="3594" width="16.85546875" style="821" customWidth="1"/>
    <col min="3595" max="3595" width="13.42578125" style="821" customWidth="1"/>
    <col min="3596" max="3596" width="15.140625" style="821" customWidth="1"/>
    <col min="3597" max="3844" width="11.42578125" style="821"/>
    <col min="3845" max="3845" width="33.140625" style="821" customWidth="1"/>
    <col min="3846" max="3850" width="16.85546875" style="821" customWidth="1"/>
    <col min="3851" max="3851" width="13.42578125" style="821" customWidth="1"/>
    <col min="3852" max="3852" width="15.140625" style="821" customWidth="1"/>
    <col min="3853" max="4100" width="11.42578125" style="821"/>
    <col min="4101" max="4101" width="33.140625" style="821" customWidth="1"/>
    <col min="4102" max="4106" width="16.85546875" style="821" customWidth="1"/>
    <col min="4107" max="4107" width="13.42578125" style="821" customWidth="1"/>
    <col min="4108" max="4108" width="15.140625" style="821" customWidth="1"/>
    <col min="4109" max="4356" width="11.42578125" style="821"/>
    <col min="4357" max="4357" width="33.140625" style="821" customWidth="1"/>
    <col min="4358" max="4362" width="16.85546875" style="821" customWidth="1"/>
    <col min="4363" max="4363" width="13.42578125" style="821" customWidth="1"/>
    <col min="4364" max="4364" width="15.140625" style="821" customWidth="1"/>
    <col min="4365" max="4612" width="11.42578125" style="821"/>
    <col min="4613" max="4613" width="33.140625" style="821" customWidth="1"/>
    <col min="4614" max="4618" width="16.85546875" style="821" customWidth="1"/>
    <col min="4619" max="4619" width="13.42578125" style="821" customWidth="1"/>
    <col min="4620" max="4620" width="15.140625" style="821" customWidth="1"/>
    <col min="4621" max="4868" width="11.42578125" style="821"/>
    <col min="4869" max="4869" width="33.140625" style="821" customWidth="1"/>
    <col min="4870" max="4874" width="16.85546875" style="821" customWidth="1"/>
    <col min="4875" max="4875" width="13.42578125" style="821" customWidth="1"/>
    <col min="4876" max="4876" width="15.140625" style="821" customWidth="1"/>
    <col min="4877" max="5124" width="11.42578125" style="821"/>
    <col min="5125" max="5125" width="33.140625" style="821" customWidth="1"/>
    <col min="5126" max="5130" width="16.85546875" style="821" customWidth="1"/>
    <col min="5131" max="5131" width="13.42578125" style="821" customWidth="1"/>
    <col min="5132" max="5132" width="15.140625" style="821" customWidth="1"/>
    <col min="5133" max="5380" width="11.42578125" style="821"/>
    <col min="5381" max="5381" width="33.140625" style="821" customWidth="1"/>
    <col min="5382" max="5386" width="16.85546875" style="821" customWidth="1"/>
    <col min="5387" max="5387" width="13.42578125" style="821" customWidth="1"/>
    <col min="5388" max="5388" width="15.140625" style="821" customWidth="1"/>
    <col min="5389" max="5636" width="11.42578125" style="821"/>
    <col min="5637" max="5637" width="33.140625" style="821" customWidth="1"/>
    <col min="5638" max="5642" width="16.85546875" style="821" customWidth="1"/>
    <col min="5643" max="5643" width="13.42578125" style="821" customWidth="1"/>
    <col min="5644" max="5644" width="15.140625" style="821" customWidth="1"/>
    <col min="5645" max="5892" width="11.42578125" style="821"/>
    <col min="5893" max="5893" width="33.140625" style="821" customWidth="1"/>
    <col min="5894" max="5898" width="16.85546875" style="821" customWidth="1"/>
    <col min="5899" max="5899" width="13.42578125" style="821" customWidth="1"/>
    <col min="5900" max="5900" width="15.140625" style="821" customWidth="1"/>
    <col min="5901" max="6148" width="11.42578125" style="821"/>
    <col min="6149" max="6149" width="33.140625" style="821" customWidth="1"/>
    <col min="6150" max="6154" width="16.85546875" style="821" customWidth="1"/>
    <col min="6155" max="6155" width="13.42578125" style="821" customWidth="1"/>
    <col min="6156" max="6156" width="15.140625" style="821" customWidth="1"/>
    <col min="6157" max="6404" width="11.42578125" style="821"/>
    <col min="6405" max="6405" width="33.140625" style="821" customWidth="1"/>
    <col min="6406" max="6410" width="16.85546875" style="821" customWidth="1"/>
    <col min="6411" max="6411" width="13.42578125" style="821" customWidth="1"/>
    <col min="6412" max="6412" width="15.140625" style="821" customWidth="1"/>
    <col min="6413" max="6660" width="11.42578125" style="821"/>
    <col min="6661" max="6661" width="33.140625" style="821" customWidth="1"/>
    <col min="6662" max="6666" width="16.85546875" style="821" customWidth="1"/>
    <col min="6667" max="6667" width="13.42578125" style="821" customWidth="1"/>
    <col min="6668" max="6668" width="15.140625" style="821" customWidth="1"/>
    <col min="6669" max="6916" width="11.42578125" style="821"/>
    <col min="6917" max="6917" width="33.140625" style="821" customWidth="1"/>
    <col min="6918" max="6922" width="16.85546875" style="821" customWidth="1"/>
    <col min="6923" max="6923" width="13.42578125" style="821" customWidth="1"/>
    <col min="6924" max="6924" width="15.140625" style="821" customWidth="1"/>
    <col min="6925" max="7172" width="11.42578125" style="821"/>
    <col min="7173" max="7173" width="33.140625" style="821" customWidth="1"/>
    <col min="7174" max="7178" width="16.85546875" style="821" customWidth="1"/>
    <col min="7179" max="7179" width="13.42578125" style="821" customWidth="1"/>
    <col min="7180" max="7180" width="15.140625" style="821" customWidth="1"/>
    <col min="7181" max="7428" width="11.42578125" style="821"/>
    <col min="7429" max="7429" width="33.140625" style="821" customWidth="1"/>
    <col min="7430" max="7434" width="16.85546875" style="821" customWidth="1"/>
    <col min="7435" max="7435" width="13.42578125" style="821" customWidth="1"/>
    <col min="7436" max="7436" width="15.140625" style="821" customWidth="1"/>
    <col min="7437" max="7684" width="11.42578125" style="821"/>
    <col min="7685" max="7685" width="33.140625" style="821" customWidth="1"/>
    <col min="7686" max="7690" width="16.85546875" style="821" customWidth="1"/>
    <col min="7691" max="7691" width="13.42578125" style="821" customWidth="1"/>
    <col min="7692" max="7692" width="15.140625" style="821" customWidth="1"/>
    <col min="7693" max="7940" width="11.42578125" style="821"/>
    <col min="7941" max="7941" width="33.140625" style="821" customWidth="1"/>
    <col min="7942" max="7946" width="16.85546875" style="821" customWidth="1"/>
    <col min="7947" max="7947" width="13.42578125" style="821" customWidth="1"/>
    <col min="7948" max="7948" width="15.140625" style="821" customWidth="1"/>
    <col min="7949" max="8196" width="11.42578125" style="821"/>
    <col min="8197" max="8197" width="33.140625" style="821" customWidth="1"/>
    <col min="8198" max="8202" width="16.85546875" style="821" customWidth="1"/>
    <col min="8203" max="8203" width="13.42578125" style="821" customWidth="1"/>
    <col min="8204" max="8204" width="15.140625" style="821" customWidth="1"/>
    <col min="8205" max="8452" width="11.42578125" style="821"/>
    <col min="8453" max="8453" width="33.140625" style="821" customWidth="1"/>
    <col min="8454" max="8458" width="16.85546875" style="821" customWidth="1"/>
    <col min="8459" max="8459" width="13.42578125" style="821" customWidth="1"/>
    <col min="8460" max="8460" width="15.140625" style="821" customWidth="1"/>
    <col min="8461" max="8708" width="11.42578125" style="821"/>
    <col min="8709" max="8709" width="33.140625" style="821" customWidth="1"/>
    <col min="8710" max="8714" width="16.85546875" style="821" customWidth="1"/>
    <col min="8715" max="8715" width="13.42578125" style="821" customWidth="1"/>
    <col min="8716" max="8716" width="15.140625" style="821" customWidth="1"/>
    <col min="8717" max="8964" width="11.42578125" style="821"/>
    <col min="8965" max="8965" width="33.140625" style="821" customWidth="1"/>
    <col min="8966" max="8970" width="16.85546875" style="821" customWidth="1"/>
    <col min="8971" max="8971" width="13.42578125" style="821" customWidth="1"/>
    <col min="8972" max="8972" width="15.140625" style="821" customWidth="1"/>
    <col min="8973" max="9220" width="11.42578125" style="821"/>
    <col min="9221" max="9221" width="33.140625" style="821" customWidth="1"/>
    <col min="9222" max="9226" width="16.85546875" style="821" customWidth="1"/>
    <col min="9227" max="9227" width="13.42578125" style="821" customWidth="1"/>
    <col min="9228" max="9228" width="15.140625" style="821" customWidth="1"/>
    <col min="9229" max="9476" width="11.42578125" style="821"/>
    <col min="9477" max="9477" width="33.140625" style="821" customWidth="1"/>
    <col min="9478" max="9482" width="16.85546875" style="821" customWidth="1"/>
    <col min="9483" max="9483" width="13.42578125" style="821" customWidth="1"/>
    <col min="9484" max="9484" width="15.140625" style="821" customWidth="1"/>
    <col min="9485" max="9732" width="11.42578125" style="821"/>
    <col min="9733" max="9733" width="33.140625" style="821" customWidth="1"/>
    <col min="9734" max="9738" width="16.85546875" style="821" customWidth="1"/>
    <col min="9739" max="9739" width="13.42578125" style="821" customWidth="1"/>
    <col min="9740" max="9740" width="15.140625" style="821" customWidth="1"/>
    <col min="9741" max="9988" width="11.42578125" style="821"/>
    <col min="9989" max="9989" width="33.140625" style="821" customWidth="1"/>
    <col min="9990" max="9994" width="16.85546875" style="821" customWidth="1"/>
    <col min="9995" max="9995" width="13.42578125" style="821" customWidth="1"/>
    <col min="9996" max="9996" width="15.140625" style="821" customWidth="1"/>
    <col min="9997" max="10244" width="11.42578125" style="821"/>
    <col min="10245" max="10245" width="33.140625" style="821" customWidth="1"/>
    <col min="10246" max="10250" width="16.85546875" style="821" customWidth="1"/>
    <col min="10251" max="10251" width="13.42578125" style="821" customWidth="1"/>
    <col min="10252" max="10252" width="15.140625" style="821" customWidth="1"/>
    <col min="10253" max="10500" width="11.42578125" style="821"/>
    <col min="10501" max="10501" width="33.140625" style="821" customWidth="1"/>
    <col min="10502" max="10506" width="16.85546875" style="821" customWidth="1"/>
    <col min="10507" max="10507" width="13.42578125" style="821" customWidth="1"/>
    <col min="10508" max="10508" width="15.140625" style="821" customWidth="1"/>
    <col min="10509" max="10756" width="11.42578125" style="821"/>
    <col min="10757" max="10757" width="33.140625" style="821" customWidth="1"/>
    <col min="10758" max="10762" width="16.85546875" style="821" customWidth="1"/>
    <col min="10763" max="10763" width="13.42578125" style="821" customWidth="1"/>
    <col min="10764" max="10764" width="15.140625" style="821" customWidth="1"/>
    <col min="10765" max="11012" width="11.42578125" style="821"/>
    <col min="11013" max="11013" width="33.140625" style="821" customWidth="1"/>
    <col min="11014" max="11018" width="16.85546875" style="821" customWidth="1"/>
    <col min="11019" max="11019" width="13.42578125" style="821" customWidth="1"/>
    <col min="11020" max="11020" width="15.140625" style="821" customWidth="1"/>
    <col min="11021" max="11268" width="11.42578125" style="821"/>
    <col min="11269" max="11269" width="33.140625" style="821" customWidth="1"/>
    <col min="11270" max="11274" width="16.85546875" style="821" customWidth="1"/>
    <col min="11275" max="11275" width="13.42578125" style="821" customWidth="1"/>
    <col min="11276" max="11276" width="15.140625" style="821" customWidth="1"/>
    <col min="11277" max="11524" width="11.42578125" style="821"/>
    <col min="11525" max="11525" width="33.140625" style="821" customWidth="1"/>
    <col min="11526" max="11530" width="16.85546875" style="821" customWidth="1"/>
    <col min="11531" max="11531" width="13.42578125" style="821" customWidth="1"/>
    <col min="11532" max="11532" width="15.140625" style="821" customWidth="1"/>
    <col min="11533" max="11780" width="11.42578125" style="821"/>
    <col min="11781" max="11781" width="33.140625" style="821" customWidth="1"/>
    <col min="11782" max="11786" width="16.85546875" style="821" customWidth="1"/>
    <col min="11787" max="11787" width="13.42578125" style="821" customWidth="1"/>
    <col min="11788" max="11788" width="15.140625" style="821" customWidth="1"/>
    <col min="11789" max="12036" width="11.42578125" style="821"/>
    <col min="12037" max="12037" width="33.140625" style="821" customWidth="1"/>
    <col min="12038" max="12042" width="16.85546875" style="821" customWidth="1"/>
    <col min="12043" max="12043" width="13.42578125" style="821" customWidth="1"/>
    <col min="12044" max="12044" width="15.140625" style="821" customWidth="1"/>
    <col min="12045" max="12292" width="11.42578125" style="821"/>
    <col min="12293" max="12293" width="33.140625" style="821" customWidth="1"/>
    <col min="12294" max="12298" width="16.85546875" style="821" customWidth="1"/>
    <col min="12299" max="12299" width="13.42578125" style="821" customWidth="1"/>
    <col min="12300" max="12300" width="15.140625" style="821" customWidth="1"/>
    <col min="12301" max="12548" width="11.42578125" style="821"/>
    <col min="12549" max="12549" width="33.140625" style="821" customWidth="1"/>
    <col min="12550" max="12554" width="16.85546875" style="821" customWidth="1"/>
    <col min="12555" max="12555" width="13.42578125" style="821" customWidth="1"/>
    <col min="12556" max="12556" width="15.140625" style="821" customWidth="1"/>
    <col min="12557" max="12804" width="11.42578125" style="821"/>
    <col min="12805" max="12805" width="33.140625" style="821" customWidth="1"/>
    <col min="12806" max="12810" width="16.85546875" style="821" customWidth="1"/>
    <col min="12811" max="12811" width="13.42578125" style="821" customWidth="1"/>
    <col min="12812" max="12812" width="15.140625" style="821" customWidth="1"/>
    <col min="12813" max="13060" width="11.42578125" style="821"/>
    <col min="13061" max="13061" width="33.140625" style="821" customWidth="1"/>
    <col min="13062" max="13066" width="16.85546875" style="821" customWidth="1"/>
    <col min="13067" max="13067" width="13.42578125" style="821" customWidth="1"/>
    <col min="13068" max="13068" width="15.140625" style="821" customWidth="1"/>
    <col min="13069" max="13316" width="11.42578125" style="821"/>
    <col min="13317" max="13317" width="33.140625" style="821" customWidth="1"/>
    <col min="13318" max="13322" width="16.85546875" style="821" customWidth="1"/>
    <col min="13323" max="13323" width="13.42578125" style="821" customWidth="1"/>
    <col min="13324" max="13324" width="15.140625" style="821" customWidth="1"/>
    <col min="13325" max="13572" width="11.42578125" style="821"/>
    <col min="13573" max="13573" width="33.140625" style="821" customWidth="1"/>
    <col min="13574" max="13578" width="16.85546875" style="821" customWidth="1"/>
    <col min="13579" max="13579" width="13.42578125" style="821" customWidth="1"/>
    <col min="13580" max="13580" width="15.140625" style="821" customWidth="1"/>
    <col min="13581" max="13828" width="11.42578125" style="821"/>
    <col min="13829" max="13829" width="33.140625" style="821" customWidth="1"/>
    <col min="13830" max="13834" width="16.85546875" style="821" customWidth="1"/>
    <col min="13835" max="13835" width="13.42578125" style="821" customWidth="1"/>
    <col min="13836" max="13836" width="15.140625" style="821" customWidth="1"/>
    <col min="13837" max="14084" width="11.42578125" style="821"/>
    <col min="14085" max="14085" width="33.140625" style="821" customWidth="1"/>
    <col min="14086" max="14090" width="16.85546875" style="821" customWidth="1"/>
    <col min="14091" max="14091" width="13.42578125" style="821" customWidth="1"/>
    <col min="14092" max="14092" width="15.140625" style="821" customWidth="1"/>
    <col min="14093" max="14340" width="11.42578125" style="821"/>
    <col min="14341" max="14341" width="33.140625" style="821" customWidth="1"/>
    <col min="14342" max="14346" width="16.85546875" style="821" customWidth="1"/>
    <col min="14347" max="14347" width="13.42578125" style="821" customWidth="1"/>
    <col min="14348" max="14348" width="15.140625" style="821" customWidth="1"/>
    <col min="14349" max="14596" width="11.42578125" style="821"/>
    <col min="14597" max="14597" width="33.140625" style="821" customWidth="1"/>
    <col min="14598" max="14602" width="16.85546875" style="821" customWidth="1"/>
    <col min="14603" max="14603" width="13.42578125" style="821" customWidth="1"/>
    <col min="14604" max="14604" width="15.140625" style="821" customWidth="1"/>
    <col min="14605" max="14852" width="11.42578125" style="821"/>
    <col min="14853" max="14853" width="33.140625" style="821" customWidth="1"/>
    <col min="14854" max="14858" width="16.85546875" style="821" customWidth="1"/>
    <col min="14859" max="14859" width="13.42578125" style="821" customWidth="1"/>
    <col min="14860" max="14860" width="15.140625" style="821" customWidth="1"/>
    <col min="14861" max="15108" width="11.42578125" style="821"/>
    <col min="15109" max="15109" width="33.140625" style="821" customWidth="1"/>
    <col min="15110" max="15114" width="16.85546875" style="821" customWidth="1"/>
    <col min="15115" max="15115" width="13.42578125" style="821" customWidth="1"/>
    <col min="15116" max="15116" width="15.140625" style="821" customWidth="1"/>
    <col min="15117" max="15364" width="11.42578125" style="821"/>
    <col min="15365" max="15365" width="33.140625" style="821" customWidth="1"/>
    <col min="15366" max="15370" width="16.85546875" style="821" customWidth="1"/>
    <col min="15371" max="15371" width="13.42578125" style="821" customWidth="1"/>
    <col min="15372" max="15372" width="15.140625" style="821" customWidth="1"/>
    <col min="15373" max="15620" width="11.42578125" style="821"/>
    <col min="15621" max="15621" width="33.140625" style="821" customWidth="1"/>
    <col min="15622" max="15626" width="16.85546875" style="821" customWidth="1"/>
    <col min="15627" max="15627" width="13.42578125" style="821" customWidth="1"/>
    <col min="15628" max="15628" width="15.140625" style="821" customWidth="1"/>
    <col min="15629" max="15876" width="11.42578125" style="821"/>
    <col min="15877" max="15877" width="33.140625" style="821" customWidth="1"/>
    <col min="15878" max="15882" width="16.85546875" style="821" customWidth="1"/>
    <col min="15883" max="15883" width="13.42578125" style="821" customWidth="1"/>
    <col min="15884" max="15884" width="15.140625" style="821" customWidth="1"/>
    <col min="15885" max="16132" width="11.42578125" style="821"/>
    <col min="16133" max="16133" width="33.140625" style="821" customWidth="1"/>
    <col min="16134" max="16138" width="16.85546875" style="821" customWidth="1"/>
    <col min="16139" max="16139" width="13.42578125" style="821" customWidth="1"/>
    <col min="16140" max="16140" width="15.140625" style="821" customWidth="1"/>
    <col min="16141" max="16384" width="11.42578125" style="821"/>
  </cols>
  <sheetData>
    <row r="1" spans="1:14" s="913" customFormat="1" ht="26.25" customHeight="1">
      <c r="A1" s="912" t="str">
        <f>"Section 6c : Bilan - Rémunération des artistes et des créateurs "&amp;'Page de garde'!C4</f>
        <v>Section 6c : Bilan - Rémunération des artistes et des créateurs 2023-2024</v>
      </c>
      <c r="B1" s="1178"/>
      <c r="C1" s="912"/>
      <c r="D1" s="1178"/>
      <c r="E1" s="912"/>
      <c r="F1" s="1178"/>
      <c r="G1" s="912"/>
      <c r="H1" s="1178"/>
      <c r="I1" s="912"/>
      <c r="J1" s="1178"/>
      <c r="K1" s="951" t="s">
        <v>490</v>
      </c>
      <c r="L1" s="952"/>
      <c r="M1" s="953"/>
      <c r="N1" s="952"/>
    </row>
    <row r="2" spans="1:14" s="913" customFormat="1" ht="16.5" customHeight="1">
      <c r="A2" s="954" t="s">
        <v>690</v>
      </c>
      <c r="B2" s="1178"/>
      <c r="C2" s="912"/>
      <c r="D2" s="1178"/>
      <c r="E2" s="912"/>
      <c r="F2" s="1178"/>
      <c r="G2" s="912"/>
      <c r="H2" s="1178"/>
      <c r="I2" s="912"/>
      <c r="J2" s="1178"/>
      <c r="K2" s="951" t="s">
        <v>491</v>
      </c>
      <c r="L2" s="952"/>
      <c r="M2" s="953"/>
      <c r="N2" s="952"/>
    </row>
    <row r="3" spans="1:14" s="913" customFormat="1" ht="16.5" customHeight="1">
      <c r="A3" s="890" t="s">
        <v>692</v>
      </c>
      <c r="B3" s="1178"/>
      <c r="C3" s="912"/>
      <c r="D3" s="1178"/>
      <c r="E3" s="912"/>
      <c r="F3" s="1178"/>
      <c r="G3" s="912"/>
      <c r="H3" s="1178"/>
      <c r="I3" s="912"/>
      <c r="J3" s="1178"/>
      <c r="K3" s="951"/>
      <c r="L3" s="952"/>
      <c r="M3" s="953"/>
      <c r="N3" s="952"/>
    </row>
    <row r="4" spans="1:14" s="913" customFormat="1" ht="15" customHeight="1">
      <c r="A4" s="890" t="s">
        <v>446</v>
      </c>
      <c r="B4" s="1178"/>
      <c r="C4" s="912"/>
      <c r="D4" s="1178"/>
      <c r="E4" s="912"/>
      <c r="F4" s="1178"/>
      <c r="G4" s="912"/>
      <c r="H4" s="1178"/>
      <c r="I4" s="912"/>
      <c r="J4" s="1178"/>
      <c r="K4" s="951"/>
      <c r="L4" s="952"/>
      <c r="M4" s="953"/>
      <c r="N4" s="952"/>
    </row>
    <row r="5" spans="1:14" s="913" customFormat="1" ht="15" hidden="1" customHeight="1">
      <c r="B5" s="1179"/>
      <c r="C5" s="914"/>
      <c r="D5" s="1179"/>
      <c r="E5" s="914"/>
      <c r="F5" s="1179"/>
      <c r="G5" s="914"/>
      <c r="H5" s="1179"/>
      <c r="I5" s="914"/>
      <c r="J5" s="1179"/>
      <c r="K5" s="915"/>
    </row>
    <row r="6" spans="1:14" s="913" customFormat="1" ht="15" customHeight="1">
      <c r="B6" s="1179"/>
      <c r="C6" s="914"/>
      <c r="D6" s="1179"/>
      <c r="E6" s="914"/>
      <c r="F6" s="1179"/>
      <c r="G6" s="914"/>
      <c r="H6" s="1179"/>
      <c r="I6" s="914"/>
      <c r="J6" s="1179"/>
      <c r="K6" s="915"/>
    </row>
    <row r="7" spans="1:14" s="913" customFormat="1" ht="15" customHeight="1">
      <c r="A7" s="124" t="s">
        <v>147</v>
      </c>
      <c r="B7" s="1180"/>
      <c r="C7" s="1069">
        <f>'Page de garde'!$C$3</f>
        <v>0</v>
      </c>
      <c r="D7" s="1180"/>
      <c r="E7" s="1069"/>
      <c r="F7" s="1180"/>
      <c r="G7" s="1069"/>
      <c r="H7" s="1180"/>
      <c r="I7" s="1069"/>
      <c r="J7" s="1180"/>
      <c r="K7" s="915"/>
    </row>
    <row r="8" spans="1:14" s="913" customFormat="1" ht="7.5" customHeight="1">
      <c r="A8" s="36"/>
      <c r="B8" s="1179"/>
      <c r="C8" s="916"/>
      <c r="D8" s="1179"/>
      <c r="E8" s="916"/>
      <c r="F8" s="1179"/>
      <c r="G8" s="916"/>
      <c r="H8" s="1179"/>
      <c r="I8" s="916"/>
      <c r="J8" s="1179"/>
      <c r="K8" s="915"/>
    </row>
    <row r="9" spans="1:14">
      <c r="A9" s="922"/>
      <c r="B9" s="1177"/>
      <c r="C9" s="1343">
        <v>1</v>
      </c>
      <c r="D9" s="1344"/>
      <c r="E9" s="1343">
        <v>2</v>
      </c>
      <c r="F9" s="1344"/>
      <c r="G9" s="1343">
        <v>3</v>
      </c>
      <c r="H9" s="1344"/>
      <c r="I9" s="1343">
        <v>4</v>
      </c>
      <c r="J9" s="1345"/>
      <c r="K9" s="816"/>
      <c r="L9" s="816"/>
    </row>
    <row r="10" spans="1:14" s="917" customFormat="1" ht="20.25" customHeight="1">
      <c r="A10" s="1367" t="s">
        <v>693</v>
      </c>
      <c r="B10" s="1181"/>
      <c r="C10" s="1346"/>
      <c r="D10" s="1347"/>
      <c r="E10" s="1346"/>
      <c r="F10" s="1347"/>
      <c r="G10" s="1346"/>
      <c r="H10" s="1347"/>
      <c r="I10" s="1346"/>
      <c r="J10" s="1348"/>
      <c r="K10" s="1349"/>
    </row>
    <row r="11" spans="1:14" s="915" customFormat="1" ht="6.75" customHeight="1">
      <c r="A11" s="816"/>
      <c r="B11" s="1182"/>
      <c r="C11" s="816"/>
      <c r="D11" s="1350"/>
      <c r="E11" s="816"/>
      <c r="F11" s="1350"/>
      <c r="G11" s="816"/>
      <c r="H11" s="1350"/>
      <c r="I11" s="816"/>
      <c r="J11" s="1350"/>
      <c r="K11" s="816"/>
      <c r="L11" s="847"/>
    </row>
    <row r="12" spans="1:14" s="915" customFormat="1" ht="15" customHeight="1">
      <c r="A12" s="849" t="s">
        <v>688</v>
      </c>
      <c r="B12" s="1183"/>
      <c r="C12" s="1351"/>
      <c r="D12" s="1352"/>
      <c r="E12" s="1351"/>
      <c r="F12" s="1352"/>
      <c r="G12" s="1351"/>
      <c r="H12" s="1352"/>
      <c r="I12" s="1351"/>
      <c r="J12" s="1350"/>
      <c r="K12" s="816"/>
      <c r="L12" s="847"/>
    </row>
    <row r="13" spans="1:14" s="915" customFormat="1" ht="12" hidden="1">
      <c r="A13" s="1368"/>
      <c r="B13" s="1182"/>
      <c r="C13" s="816"/>
      <c r="D13" s="1350"/>
      <c r="E13" s="816"/>
      <c r="F13" s="1350"/>
      <c r="G13" s="816"/>
      <c r="H13" s="1350"/>
      <c r="I13" s="816"/>
      <c r="J13" s="1350"/>
      <c r="K13" s="1409"/>
      <c r="L13" s="847"/>
    </row>
    <row r="14" spans="1:14" s="915" customFormat="1" ht="12" hidden="1">
      <c r="A14" s="849" t="s">
        <v>721</v>
      </c>
      <c r="B14" s="1183"/>
      <c r="C14" s="1408">
        <f>IF(AND(B21="",B22=""),0,1)</f>
        <v>0</v>
      </c>
      <c r="D14" s="1352"/>
      <c r="E14" s="1408">
        <f>IF(AND(D21="",D22=""),0,1)</f>
        <v>0</v>
      </c>
      <c r="F14" s="1352"/>
      <c r="G14" s="1408">
        <f>IF(AND(F21="",F22=""),0,1)</f>
        <v>0</v>
      </c>
      <c r="H14" s="1352"/>
      <c r="I14" s="1408">
        <f>IF(AND(H21="",H22=""),0,1)</f>
        <v>0</v>
      </c>
      <c r="J14" s="1352"/>
      <c r="K14" s="1450">
        <f>SUM(C14:I14)</f>
        <v>0</v>
      </c>
      <c r="L14" s="847"/>
      <c r="M14" s="915">
        <f>IF(AND(B21="",B22=""),0,1)</f>
        <v>0</v>
      </c>
    </row>
    <row r="15" spans="1:14" s="915" customFormat="1" ht="12" customHeight="1">
      <c r="A15" s="849"/>
      <c r="B15" s="1182"/>
      <c r="C15" s="816"/>
      <c r="D15" s="1350"/>
      <c r="E15" s="816"/>
      <c r="F15" s="1350"/>
      <c r="G15" s="816"/>
      <c r="H15" s="1350"/>
      <c r="I15" s="816"/>
      <c r="J15" s="1350"/>
      <c r="K15" s="1410"/>
      <c r="L15" s="847"/>
    </row>
    <row r="16" spans="1:14" s="915" customFormat="1" ht="12" hidden="1" customHeight="1">
      <c r="A16" s="849"/>
      <c r="B16" s="1182"/>
      <c r="C16" s="816"/>
      <c r="D16" s="1350"/>
      <c r="E16" s="816"/>
      <c r="F16" s="1350"/>
      <c r="G16" s="816"/>
      <c r="H16" s="1350"/>
      <c r="I16" s="816"/>
      <c r="J16" s="1350"/>
      <c r="K16" s="1410"/>
      <c r="L16" s="847"/>
    </row>
    <row r="17" spans="1:12" s="915" customFormat="1" ht="12" hidden="1" customHeight="1">
      <c r="A17" s="849"/>
      <c r="B17" s="1182"/>
      <c r="C17" s="816"/>
      <c r="D17" s="1350"/>
      <c r="E17" s="816"/>
      <c r="F17" s="1350"/>
      <c r="G17" s="816"/>
      <c r="H17" s="1350"/>
      <c r="I17" s="816"/>
      <c r="J17" s="1350"/>
      <c r="K17" s="1410"/>
      <c r="L17" s="847"/>
    </row>
    <row r="18" spans="1:12" s="915" customFormat="1" ht="4.5" customHeight="1">
      <c r="A18" s="1023"/>
      <c r="B18" s="1182"/>
      <c r="C18" s="816"/>
      <c r="D18" s="1350"/>
      <c r="E18" s="816"/>
      <c r="F18" s="1350"/>
      <c r="G18" s="816"/>
      <c r="H18" s="1350"/>
      <c r="I18" s="816"/>
      <c r="J18" s="1350"/>
      <c r="K18" s="816"/>
      <c r="L18" s="847"/>
    </row>
    <row r="19" spans="1:12" s="922" customFormat="1" ht="12.75" customHeight="1">
      <c r="A19" s="849" t="s">
        <v>695</v>
      </c>
      <c r="B19" s="1182"/>
      <c r="C19" s="816"/>
      <c r="D19" s="1350"/>
      <c r="E19" s="816"/>
      <c r="F19" s="1350"/>
      <c r="G19" s="816"/>
      <c r="H19" s="1350"/>
      <c r="I19" s="816"/>
      <c r="J19" s="1924" t="s">
        <v>448</v>
      </c>
      <c r="K19" s="1925"/>
      <c r="L19" s="847"/>
    </row>
    <row r="20" spans="1:12" s="847" customFormat="1" ht="12">
      <c r="A20" s="1023" t="s">
        <v>449</v>
      </c>
      <c r="B20" s="1358" t="s">
        <v>604</v>
      </c>
      <c r="C20" s="1357"/>
      <c r="D20" s="1358" t="s">
        <v>604</v>
      </c>
      <c r="E20" s="1357"/>
      <c r="F20" s="1358" t="s">
        <v>604</v>
      </c>
      <c r="G20" s="1357"/>
      <c r="H20" s="1358" t="s">
        <v>604</v>
      </c>
      <c r="I20" s="1357"/>
      <c r="J20" s="1358" t="s">
        <v>604</v>
      </c>
      <c r="K20" s="1355"/>
    </row>
    <row r="21" spans="1:12" s="847" customFormat="1" ht="15.75" customHeight="1">
      <c r="A21" s="1369" t="s">
        <v>564</v>
      </c>
      <c r="B21" s="1186"/>
      <c r="C21" s="1359"/>
      <c r="D21" s="1360"/>
      <c r="E21" s="1359"/>
      <c r="F21" s="1360"/>
      <c r="G21" s="1359"/>
      <c r="H21" s="1360"/>
      <c r="I21" s="1359"/>
      <c r="J21" s="1360">
        <f>SUM(B21+D21+F21+H21)</f>
        <v>0</v>
      </c>
      <c r="K21" s="1361">
        <f>SUM(C21+E21+G21+I21)</f>
        <v>0</v>
      </c>
    </row>
    <row r="22" spans="1:12" s="847" customFormat="1" ht="16.5" customHeight="1">
      <c r="A22" s="1369" t="s">
        <v>565</v>
      </c>
      <c r="B22" s="1186"/>
      <c r="C22" s="1359"/>
      <c r="D22" s="1360"/>
      <c r="E22" s="1359"/>
      <c r="F22" s="1360"/>
      <c r="G22" s="1359"/>
      <c r="H22" s="1360"/>
      <c r="I22" s="1359"/>
      <c r="J22" s="1360">
        <f>SUM(B22+D22+F22+H22)</f>
        <v>0</v>
      </c>
      <c r="K22" s="1361">
        <f>SUM(C22+E22+G22+I22)</f>
        <v>0</v>
      </c>
    </row>
    <row r="23" spans="1:12" s="847" customFormat="1" ht="14.25" customHeight="1">
      <c r="A23" s="1023" t="s">
        <v>634</v>
      </c>
      <c r="B23" s="1185" t="s">
        <v>604</v>
      </c>
      <c r="C23" s="1115"/>
      <c r="D23" s="1185" t="s">
        <v>604</v>
      </c>
      <c r="E23" s="1115"/>
      <c r="F23" s="1185" t="s">
        <v>604</v>
      </c>
      <c r="G23" s="1115"/>
      <c r="H23" s="1185" t="s">
        <v>604</v>
      </c>
      <c r="I23" s="1115"/>
      <c r="J23" s="1185" t="s">
        <v>604</v>
      </c>
      <c r="K23" s="1116"/>
    </row>
    <row r="24" spans="1:12" s="847" customFormat="1" ht="15" customHeight="1">
      <c r="A24" s="1369" t="s">
        <v>564</v>
      </c>
      <c r="B24" s="1186"/>
      <c r="C24" s="1359"/>
      <c r="D24" s="1360"/>
      <c r="E24" s="1359"/>
      <c r="F24" s="1360"/>
      <c r="G24" s="1359"/>
      <c r="H24" s="1360"/>
      <c r="I24" s="1359"/>
      <c r="J24" s="1360">
        <f>SUM(B24+D24+F24+H24)</f>
        <v>0</v>
      </c>
      <c r="K24" s="1361">
        <f>SUM(C24+E24+G24+I24)</f>
        <v>0</v>
      </c>
    </row>
    <row r="25" spans="1:12" s="847" customFormat="1" ht="15" customHeight="1">
      <c r="A25" s="1369" t="s">
        <v>565</v>
      </c>
      <c r="B25" s="1186"/>
      <c r="C25" s="1359"/>
      <c r="D25" s="1360"/>
      <c r="E25" s="1359"/>
      <c r="F25" s="1360"/>
      <c r="G25" s="1359"/>
      <c r="H25" s="1360"/>
      <c r="I25" s="1359"/>
      <c r="J25" s="1360">
        <f>SUM(B25+D25+F25+H25)</f>
        <v>0</v>
      </c>
      <c r="K25" s="1361">
        <f>SUM(C25+E25+G25+I25)</f>
        <v>0</v>
      </c>
    </row>
    <row r="26" spans="1:12" s="847" customFormat="1" ht="12">
      <c r="A26" s="1023" t="s">
        <v>450</v>
      </c>
      <c r="B26" s="1363" t="s">
        <v>604</v>
      </c>
      <c r="C26" s="1362"/>
      <c r="D26" s="1363" t="s">
        <v>604</v>
      </c>
      <c r="E26" s="1362"/>
      <c r="F26" s="1363" t="s">
        <v>604</v>
      </c>
      <c r="G26" s="1362"/>
      <c r="H26" s="1363" t="s">
        <v>604</v>
      </c>
      <c r="I26" s="1362"/>
      <c r="J26" s="1363" t="s">
        <v>604</v>
      </c>
      <c r="K26" s="1364"/>
    </row>
    <row r="27" spans="1:12" s="847" customFormat="1" ht="15.75" customHeight="1">
      <c r="A27" s="1369" t="s">
        <v>564</v>
      </c>
      <c r="B27" s="1186"/>
      <c r="C27" s="1359"/>
      <c r="D27" s="1360"/>
      <c r="E27" s="1359"/>
      <c r="F27" s="1360"/>
      <c r="G27" s="1359"/>
      <c r="H27" s="1360"/>
      <c r="I27" s="1359"/>
      <c r="J27" s="1360">
        <f>SUM(B27+D27+F27+H27)</f>
        <v>0</v>
      </c>
      <c r="K27" s="1361">
        <f>SUM(C27+E27+G27+I27)</f>
        <v>0</v>
      </c>
    </row>
    <row r="28" spans="1:12" s="847" customFormat="1" ht="14.25" customHeight="1">
      <c r="A28" s="1369" t="s">
        <v>565</v>
      </c>
      <c r="B28" s="1186"/>
      <c r="C28" s="1359"/>
      <c r="D28" s="1360"/>
      <c r="E28" s="1359"/>
      <c r="F28" s="1360"/>
      <c r="G28" s="1359"/>
      <c r="H28" s="1360"/>
      <c r="I28" s="1359"/>
      <c r="J28" s="1360">
        <f>SUM(B28+D28+F28+H28)</f>
        <v>0</v>
      </c>
      <c r="K28" s="1361">
        <f>SUM(C28+E28+G28+I28)</f>
        <v>0</v>
      </c>
    </row>
    <row r="29" spans="1:12" s="847" customFormat="1" ht="15" customHeight="1">
      <c r="A29" s="1023" t="s">
        <v>451</v>
      </c>
      <c r="B29" s="1184"/>
      <c r="C29" s="1359"/>
      <c r="D29" s="1365"/>
      <c r="E29" s="1359"/>
      <c r="F29" s="1365"/>
      <c r="G29" s="1359"/>
      <c r="H29" s="1365"/>
      <c r="I29" s="1359"/>
      <c r="J29" s="1365"/>
      <c r="K29" s="1361">
        <f t="shared" ref="K29:K36" si="0">SUM(C29:I29)</f>
        <v>0</v>
      </c>
    </row>
    <row r="30" spans="1:12" s="847" customFormat="1" ht="15" customHeight="1">
      <c r="A30" s="1023" t="s">
        <v>464</v>
      </c>
      <c r="B30" s="1184"/>
      <c r="C30" s="1359"/>
      <c r="D30" s="1365"/>
      <c r="E30" s="1359"/>
      <c r="F30" s="1365"/>
      <c r="G30" s="1359"/>
      <c r="H30" s="1365"/>
      <c r="I30" s="1359"/>
      <c r="J30" s="1365"/>
      <c r="K30" s="1361">
        <f t="shared" si="0"/>
        <v>0</v>
      </c>
    </row>
    <row r="31" spans="1:12" s="847" customFormat="1" ht="15" customHeight="1">
      <c r="A31" s="1023" t="s">
        <v>452</v>
      </c>
      <c r="B31" s="1184"/>
      <c r="C31" s="1359"/>
      <c r="D31" s="1365"/>
      <c r="E31" s="1359"/>
      <c r="F31" s="1365"/>
      <c r="G31" s="1359"/>
      <c r="H31" s="1365"/>
      <c r="I31" s="1359"/>
      <c r="J31" s="1365"/>
      <c r="K31" s="1361">
        <f t="shared" si="0"/>
        <v>0</v>
      </c>
    </row>
    <row r="32" spans="1:12" s="847" customFormat="1" ht="15" customHeight="1">
      <c r="A32" s="1023" t="s">
        <v>453</v>
      </c>
      <c r="B32" s="1184"/>
      <c r="C32" s="1359"/>
      <c r="D32" s="1365"/>
      <c r="E32" s="1359"/>
      <c r="F32" s="1365"/>
      <c r="G32" s="1359"/>
      <c r="H32" s="1365"/>
      <c r="I32" s="1359"/>
      <c r="J32" s="1365"/>
      <c r="K32" s="1361">
        <f t="shared" si="0"/>
        <v>0</v>
      </c>
    </row>
    <row r="33" spans="1:12" s="847" customFormat="1" ht="15" customHeight="1">
      <c r="A33" s="1023" t="s">
        <v>494</v>
      </c>
      <c r="B33" s="1184"/>
      <c r="C33" s="1359"/>
      <c r="D33" s="1365"/>
      <c r="E33" s="1359"/>
      <c r="F33" s="1365"/>
      <c r="G33" s="1359"/>
      <c r="H33" s="1365"/>
      <c r="I33" s="1359"/>
      <c r="J33" s="1365"/>
      <c r="K33" s="1361">
        <f t="shared" si="0"/>
        <v>0</v>
      </c>
    </row>
    <row r="34" spans="1:12" s="847" customFormat="1" ht="15" customHeight="1">
      <c r="A34" s="1023" t="s">
        <v>454</v>
      </c>
      <c r="B34" s="1184"/>
      <c r="C34" s="1359"/>
      <c r="D34" s="1365"/>
      <c r="E34" s="1359"/>
      <c r="F34" s="1365"/>
      <c r="G34" s="1359"/>
      <c r="H34" s="1365"/>
      <c r="I34" s="1359"/>
      <c r="J34" s="1365"/>
      <c r="K34" s="1361">
        <f t="shared" si="0"/>
        <v>0</v>
      </c>
    </row>
    <row r="35" spans="1:12" s="847" customFormat="1" ht="15" customHeight="1">
      <c r="A35" s="1023" t="s">
        <v>11</v>
      </c>
      <c r="B35" s="1187"/>
      <c r="C35" s="1359"/>
      <c r="D35" s="1356"/>
      <c r="E35" s="1359"/>
      <c r="F35" s="1356"/>
      <c r="G35" s="1359"/>
      <c r="H35" s="1356"/>
      <c r="I35" s="1359"/>
      <c r="J35" s="1356"/>
      <c r="K35" s="1361">
        <f t="shared" si="0"/>
        <v>0</v>
      </c>
    </row>
    <row r="36" spans="1:12" s="847" customFormat="1" ht="15" customHeight="1" thickBot="1">
      <c r="A36" s="1023" t="s">
        <v>12</v>
      </c>
      <c r="B36" s="1187"/>
      <c r="C36" s="1359"/>
      <c r="D36" s="1356"/>
      <c r="E36" s="1359"/>
      <c r="F36" s="1356"/>
      <c r="G36" s="1359"/>
      <c r="H36" s="1356"/>
      <c r="I36" s="1359"/>
      <c r="J36" s="1356"/>
      <c r="K36" s="1361">
        <f t="shared" si="0"/>
        <v>0</v>
      </c>
    </row>
    <row r="37" spans="1:12" s="922" customFormat="1" ht="15" customHeight="1" thickBot="1">
      <c r="A37" s="849" t="s">
        <v>13</v>
      </c>
      <c r="B37" s="1188"/>
      <c r="C37" s="934">
        <f>SUM(C20:C36)</f>
        <v>0</v>
      </c>
      <c r="D37" s="1366"/>
      <c r="E37" s="934">
        <f>SUM(E20:E36)</f>
        <v>0</v>
      </c>
      <c r="F37" s="1366"/>
      <c r="G37" s="934">
        <f>SUM(G20:G36)</f>
        <v>0</v>
      </c>
      <c r="H37" s="1366"/>
      <c r="I37" s="934">
        <f>SUM(I20:I36)</f>
        <v>0</v>
      </c>
      <c r="J37" s="1366"/>
      <c r="K37" s="934">
        <f>SUM(C37:I37)</f>
        <v>0</v>
      </c>
    </row>
    <row r="38" spans="1:12" s="922" customFormat="1" ht="13.5" customHeight="1">
      <c r="A38" s="849"/>
      <c r="B38" s="1189"/>
      <c r="C38" s="923"/>
      <c r="D38" s="1189"/>
      <c r="E38" s="923"/>
      <c r="F38" s="1189"/>
      <c r="G38" s="923"/>
      <c r="H38" s="1189"/>
      <c r="I38" s="923"/>
      <c r="J38" s="1189"/>
      <c r="K38" s="923"/>
    </row>
    <row r="39" spans="1:12" s="915" customFormat="1" ht="24">
      <c r="A39" s="1269" t="s">
        <v>694</v>
      </c>
      <c r="B39" s="1428"/>
      <c r="C39" s="871"/>
      <c r="D39" s="1429"/>
      <c r="E39" s="871"/>
      <c r="F39" s="1429"/>
      <c r="G39" s="871"/>
      <c r="H39" s="1429"/>
      <c r="I39" s="871"/>
      <c r="J39" s="1429"/>
      <c r="K39" s="1355"/>
      <c r="L39" s="847"/>
    </row>
    <row r="40" spans="1:12" s="915" customFormat="1" ht="15" customHeight="1">
      <c r="A40" s="1369" t="s">
        <v>564</v>
      </c>
      <c r="B40" s="1187"/>
      <c r="C40" s="1430" t="str">
        <f>IF(C21="","",C21/(B21*C$14))</f>
        <v/>
      </c>
      <c r="D40" s="1431"/>
      <c r="E40" s="1430" t="str">
        <f>IF(E21="","",E21/(D21*E$14))</f>
        <v/>
      </c>
      <c r="F40" s="1431"/>
      <c r="G40" s="1430" t="str">
        <f>IF(G21="","",G21/(F21*G$14))</f>
        <v/>
      </c>
      <c r="H40" s="1431"/>
      <c r="I40" s="1430" t="str">
        <f>IF(I21="","",I21/(H21*I$14))</f>
        <v/>
      </c>
      <c r="J40" s="1431"/>
      <c r="K40" s="1430" t="str">
        <f>IF(OR(K21=0,J21=0),"",K21/(J21*K$14))</f>
        <v/>
      </c>
      <c r="L40" s="847"/>
    </row>
    <row r="41" spans="1:12" s="915" customFormat="1" ht="15" customHeight="1">
      <c r="A41" s="1369" t="s">
        <v>565</v>
      </c>
      <c r="B41" s="1187"/>
      <c r="C41" s="1430" t="str">
        <f>IF(C22="","",C22/(B22*C$14))</f>
        <v/>
      </c>
      <c r="D41" s="1431"/>
      <c r="E41" s="1430" t="str">
        <f>IF(E22="","",E22/(D22*E$14))</f>
        <v/>
      </c>
      <c r="F41" s="1431"/>
      <c r="G41" s="1430" t="str">
        <f>IF(G22="","",G22/(F22*G$14))</f>
        <v/>
      </c>
      <c r="H41" s="1431"/>
      <c r="I41" s="1430" t="str">
        <f>IF(I22="","",I22/(H22*I$14))</f>
        <v/>
      </c>
      <c r="J41" s="1431"/>
      <c r="K41" s="1430" t="str">
        <f>IF(OR(K22=0,J22=0),"",K22/(J22*K$14))</f>
        <v/>
      </c>
      <c r="L41" s="847"/>
    </row>
    <row r="42" spans="1:12" ht="18.75" customHeight="1"/>
    <row r="43" spans="1:12" ht="13.5" customHeight="1">
      <c r="A43" s="920" t="s">
        <v>605</v>
      </c>
    </row>
    <row r="44" spans="1:12" ht="11.25" customHeight="1"/>
  </sheetData>
  <mergeCells count="1">
    <mergeCell ref="J19:K19"/>
  </mergeCells>
  <dataValidations count="2">
    <dataValidation type="list" allowBlank="1" showInputMessage="1" showErrorMessage="1" prompt="Création Qc= Création originale_x000a_Répertoire Qc = Oeuvre du répertoire québécois_x000a_Répertoire Au = Oeuvre de répertoire autre que québécois_x000a_Reprise = Reprise d'une création originale produite par l'organisme_x000a_" sqref="C12 E12 G12 I12" xr:uid="{00000000-0002-0000-0200-000000000000}">
      <formula1>"Création QC,Répertoire Qc,Répertoire Au,Reprise"</formula1>
    </dataValidation>
    <dataValidation type="list" allowBlank="1" showInputMessage="1" showErrorMessage="1" prompt="Création Qc= Création originale_x000a_Répertoire Qc = Oeuvre du répertoire québécois_x000a_Répertoire Au = Oeuvre de répertoire autre que québécois_x000a_Reprise = Reprise d'une création originale produite par l'organisme_x000a_" sqref="JB12:JF12 SX12:TB12 ACT12:ACX12 AMP12:AMT12 AWL12:AWP12 BGH12:BGL12 BQD12:BQH12 BZZ12:CAD12 CJV12:CJZ12 CTR12:CTV12 DDN12:DDR12 DNJ12:DNN12 DXF12:DXJ12 EHB12:EHF12 EQX12:ERB12 FAT12:FAX12 FKP12:FKT12 FUL12:FUP12 GEH12:GEL12 GOD12:GOH12 GXZ12:GYD12 HHV12:HHZ12 HRR12:HRV12 IBN12:IBR12 ILJ12:ILN12 IVF12:IVJ12 JFB12:JFF12 JOX12:JPB12 JYT12:JYX12 KIP12:KIT12 KSL12:KSP12 LCH12:LCL12 LMD12:LMH12 LVZ12:LWD12 MFV12:MFZ12 MPR12:MPV12 MZN12:MZR12 NJJ12:NJN12 NTF12:NTJ12 ODB12:ODF12 OMX12:ONB12 OWT12:OWX12 PGP12:PGT12 PQL12:PQP12 QAH12:QAL12 QKD12:QKH12 QTZ12:QUD12 RDV12:RDZ12 RNR12:RNV12 RXN12:RXR12 SHJ12:SHN12 SRF12:SRJ12 TBB12:TBF12 TKX12:TLB12 TUT12:TUX12 UEP12:UET12 UOL12:UOP12 UYH12:UYL12 VID12:VIH12 VRZ12:VSD12 WBV12:WBZ12 WLR12:WLV12 WVN12:WVR12 JB65507:JF65507 SX65507:TB65507 ACT65507:ACX65507 AMP65507:AMT65507 AWL65507:AWP65507 BGH65507:BGL65507 BQD65507:BQH65507 BZZ65507:CAD65507 CJV65507:CJZ65507 CTR65507:CTV65507 DDN65507:DDR65507 DNJ65507:DNN65507 DXF65507:DXJ65507 EHB65507:EHF65507 EQX65507:ERB65507 FAT65507:FAX65507 FKP65507:FKT65507 FUL65507:FUP65507 GEH65507:GEL65507 GOD65507:GOH65507 GXZ65507:GYD65507 HHV65507:HHZ65507 HRR65507:HRV65507 IBN65507:IBR65507 ILJ65507:ILN65507 IVF65507:IVJ65507 JFB65507:JFF65507 JOX65507:JPB65507 JYT65507:JYX65507 KIP65507:KIT65507 KSL65507:KSP65507 LCH65507:LCL65507 LMD65507:LMH65507 LVZ65507:LWD65507 MFV65507:MFZ65507 MPR65507:MPV65507 MZN65507:MZR65507 NJJ65507:NJN65507 NTF65507:NTJ65507 ODB65507:ODF65507 OMX65507:ONB65507 OWT65507:OWX65507 PGP65507:PGT65507 PQL65507:PQP65507 QAH65507:QAL65507 QKD65507:QKH65507 QTZ65507:QUD65507 RDV65507:RDZ65507 RNR65507:RNV65507 RXN65507:RXR65507 SHJ65507:SHN65507 SRF65507:SRJ65507 TBB65507:TBF65507 TKX65507:TLB65507 TUT65507:TUX65507 UEP65507:UET65507 UOL65507:UOP65507 UYH65507:UYL65507 VID65507:VIH65507 VRZ65507:VSD65507 WBV65507:WBZ65507 WLR65507:WLV65507 WVN65507:WVR65507 JB131043:JF131043 SX131043:TB131043 ACT131043:ACX131043 AMP131043:AMT131043 AWL131043:AWP131043 BGH131043:BGL131043 BQD131043:BQH131043 BZZ131043:CAD131043 CJV131043:CJZ131043 CTR131043:CTV131043 DDN131043:DDR131043 DNJ131043:DNN131043 DXF131043:DXJ131043 EHB131043:EHF131043 EQX131043:ERB131043 FAT131043:FAX131043 FKP131043:FKT131043 FUL131043:FUP131043 GEH131043:GEL131043 GOD131043:GOH131043 GXZ131043:GYD131043 HHV131043:HHZ131043 HRR131043:HRV131043 IBN131043:IBR131043 ILJ131043:ILN131043 IVF131043:IVJ131043 JFB131043:JFF131043 JOX131043:JPB131043 JYT131043:JYX131043 KIP131043:KIT131043 KSL131043:KSP131043 LCH131043:LCL131043 LMD131043:LMH131043 LVZ131043:LWD131043 MFV131043:MFZ131043 MPR131043:MPV131043 MZN131043:MZR131043 NJJ131043:NJN131043 NTF131043:NTJ131043 ODB131043:ODF131043 OMX131043:ONB131043 OWT131043:OWX131043 PGP131043:PGT131043 PQL131043:PQP131043 QAH131043:QAL131043 QKD131043:QKH131043 QTZ131043:QUD131043 RDV131043:RDZ131043 RNR131043:RNV131043 RXN131043:RXR131043 SHJ131043:SHN131043 SRF131043:SRJ131043 TBB131043:TBF131043 TKX131043:TLB131043 TUT131043:TUX131043 UEP131043:UET131043 UOL131043:UOP131043 UYH131043:UYL131043 VID131043:VIH131043 VRZ131043:VSD131043 WBV131043:WBZ131043 WLR131043:WLV131043 WVN131043:WVR131043 JB196579:JF196579 SX196579:TB196579 ACT196579:ACX196579 AMP196579:AMT196579 AWL196579:AWP196579 BGH196579:BGL196579 BQD196579:BQH196579 BZZ196579:CAD196579 CJV196579:CJZ196579 CTR196579:CTV196579 DDN196579:DDR196579 DNJ196579:DNN196579 DXF196579:DXJ196579 EHB196579:EHF196579 EQX196579:ERB196579 FAT196579:FAX196579 FKP196579:FKT196579 FUL196579:FUP196579 GEH196579:GEL196579 GOD196579:GOH196579 GXZ196579:GYD196579 HHV196579:HHZ196579 HRR196579:HRV196579 IBN196579:IBR196579 ILJ196579:ILN196579 IVF196579:IVJ196579 JFB196579:JFF196579 JOX196579:JPB196579 JYT196579:JYX196579 KIP196579:KIT196579 KSL196579:KSP196579 LCH196579:LCL196579 LMD196579:LMH196579 LVZ196579:LWD196579 MFV196579:MFZ196579 MPR196579:MPV196579 MZN196579:MZR196579 NJJ196579:NJN196579 NTF196579:NTJ196579 ODB196579:ODF196579 OMX196579:ONB196579 OWT196579:OWX196579 PGP196579:PGT196579 PQL196579:PQP196579 QAH196579:QAL196579 QKD196579:QKH196579 QTZ196579:QUD196579 RDV196579:RDZ196579 RNR196579:RNV196579 RXN196579:RXR196579 SHJ196579:SHN196579 SRF196579:SRJ196579 TBB196579:TBF196579 TKX196579:TLB196579 TUT196579:TUX196579 UEP196579:UET196579 UOL196579:UOP196579 UYH196579:UYL196579 VID196579:VIH196579 VRZ196579:VSD196579 WBV196579:WBZ196579 WLR196579:WLV196579 WVN196579:WVR196579 JB262115:JF262115 SX262115:TB262115 ACT262115:ACX262115 AMP262115:AMT262115 AWL262115:AWP262115 BGH262115:BGL262115 BQD262115:BQH262115 BZZ262115:CAD262115 CJV262115:CJZ262115 CTR262115:CTV262115 DDN262115:DDR262115 DNJ262115:DNN262115 DXF262115:DXJ262115 EHB262115:EHF262115 EQX262115:ERB262115 FAT262115:FAX262115 FKP262115:FKT262115 FUL262115:FUP262115 GEH262115:GEL262115 GOD262115:GOH262115 GXZ262115:GYD262115 HHV262115:HHZ262115 HRR262115:HRV262115 IBN262115:IBR262115 ILJ262115:ILN262115 IVF262115:IVJ262115 JFB262115:JFF262115 JOX262115:JPB262115 JYT262115:JYX262115 KIP262115:KIT262115 KSL262115:KSP262115 LCH262115:LCL262115 LMD262115:LMH262115 LVZ262115:LWD262115 MFV262115:MFZ262115 MPR262115:MPV262115 MZN262115:MZR262115 NJJ262115:NJN262115 NTF262115:NTJ262115 ODB262115:ODF262115 OMX262115:ONB262115 OWT262115:OWX262115 PGP262115:PGT262115 PQL262115:PQP262115 QAH262115:QAL262115 QKD262115:QKH262115 QTZ262115:QUD262115 RDV262115:RDZ262115 RNR262115:RNV262115 RXN262115:RXR262115 SHJ262115:SHN262115 SRF262115:SRJ262115 TBB262115:TBF262115 TKX262115:TLB262115 TUT262115:TUX262115 UEP262115:UET262115 UOL262115:UOP262115 UYH262115:UYL262115 VID262115:VIH262115 VRZ262115:VSD262115 WBV262115:WBZ262115 WLR262115:WLV262115 WVN262115:WVR262115 JB327651:JF327651 SX327651:TB327651 ACT327651:ACX327651 AMP327651:AMT327651 AWL327651:AWP327651 BGH327651:BGL327651 BQD327651:BQH327651 BZZ327651:CAD327651 CJV327651:CJZ327651 CTR327651:CTV327651 DDN327651:DDR327651 DNJ327651:DNN327651 DXF327651:DXJ327651 EHB327651:EHF327651 EQX327651:ERB327651 FAT327651:FAX327651 FKP327651:FKT327651 FUL327651:FUP327651 GEH327651:GEL327651 GOD327651:GOH327651 GXZ327651:GYD327651 HHV327651:HHZ327651 HRR327651:HRV327651 IBN327651:IBR327651 ILJ327651:ILN327651 IVF327651:IVJ327651 JFB327651:JFF327651 JOX327651:JPB327651 JYT327651:JYX327651 KIP327651:KIT327651 KSL327651:KSP327651 LCH327651:LCL327651 LMD327651:LMH327651 LVZ327651:LWD327651 MFV327651:MFZ327651 MPR327651:MPV327651 MZN327651:MZR327651 NJJ327651:NJN327651 NTF327651:NTJ327651 ODB327651:ODF327651 OMX327651:ONB327651 OWT327651:OWX327651 PGP327651:PGT327651 PQL327651:PQP327651 QAH327651:QAL327651 QKD327651:QKH327651 QTZ327651:QUD327651 RDV327651:RDZ327651 RNR327651:RNV327651 RXN327651:RXR327651 SHJ327651:SHN327651 SRF327651:SRJ327651 TBB327651:TBF327651 TKX327651:TLB327651 TUT327651:TUX327651 UEP327651:UET327651 UOL327651:UOP327651 UYH327651:UYL327651 VID327651:VIH327651 VRZ327651:VSD327651 WBV327651:WBZ327651 WLR327651:WLV327651 WVN327651:WVR327651 JB393187:JF393187 SX393187:TB393187 ACT393187:ACX393187 AMP393187:AMT393187 AWL393187:AWP393187 BGH393187:BGL393187 BQD393187:BQH393187 BZZ393187:CAD393187 CJV393187:CJZ393187 CTR393187:CTV393187 DDN393187:DDR393187 DNJ393187:DNN393187 DXF393187:DXJ393187 EHB393187:EHF393187 EQX393187:ERB393187 FAT393187:FAX393187 FKP393187:FKT393187 FUL393187:FUP393187 GEH393187:GEL393187 GOD393187:GOH393187 GXZ393187:GYD393187 HHV393187:HHZ393187 HRR393187:HRV393187 IBN393187:IBR393187 ILJ393187:ILN393187 IVF393187:IVJ393187 JFB393187:JFF393187 JOX393187:JPB393187 JYT393187:JYX393187 KIP393187:KIT393187 KSL393187:KSP393187 LCH393187:LCL393187 LMD393187:LMH393187 LVZ393187:LWD393187 MFV393187:MFZ393187 MPR393187:MPV393187 MZN393187:MZR393187 NJJ393187:NJN393187 NTF393187:NTJ393187 ODB393187:ODF393187 OMX393187:ONB393187 OWT393187:OWX393187 PGP393187:PGT393187 PQL393187:PQP393187 QAH393187:QAL393187 QKD393187:QKH393187 QTZ393187:QUD393187 RDV393187:RDZ393187 RNR393187:RNV393187 RXN393187:RXR393187 SHJ393187:SHN393187 SRF393187:SRJ393187 TBB393187:TBF393187 TKX393187:TLB393187 TUT393187:TUX393187 UEP393187:UET393187 UOL393187:UOP393187 UYH393187:UYL393187 VID393187:VIH393187 VRZ393187:VSD393187 WBV393187:WBZ393187 WLR393187:WLV393187 WVN393187:WVR393187 JB458723:JF458723 SX458723:TB458723 ACT458723:ACX458723 AMP458723:AMT458723 AWL458723:AWP458723 BGH458723:BGL458723 BQD458723:BQH458723 BZZ458723:CAD458723 CJV458723:CJZ458723 CTR458723:CTV458723 DDN458723:DDR458723 DNJ458723:DNN458723 DXF458723:DXJ458723 EHB458723:EHF458723 EQX458723:ERB458723 FAT458723:FAX458723 FKP458723:FKT458723 FUL458723:FUP458723 GEH458723:GEL458723 GOD458723:GOH458723 GXZ458723:GYD458723 HHV458723:HHZ458723 HRR458723:HRV458723 IBN458723:IBR458723 ILJ458723:ILN458723 IVF458723:IVJ458723 JFB458723:JFF458723 JOX458723:JPB458723 JYT458723:JYX458723 KIP458723:KIT458723 KSL458723:KSP458723 LCH458723:LCL458723 LMD458723:LMH458723 LVZ458723:LWD458723 MFV458723:MFZ458723 MPR458723:MPV458723 MZN458723:MZR458723 NJJ458723:NJN458723 NTF458723:NTJ458723 ODB458723:ODF458723 OMX458723:ONB458723 OWT458723:OWX458723 PGP458723:PGT458723 PQL458723:PQP458723 QAH458723:QAL458723 QKD458723:QKH458723 QTZ458723:QUD458723 RDV458723:RDZ458723 RNR458723:RNV458723 RXN458723:RXR458723 SHJ458723:SHN458723 SRF458723:SRJ458723 TBB458723:TBF458723 TKX458723:TLB458723 TUT458723:TUX458723 UEP458723:UET458723 UOL458723:UOP458723 UYH458723:UYL458723 VID458723:VIH458723 VRZ458723:VSD458723 WBV458723:WBZ458723 WLR458723:WLV458723 WVN458723:WVR458723 JB524259:JF524259 SX524259:TB524259 ACT524259:ACX524259 AMP524259:AMT524259 AWL524259:AWP524259 BGH524259:BGL524259 BQD524259:BQH524259 BZZ524259:CAD524259 CJV524259:CJZ524259 CTR524259:CTV524259 DDN524259:DDR524259 DNJ524259:DNN524259 DXF524259:DXJ524259 EHB524259:EHF524259 EQX524259:ERB524259 FAT524259:FAX524259 FKP524259:FKT524259 FUL524259:FUP524259 GEH524259:GEL524259 GOD524259:GOH524259 GXZ524259:GYD524259 HHV524259:HHZ524259 HRR524259:HRV524259 IBN524259:IBR524259 ILJ524259:ILN524259 IVF524259:IVJ524259 JFB524259:JFF524259 JOX524259:JPB524259 JYT524259:JYX524259 KIP524259:KIT524259 KSL524259:KSP524259 LCH524259:LCL524259 LMD524259:LMH524259 LVZ524259:LWD524259 MFV524259:MFZ524259 MPR524259:MPV524259 MZN524259:MZR524259 NJJ524259:NJN524259 NTF524259:NTJ524259 ODB524259:ODF524259 OMX524259:ONB524259 OWT524259:OWX524259 PGP524259:PGT524259 PQL524259:PQP524259 QAH524259:QAL524259 QKD524259:QKH524259 QTZ524259:QUD524259 RDV524259:RDZ524259 RNR524259:RNV524259 RXN524259:RXR524259 SHJ524259:SHN524259 SRF524259:SRJ524259 TBB524259:TBF524259 TKX524259:TLB524259 TUT524259:TUX524259 UEP524259:UET524259 UOL524259:UOP524259 UYH524259:UYL524259 VID524259:VIH524259 VRZ524259:VSD524259 WBV524259:WBZ524259 WLR524259:WLV524259 WVN524259:WVR524259 JB589795:JF589795 SX589795:TB589795 ACT589795:ACX589795 AMP589795:AMT589795 AWL589795:AWP589795 BGH589795:BGL589795 BQD589795:BQH589795 BZZ589795:CAD589795 CJV589795:CJZ589795 CTR589795:CTV589795 DDN589795:DDR589795 DNJ589795:DNN589795 DXF589795:DXJ589795 EHB589795:EHF589795 EQX589795:ERB589795 FAT589795:FAX589795 FKP589795:FKT589795 FUL589795:FUP589795 GEH589795:GEL589795 GOD589795:GOH589795 GXZ589795:GYD589795 HHV589795:HHZ589795 HRR589795:HRV589795 IBN589795:IBR589795 ILJ589795:ILN589795 IVF589795:IVJ589795 JFB589795:JFF589795 JOX589795:JPB589795 JYT589795:JYX589795 KIP589795:KIT589795 KSL589795:KSP589795 LCH589795:LCL589795 LMD589795:LMH589795 LVZ589795:LWD589795 MFV589795:MFZ589795 MPR589795:MPV589795 MZN589795:MZR589795 NJJ589795:NJN589795 NTF589795:NTJ589795 ODB589795:ODF589795 OMX589795:ONB589795 OWT589795:OWX589795 PGP589795:PGT589795 PQL589795:PQP589795 QAH589795:QAL589795 QKD589795:QKH589795 QTZ589795:QUD589795 RDV589795:RDZ589795 RNR589795:RNV589795 RXN589795:RXR589795 SHJ589795:SHN589795 SRF589795:SRJ589795 TBB589795:TBF589795 TKX589795:TLB589795 TUT589795:TUX589795 UEP589795:UET589795 UOL589795:UOP589795 UYH589795:UYL589795 VID589795:VIH589795 VRZ589795:VSD589795 WBV589795:WBZ589795 WLR589795:WLV589795 WVN589795:WVR589795 JB655331:JF655331 SX655331:TB655331 ACT655331:ACX655331 AMP655331:AMT655331 AWL655331:AWP655331 BGH655331:BGL655331 BQD655331:BQH655331 BZZ655331:CAD655331 CJV655331:CJZ655331 CTR655331:CTV655331 DDN655331:DDR655331 DNJ655331:DNN655331 DXF655331:DXJ655331 EHB655331:EHF655331 EQX655331:ERB655331 FAT655331:FAX655331 FKP655331:FKT655331 FUL655331:FUP655331 GEH655331:GEL655331 GOD655331:GOH655331 GXZ655331:GYD655331 HHV655331:HHZ655331 HRR655331:HRV655331 IBN655331:IBR655331 ILJ655331:ILN655331 IVF655331:IVJ655331 JFB655331:JFF655331 JOX655331:JPB655331 JYT655331:JYX655331 KIP655331:KIT655331 KSL655331:KSP655331 LCH655331:LCL655331 LMD655331:LMH655331 LVZ655331:LWD655331 MFV655331:MFZ655331 MPR655331:MPV655331 MZN655331:MZR655331 NJJ655331:NJN655331 NTF655331:NTJ655331 ODB655331:ODF655331 OMX655331:ONB655331 OWT655331:OWX655331 PGP655331:PGT655331 PQL655331:PQP655331 QAH655331:QAL655331 QKD655331:QKH655331 QTZ655331:QUD655331 RDV655331:RDZ655331 RNR655331:RNV655331 RXN655331:RXR655331 SHJ655331:SHN655331 SRF655331:SRJ655331 TBB655331:TBF655331 TKX655331:TLB655331 TUT655331:TUX655331 UEP655331:UET655331 UOL655331:UOP655331 UYH655331:UYL655331 VID655331:VIH655331 VRZ655331:VSD655331 WBV655331:WBZ655331 WLR655331:WLV655331 WVN655331:WVR655331 JB720867:JF720867 SX720867:TB720867 ACT720867:ACX720867 AMP720867:AMT720867 AWL720867:AWP720867 BGH720867:BGL720867 BQD720867:BQH720867 BZZ720867:CAD720867 CJV720867:CJZ720867 CTR720867:CTV720867 DDN720867:DDR720867 DNJ720867:DNN720867 DXF720867:DXJ720867 EHB720867:EHF720867 EQX720867:ERB720867 FAT720867:FAX720867 FKP720867:FKT720867 FUL720867:FUP720867 GEH720867:GEL720867 GOD720867:GOH720867 GXZ720867:GYD720867 HHV720867:HHZ720867 HRR720867:HRV720867 IBN720867:IBR720867 ILJ720867:ILN720867 IVF720867:IVJ720867 JFB720867:JFF720867 JOX720867:JPB720867 JYT720867:JYX720867 KIP720867:KIT720867 KSL720867:KSP720867 LCH720867:LCL720867 LMD720867:LMH720867 LVZ720867:LWD720867 MFV720867:MFZ720867 MPR720867:MPV720867 MZN720867:MZR720867 NJJ720867:NJN720867 NTF720867:NTJ720867 ODB720867:ODF720867 OMX720867:ONB720867 OWT720867:OWX720867 PGP720867:PGT720867 PQL720867:PQP720867 QAH720867:QAL720867 QKD720867:QKH720867 QTZ720867:QUD720867 RDV720867:RDZ720867 RNR720867:RNV720867 RXN720867:RXR720867 SHJ720867:SHN720867 SRF720867:SRJ720867 TBB720867:TBF720867 TKX720867:TLB720867 TUT720867:TUX720867 UEP720867:UET720867 UOL720867:UOP720867 UYH720867:UYL720867 VID720867:VIH720867 VRZ720867:VSD720867 WBV720867:WBZ720867 WLR720867:WLV720867 WVN720867:WVR720867 JB786403:JF786403 SX786403:TB786403 ACT786403:ACX786403 AMP786403:AMT786403 AWL786403:AWP786403 BGH786403:BGL786403 BQD786403:BQH786403 BZZ786403:CAD786403 CJV786403:CJZ786403 CTR786403:CTV786403 DDN786403:DDR786403 DNJ786403:DNN786403 DXF786403:DXJ786403 EHB786403:EHF786403 EQX786403:ERB786403 FAT786403:FAX786403 FKP786403:FKT786403 FUL786403:FUP786403 GEH786403:GEL786403 GOD786403:GOH786403 GXZ786403:GYD786403 HHV786403:HHZ786403 HRR786403:HRV786403 IBN786403:IBR786403 ILJ786403:ILN786403 IVF786403:IVJ786403 JFB786403:JFF786403 JOX786403:JPB786403 JYT786403:JYX786403 KIP786403:KIT786403 KSL786403:KSP786403 LCH786403:LCL786403 LMD786403:LMH786403 LVZ786403:LWD786403 MFV786403:MFZ786403 MPR786403:MPV786403 MZN786403:MZR786403 NJJ786403:NJN786403 NTF786403:NTJ786403 ODB786403:ODF786403 OMX786403:ONB786403 OWT786403:OWX786403 PGP786403:PGT786403 PQL786403:PQP786403 QAH786403:QAL786403 QKD786403:QKH786403 QTZ786403:QUD786403 RDV786403:RDZ786403 RNR786403:RNV786403 RXN786403:RXR786403 SHJ786403:SHN786403 SRF786403:SRJ786403 TBB786403:TBF786403 TKX786403:TLB786403 TUT786403:TUX786403 UEP786403:UET786403 UOL786403:UOP786403 UYH786403:UYL786403 VID786403:VIH786403 VRZ786403:VSD786403 WBV786403:WBZ786403 WLR786403:WLV786403 WVN786403:WVR786403 JB851939:JF851939 SX851939:TB851939 ACT851939:ACX851939 AMP851939:AMT851939 AWL851939:AWP851939 BGH851939:BGL851939 BQD851939:BQH851939 BZZ851939:CAD851939 CJV851939:CJZ851939 CTR851939:CTV851939 DDN851939:DDR851939 DNJ851939:DNN851939 DXF851939:DXJ851939 EHB851939:EHF851939 EQX851939:ERB851939 FAT851939:FAX851939 FKP851939:FKT851939 FUL851939:FUP851939 GEH851939:GEL851939 GOD851939:GOH851939 GXZ851939:GYD851939 HHV851939:HHZ851939 HRR851939:HRV851939 IBN851939:IBR851939 ILJ851939:ILN851939 IVF851939:IVJ851939 JFB851939:JFF851939 JOX851939:JPB851939 JYT851939:JYX851939 KIP851939:KIT851939 KSL851939:KSP851939 LCH851939:LCL851939 LMD851939:LMH851939 LVZ851939:LWD851939 MFV851939:MFZ851939 MPR851939:MPV851939 MZN851939:MZR851939 NJJ851939:NJN851939 NTF851939:NTJ851939 ODB851939:ODF851939 OMX851939:ONB851939 OWT851939:OWX851939 PGP851939:PGT851939 PQL851939:PQP851939 QAH851939:QAL851939 QKD851939:QKH851939 QTZ851939:QUD851939 RDV851939:RDZ851939 RNR851939:RNV851939 RXN851939:RXR851939 SHJ851939:SHN851939 SRF851939:SRJ851939 TBB851939:TBF851939 TKX851939:TLB851939 TUT851939:TUX851939 UEP851939:UET851939 UOL851939:UOP851939 UYH851939:UYL851939 VID851939:VIH851939 VRZ851939:VSD851939 WBV851939:WBZ851939 WLR851939:WLV851939 WVN851939:WVR851939 JB917475:JF917475 SX917475:TB917475 ACT917475:ACX917475 AMP917475:AMT917475 AWL917475:AWP917475 BGH917475:BGL917475 BQD917475:BQH917475 BZZ917475:CAD917475 CJV917475:CJZ917475 CTR917475:CTV917475 DDN917475:DDR917475 DNJ917475:DNN917475 DXF917475:DXJ917475 EHB917475:EHF917475 EQX917475:ERB917475 FAT917475:FAX917475 FKP917475:FKT917475 FUL917475:FUP917475 GEH917475:GEL917475 GOD917475:GOH917475 GXZ917475:GYD917475 HHV917475:HHZ917475 HRR917475:HRV917475 IBN917475:IBR917475 ILJ917475:ILN917475 IVF917475:IVJ917475 JFB917475:JFF917475 JOX917475:JPB917475 JYT917475:JYX917475 KIP917475:KIT917475 KSL917475:KSP917475 LCH917475:LCL917475 LMD917475:LMH917475 LVZ917475:LWD917475 MFV917475:MFZ917475 MPR917475:MPV917475 MZN917475:MZR917475 NJJ917475:NJN917475 NTF917475:NTJ917475 ODB917475:ODF917475 OMX917475:ONB917475 OWT917475:OWX917475 PGP917475:PGT917475 PQL917475:PQP917475 QAH917475:QAL917475 QKD917475:QKH917475 QTZ917475:QUD917475 RDV917475:RDZ917475 RNR917475:RNV917475 RXN917475:RXR917475 SHJ917475:SHN917475 SRF917475:SRJ917475 TBB917475:TBF917475 TKX917475:TLB917475 TUT917475:TUX917475 UEP917475:UET917475 UOL917475:UOP917475 UYH917475:UYL917475 VID917475:VIH917475 VRZ917475:VSD917475 WBV917475:WBZ917475 WLR917475:WLV917475 WVN917475:WVR917475 WVN983011:WVR983011 JB983011:JF983011 SX983011:TB983011 ACT983011:ACX983011 AMP983011:AMT983011 AWL983011:AWP983011 BGH983011:BGL983011 BQD983011:BQH983011 BZZ983011:CAD983011 CJV983011:CJZ983011 CTR983011:CTV983011 DDN983011:DDR983011 DNJ983011:DNN983011 DXF983011:DXJ983011 EHB983011:EHF983011 EQX983011:ERB983011 FAT983011:FAX983011 FKP983011:FKT983011 FUL983011:FUP983011 GEH983011:GEL983011 GOD983011:GOH983011 GXZ983011:GYD983011 HHV983011:HHZ983011 HRR983011:HRV983011 IBN983011:IBR983011 ILJ983011:ILN983011 IVF983011:IVJ983011 JFB983011:JFF983011 JOX983011:JPB983011 JYT983011:JYX983011 KIP983011:KIT983011 KSL983011:KSP983011 LCH983011:LCL983011 LMD983011:LMH983011 LVZ983011:LWD983011 MFV983011:MFZ983011 MPR983011:MPV983011 MZN983011:MZR983011 NJJ983011:NJN983011 NTF983011:NTJ983011 ODB983011:ODF983011 OMX983011:ONB983011 OWT983011:OWX983011 PGP983011:PGT983011 PQL983011:PQP983011 QAH983011:QAL983011 QKD983011:QKH983011 QTZ983011:QUD983011 RDV983011:RDZ983011 RNR983011:RNV983011 RXN983011:RXR983011 SHJ983011:SHN983011 SRF983011:SRJ983011 TBB983011:TBF983011 TKX983011:TLB983011 TUT983011:TUX983011 UEP983011:UET983011 UOL983011:UOP983011 UYH983011:UYL983011 VID983011:VIH983011 VRZ983011:VSD983011 WBV983011:WBZ983011 WLR983011:WLV983011 I720867 I655331 I589795 I524259 I458723 I393187 I327651 I262115 I196579 I131043 I65507 I786403 I983011 I917475 I851939 G720867 C65507 C131043 C196579 C262115 C327651 C393187 C458723 C524259 C589795 C655331 C720867 C786403 C851939 C917475 C983011 E983011 G786403 E65507 E131043 E196579 E262115 E327651 E393187 E458723 E524259 E589795 E655331 E720867 E786403 E851939 E917475 G917475 G983011 G851939 G65507 G131043 G196579 G262115 G327651 G393187 G458723 G524259 G589795 G655331" xr:uid="{00000000-0002-0000-0200-000001000000}">
      <formula1>"Création,Répertoire Qc,Répertoire Au,Reprise"</formula1>
    </dataValidation>
  </dataValidations>
  <pageMargins left="0.51181102362204722" right="0.51181102362204722" top="0.51181102362204722" bottom="0.51181102362204722" header="0" footer="0.31496062992125984"/>
  <pageSetup scale="90" firstPageNumber="10" fitToHeight="0" orientation="landscape" r:id="rId1"/>
  <headerFooter alignWithMargins="0">
    <oddHeader xml:space="preserve">&amp;R
</oddHeader>
    <oddFooter>&amp;R&amp;9Rapport final d'activité</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59"/>
  <sheetViews>
    <sheetView showGridLines="0" showZeros="0" zoomScaleNormal="100" workbookViewId="0">
      <selection activeCell="G26" sqref="G26"/>
    </sheetView>
  </sheetViews>
  <sheetFormatPr baseColWidth="10" defaultRowHeight="12.75"/>
  <cols>
    <col min="1" max="1" width="38.7109375" style="821" customWidth="1"/>
    <col min="2" max="2" width="3.85546875" style="821" customWidth="1"/>
    <col min="3" max="3" width="18.140625" style="821" customWidth="1"/>
    <col min="4" max="4" width="3.85546875" style="821" customWidth="1"/>
    <col min="5" max="5" width="19" style="821" customWidth="1"/>
    <col min="6" max="6" width="3.85546875" style="821" customWidth="1"/>
    <col min="7" max="7" width="19.28515625" style="821" customWidth="1"/>
    <col min="8" max="8" width="3.85546875" style="821" customWidth="1"/>
    <col min="9" max="9" width="18.42578125" style="821" customWidth="1"/>
    <col min="10" max="10" width="3.85546875" style="821" customWidth="1"/>
    <col min="11" max="11" width="12.7109375" style="821" customWidth="1"/>
    <col min="12" max="12" width="11.42578125" style="821"/>
    <col min="13" max="18" width="16.28515625" style="821" customWidth="1"/>
    <col min="19" max="260" width="11.42578125" style="821"/>
    <col min="261" max="261" width="51.140625" style="821" customWidth="1"/>
    <col min="262" max="267" width="14.7109375" style="821" customWidth="1"/>
    <col min="268" max="516" width="11.42578125" style="821"/>
    <col min="517" max="517" width="51.140625" style="821" customWidth="1"/>
    <col min="518" max="523" width="14.7109375" style="821" customWidth="1"/>
    <col min="524" max="772" width="11.42578125" style="821"/>
    <col min="773" max="773" width="51.140625" style="821" customWidth="1"/>
    <col min="774" max="779" width="14.7109375" style="821" customWidth="1"/>
    <col min="780" max="1028" width="11.42578125" style="821"/>
    <col min="1029" max="1029" width="51.140625" style="821" customWidth="1"/>
    <col min="1030" max="1035" width="14.7109375" style="821" customWidth="1"/>
    <col min="1036" max="1284" width="11.42578125" style="821"/>
    <col min="1285" max="1285" width="51.140625" style="821" customWidth="1"/>
    <col min="1286" max="1291" width="14.7109375" style="821" customWidth="1"/>
    <col min="1292" max="1540" width="11.42578125" style="821"/>
    <col min="1541" max="1541" width="51.140625" style="821" customWidth="1"/>
    <col min="1542" max="1547" width="14.7109375" style="821" customWidth="1"/>
    <col min="1548" max="1796" width="11.42578125" style="821"/>
    <col min="1797" max="1797" width="51.140625" style="821" customWidth="1"/>
    <col min="1798" max="1803" width="14.7109375" style="821" customWidth="1"/>
    <col min="1804" max="2052" width="11.42578125" style="821"/>
    <col min="2053" max="2053" width="51.140625" style="821" customWidth="1"/>
    <col min="2054" max="2059" width="14.7109375" style="821" customWidth="1"/>
    <col min="2060" max="2308" width="11.42578125" style="821"/>
    <col min="2309" max="2309" width="51.140625" style="821" customWidth="1"/>
    <col min="2310" max="2315" width="14.7109375" style="821" customWidth="1"/>
    <col min="2316" max="2564" width="11.42578125" style="821"/>
    <col min="2565" max="2565" width="51.140625" style="821" customWidth="1"/>
    <col min="2566" max="2571" width="14.7109375" style="821" customWidth="1"/>
    <col min="2572" max="2820" width="11.42578125" style="821"/>
    <col min="2821" max="2821" width="51.140625" style="821" customWidth="1"/>
    <col min="2822" max="2827" width="14.7109375" style="821" customWidth="1"/>
    <col min="2828" max="3076" width="11.42578125" style="821"/>
    <col min="3077" max="3077" width="51.140625" style="821" customWidth="1"/>
    <col min="3078" max="3083" width="14.7109375" style="821" customWidth="1"/>
    <col min="3084" max="3332" width="11.42578125" style="821"/>
    <col min="3333" max="3333" width="51.140625" style="821" customWidth="1"/>
    <col min="3334" max="3339" width="14.7109375" style="821" customWidth="1"/>
    <col min="3340" max="3588" width="11.42578125" style="821"/>
    <col min="3589" max="3589" width="51.140625" style="821" customWidth="1"/>
    <col min="3590" max="3595" width="14.7109375" style="821" customWidth="1"/>
    <col min="3596" max="3844" width="11.42578125" style="821"/>
    <col min="3845" max="3845" width="51.140625" style="821" customWidth="1"/>
    <col min="3846" max="3851" width="14.7109375" style="821" customWidth="1"/>
    <col min="3852" max="4100" width="11.42578125" style="821"/>
    <col min="4101" max="4101" width="51.140625" style="821" customWidth="1"/>
    <col min="4102" max="4107" width="14.7109375" style="821" customWidth="1"/>
    <col min="4108" max="4356" width="11.42578125" style="821"/>
    <col min="4357" max="4357" width="51.140625" style="821" customWidth="1"/>
    <col min="4358" max="4363" width="14.7109375" style="821" customWidth="1"/>
    <col min="4364" max="4612" width="11.42578125" style="821"/>
    <col min="4613" max="4613" width="51.140625" style="821" customWidth="1"/>
    <col min="4614" max="4619" width="14.7109375" style="821" customWidth="1"/>
    <col min="4620" max="4868" width="11.42578125" style="821"/>
    <col min="4869" max="4869" width="51.140625" style="821" customWidth="1"/>
    <col min="4870" max="4875" width="14.7109375" style="821" customWidth="1"/>
    <col min="4876" max="5124" width="11.42578125" style="821"/>
    <col min="5125" max="5125" width="51.140625" style="821" customWidth="1"/>
    <col min="5126" max="5131" width="14.7109375" style="821" customWidth="1"/>
    <col min="5132" max="5380" width="11.42578125" style="821"/>
    <col min="5381" max="5381" width="51.140625" style="821" customWidth="1"/>
    <col min="5382" max="5387" width="14.7109375" style="821" customWidth="1"/>
    <col min="5388" max="5636" width="11.42578125" style="821"/>
    <col min="5637" max="5637" width="51.140625" style="821" customWidth="1"/>
    <col min="5638" max="5643" width="14.7109375" style="821" customWidth="1"/>
    <col min="5644" max="5892" width="11.42578125" style="821"/>
    <col min="5893" max="5893" width="51.140625" style="821" customWidth="1"/>
    <col min="5894" max="5899" width="14.7109375" style="821" customWidth="1"/>
    <col min="5900" max="6148" width="11.42578125" style="821"/>
    <col min="6149" max="6149" width="51.140625" style="821" customWidth="1"/>
    <col min="6150" max="6155" width="14.7109375" style="821" customWidth="1"/>
    <col min="6156" max="6404" width="11.42578125" style="821"/>
    <col min="6405" max="6405" width="51.140625" style="821" customWidth="1"/>
    <col min="6406" max="6411" width="14.7109375" style="821" customWidth="1"/>
    <col min="6412" max="6660" width="11.42578125" style="821"/>
    <col min="6661" max="6661" width="51.140625" style="821" customWidth="1"/>
    <col min="6662" max="6667" width="14.7109375" style="821" customWidth="1"/>
    <col min="6668" max="6916" width="11.42578125" style="821"/>
    <col min="6917" max="6917" width="51.140625" style="821" customWidth="1"/>
    <col min="6918" max="6923" width="14.7109375" style="821" customWidth="1"/>
    <col min="6924" max="7172" width="11.42578125" style="821"/>
    <col min="7173" max="7173" width="51.140625" style="821" customWidth="1"/>
    <col min="7174" max="7179" width="14.7109375" style="821" customWidth="1"/>
    <col min="7180" max="7428" width="11.42578125" style="821"/>
    <col min="7429" max="7429" width="51.140625" style="821" customWidth="1"/>
    <col min="7430" max="7435" width="14.7109375" style="821" customWidth="1"/>
    <col min="7436" max="7684" width="11.42578125" style="821"/>
    <col min="7685" max="7685" width="51.140625" style="821" customWidth="1"/>
    <col min="7686" max="7691" width="14.7109375" style="821" customWidth="1"/>
    <col min="7692" max="7940" width="11.42578125" style="821"/>
    <col min="7941" max="7941" width="51.140625" style="821" customWidth="1"/>
    <col min="7942" max="7947" width="14.7109375" style="821" customWidth="1"/>
    <col min="7948" max="8196" width="11.42578125" style="821"/>
    <col min="8197" max="8197" width="51.140625" style="821" customWidth="1"/>
    <col min="8198" max="8203" width="14.7109375" style="821" customWidth="1"/>
    <col min="8204" max="8452" width="11.42578125" style="821"/>
    <col min="8453" max="8453" width="51.140625" style="821" customWidth="1"/>
    <col min="8454" max="8459" width="14.7109375" style="821" customWidth="1"/>
    <col min="8460" max="8708" width="11.42578125" style="821"/>
    <col min="8709" max="8709" width="51.140625" style="821" customWidth="1"/>
    <col min="8710" max="8715" width="14.7109375" style="821" customWidth="1"/>
    <col min="8716" max="8964" width="11.42578125" style="821"/>
    <col min="8965" max="8965" width="51.140625" style="821" customWidth="1"/>
    <col min="8966" max="8971" width="14.7109375" style="821" customWidth="1"/>
    <col min="8972" max="9220" width="11.42578125" style="821"/>
    <col min="9221" max="9221" width="51.140625" style="821" customWidth="1"/>
    <col min="9222" max="9227" width="14.7109375" style="821" customWidth="1"/>
    <col min="9228" max="9476" width="11.42578125" style="821"/>
    <col min="9477" max="9477" width="51.140625" style="821" customWidth="1"/>
    <col min="9478" max="9483" width="14.7109375" style="821" customWidth="1"/>
    <col min="9484" max="9732" width="11.42578125" style="821"/>
    <col min="9733" max="9733" width="51.140625" style="821" customWidth="1"/>
    <col min="9734" max="9739" width="14.7109375" style="821" customWidth="1"/>
    <col min="9740" max="9988" width="11.42578125" style="821"/>
    <col min="9989" max="9989" width="51.140625" style="821" customWidth="1"/>
    <col min="9990" max="9995" width="14.7109375" style="821" customWidth="1"/>
    <col min="9996" max="10244" width="11.42578125" style="821"/>
    <col min="10245" max="10245" width="51.140625" style="821" customWidth="1"/>
    <col min="10246" max="10251" width="14.7109375" style="821" customWidth="1"/>
    <col min="10252" max="10500" width="11.42578125" style="821"/>
    <col min="10501" max="10501" width="51.140625" style="821" customWidth="1"/>
    <col min="10502" max="10507" width="14.7109375" style="821" customWidth="1"/>
    <col min="10508" max="10756" width="11.42578125" style="821"/>
    <col min="10757" max="10757" width="51.140625" style="821" customWidth="1"/>
    <col min="10758" max="10763" width="14.7109375" style="821" customWidth="1"/>
    <col min="10764" max="11012" width="11.42578125" style="821"/>
    <col min="11013" max="11013" width="51.140625" style="821" customWidth="1"/>
    <col min="11014" max="11019" width="14.7109375" style="821" customWidth="1"/>
    <col min="11020" max="11268" width="11.42578125" style="821"/>
    <col min="11269" max="11269" width="51.140625" style="821" customWidth="1"/>
    <col min="11270" max="11275" width="14.7109375" style="821" customWidth="1"/>
    <col min="11276" max="11524" width="11.42578125" style="821"/>
    <col min="11525" max="11525" width="51.140625" style="821" customWidth="1"/>
    <col min="11526" max="11531" width="14.7109375" style="821" customWidth="1"/>
    <col min="11532" max="11780" width="11.42578125" style="821"/>
    <col min="11781" max="11781" width="51.140625" style="821" customWidth="1"/>
    <col min="11782" max="11787" width="14.7109375" style="821" customWidth="1"/>
    <col min="11788" max="12036" width="11.42578125" style="821"/>
    <col min="12037" max="12037" width="51.140625" style="821" customWidth="1"/>
    <col min="12038" max="12043" width="14.7109375" style="821" customWidth="1"/>
    <col min="12044" max="12292" width="11.42578125" style="821"/>
    <col min="12293" max="12293" width="51.140625" style="821" customWidth="1"/>
    <col min="12294" max="12299" width="14.7109375" style="821" customWidth="1"/>
    <col min="12300" max="12548" width="11.42578125" style="821"/>
    <col min="12549" max="12549" width="51.140625" style="821" customWidth="1"/>
    <col min="12550" max="12555" width="14.7109375" style="821" customWidth="1"/>
    <col min="12556" max="12804" width="11.42578125" style="821"/>
    <col min="12805" max="12805" width="51.140625" style="821" customWidth="1"/>
    <col min="12806" max="12811" width="14.7109375" style="821" customWidth="1"/>
    <col min="12812" max="13060" width="11.42578125" style="821"/>
    <col min="13061" max="13061" width="51.140625" style="821" customWidth="1"/>
    <col min="13062" max="13067" width="14.7109375" style="821" customWidth="1"/>
    <col min="13068" max="13316" width="11.42578125" style="821"/>
    <col min="13317" max="13317" width="51.140625" style="821" customWidth="1"/>
    <col min="13318" max="13323" width="14.7109375" style="821" customWidth="1"/>
    <col min="13324" max="13572" width="11.42578125" style="821"/>
    <col min="13573" max="13573" width="51.140625" style="821" customWidth="1"/>
    <col min="13574" max="13579" width="14.7109375" style="821" customWidth="1"/>
    <col min="13580" max="13828" width="11.42578125" style="821"/>
    <col min="13829" max="13829" width="51.140625" style="821" customWidth="1"/>
    <col min="13830" max="13835" width="14.7109375" style="821" customWidth="1"/>
    <col min="13836" max="14084" width="11.42578125" style="821"/>
    <col min="14085" max="14085" width="51.140625" style="821" customWidth="1"/>
    <col min="14086" max="14091" width="14.7109375" style="821" customWidth="1"/>
    <col min="14092" max="14340" width="11.42578125" style="821"/>
    <col min="14341" max="14341" width="51.140625" style="821" customWidth="1"/>
    <col min="14342" max="14347" width="14.7109375" style="821" customWidth="1"/>
    <col min="14348" max="14596" width="11.42578125" style="821"/>
    <col min="14597" max="14597" width="51.140625" style="821" customWidth="1"/>
    <col min="14598" max="14603" width="14.7109375" style="821" customWidth="1"/>
    <col min="14604" max="14852" width="11.42578125" style="821"/>
    <col min="14853" max="14853" width="51.140625" style="821" customWidth="1"/>
    <col min="14854" max="14859" width="14.7109375" style="821" customWidth="1"/>
    <col min="14860" max="15108" width="11.42578125" style="821"/>
    <col min="15109" max="15109" width="51.140625" style="821" customWidth="1"/>
    <col min="15110" max="15115" width="14.7109375" style="821" customWidth="1"/>
    <col min="15116" max="15364" width="11.42578125" style="821"/>
    <col min="15365" max="15365" width="51.140625" style="821" customWidth="1"/>
    <col min="15366" max="15371" width="14.7109375" style="821" customWidth="1"/>
    <col min="15372" max="15620" width="11.42578125" style="821"/>
    <col min="15621" max="15621" width="51.140625" style="821" customWidth="1"/>
    <col min="15622" max="15627" width="14.7109375" style="821" customWidth="1"/>
    <col min="15628" max="15876" width="11.42578125" style="821"/>
    <col min="15877" max="15877" width="51.140625" style="821" customWidth="1"/>
    <col min="15878" max="15883" width="14.7109375" style="821" customWidth="1"/>
    <col min="15884" max="16132" width="11.42578125" style="821"/>
    <col min="16133" max="16133" width="51.140625" style="821" customWidth="1"/>
    <col min="16134" max="16139" width="14.7109375" style="821" customWidth="1"/>
    <col min="16140" max="16384" width="11.42578125" style="821"/>
  </cols>
  <sheetData>
    <row r="1" spans="1:13" ht="21" customHeight="1">
      <c r="A1" s="912" t="str">
        <f>"Section 7b : Bilan - Rémunération des artistes et des créateurs "&amp;'Page de garde'!C4</f>
        <v>Section 7b : Bilan - Rémunération des artistes et des créateurs 2023-2024</v>
      </c>
      <c r="B1" s="912"/>
      <c r="D1" s="912"/>
      <c r="F1" s="912"/>
      <c r="H1" s="912"/>
      <c r="J1" s="912"/>
      <c r="K1" s="938" t="s">
        <v>319</v>
      </c>
    </row>
    <row r="2" spans="1:13" ht="16.5" customHeight="1">
      <c r="A2" s="954" t="s">
        <v>691</v>
      </c>
      <c r="B2" s="955"/>
      <c r="D2" s="955"/>
      <c r="F2" s="955"/>
      <c r="H2" s="955"/>
      <c r="J2" s="955"/>
      <c r="K2" s="925"/>
    </row>
    <row r="3" spans="1:13" s="829" customFormat="1" ht="15" customHeight="1">
      <c r="A3" s="890" t="s">
        <v>696</v>
      </c>
      <c r="B3" s="890"/>
      <c r="D3" s="890"/>
      <c r="F3" s="890"/>
      <c r="H3" s="890"/>
      <c r="J3" s="890"/>
    </row>
    <row r="4" spans="1:13" s="816" customFormat="1" ht="12.75" customHeight="1">
      <c r="A4" s="956" t="s">
        <v>468</v>
      </c>
      <c r="B4" s="956"/>
      <c r="D4" s="956"/>
      <c r="F4" s="956"/>
      <c r="H4" s="956"/>
      <c r="J4" s="956"/>
    </row>
    <row r="5" spans="1:13" s="1061" customFormat="1" ht="13.5" customHeight="1">
      <c r="A5" s="36" t="s">
        <v>446</v>
      </c>
      <c r="B5" s="36"/>
      <c r="D5" s="36"/>
      <c r="F5" s="36"/>
      <c r="H5" s="36"/>
      <c r="J5" s="36"/>
    </row>
    <row r="6" spans="1:13" s="816" customFormat="1" ht="2.25" customHeight="1"/>
    <row r="7" spans="1:13" s="816" customFormat="1" ht="14.25" customHeight="1">
      <c r="A7" s="124" t="s">
        <v>147</v>
      </c>
      <c r="C7" s="1404">
        <f>'Page de garde'!$C$3</f>
        <v>0</v>
      </c>
      <c r="D7" s="1406"/>
      <c r="E7" s="1405"/>
      <c r="F7" s="1406"/>
      <c r="G7" s="1405"/>
      <c r="H7" s="1406"/>
      <c r="I7" s="1405"/>
    </row>
    <row r="8" spans="1:13" s="816" customFormat="1" ht="9.75" customHeight="1">
      <c r="C8" s="957"/>
      <c r="E8" s="957"/>
      <c r="G8" s="957"/>
      <c r="I8" s="957"/>
    </row>
    <row r="9" spans="1:13" ht="12" customHeight="1">
      <c r="A9" s="847"/>
      <c r="B9" s="847"/>
      <c r="C9" s="939">
        <v>1</v>
      </c>
      <c r="D9" s="847"/>
      <c r="E9" s="939">
        <v>2</v>
      </c>
      <c r="F9" s="847"/>
      <c r="G9" s="939">
        <v>3</v>
      </c>
      <c r="H9" s="847"/>
      <c r="I9" s="939">
        <v>4</v>
      </c>
      <c r="J9" s="847"/>
      <c r="M9" s="962"/>
    </row>
    <row r="10" spans="1:13" s="847" customFormat="1" ht="20.25" customHeight="1">
      <c r="A10" s="962" t="s">
        <v>469</v>
      </c>
      <c r="B10" s="962"/>
      <c r="C10" s="984"/>
      <c r="D10" s="962"/>
      <c r="E10" s="984"/>
      <c r="F10" s="962"/>
      <c r="G10" s="984"/>
      <c r="H10" s="962"/>
      <c r="I10" s="984"/>
      <c r="J10" s="962"/>
      <c r="M10" s="915"/>
    </row>
    <row r="11" spans="1:13" s="847" customFormat="1" ht="8.25" customHeight="1">
      <c r="A11" s="915"/>
      <c r="B11" s="915"/>
      <c r="D11" s="915"/>
      <c r="F11" s="915"/>
      <c r="H11" s="915"/>
      <c r="J11" s="915"/>
      <c r="M11" s="915"/>
    </row>
    <row r="12" spans="1:13" s="847" customFormat="1" ht="11.25">
      <c r="A12" s="918" t="s">
        <v>447</v>
      </c>
      <c r="B12" s="918"/>
      <c r="C12" s="919"/>
      <c r="D12" s="918"/>
      <c r="E12" s="919"/>
      <c r="F12" s="918"/>
      <c r="G12" s="919"/>
      <c r="H12" s="918"/>
      <c r="I12" s="919"/>
      <c r="J12" s="918"/>
      <c r="L12" s="915"/>
    </row>
    <row r="13" spans="1:13" s="847" customFormat="1" ht="9" customHeight="1">
      <c r="A13" s="940"/>
      <c r="B13" s="940"/>
      <c r="D13" s="940"/>
      <c r="F13" s="940"/>
      <c r="H13" s="940"/>
      <c r="J13" s="940"/>
      <c r="M13" s="964"/>
    </row>
    <row r="14" spans="1:13" s="915" customFormat="1" ht="11.25">
      <c r="A14" s="964" t="s">
        <v>170</v>
      </c>
      <c r="B14" s="964"/>
      <c r="C14" s="919"/>
      <c r="D14" s="964"/>
      <c r="E14" s="919"/>
      <c r="F14" s="964"/>
      <c r="G14" s="919"/>
      <c r="H14" s="964"/>
      <c r="I14" s="919"/>
      <c r="J14" s="964"/>
      <c r="K14" s="919">
        <f>SUM(C14:I14)</f>
        <v>0</v>
      </c>
      <c r="L14" s="847"/>
      <c r="M14" s="920"/>
    </row>
    <row r="15" spans="1:13" s="915" customFormat="1" ht="11.25" customHeight="1">
      <c r="A15" s="964"/>
      <c r="B15" s="964"/>
      <c r="C15" s="1117"/>
      <c r="D15" s="964"/>
      <c r="E15" s="1117"/>
      <c r="F15" s="964"/>
      <c r="G15" s="1117"/>
      <c r="H15" s="964"/>
      <c r="I15" s="1117"/>
      <c r="J15" s="964"/>
      <c r="K15" s="847"/>
      <c r="L15" s="847"/>
      <c r="M15" s="920"/>
    </row>
    <row r="16" spans="1:13" s="915" customFormat="1" ht="11.25" customHeight="1">
      <c r="A16" s="964" t="s">
        <v>732</v>
      </c>
      <c r="B16" s="964"/>
      <c r="C16" s="919"/>
      <c r="D16" s="964"/>
      <c r="E16" s="919"/>
      <c r="F16" s="964"/>
      <c r="G16" s="919"/>
      <c r="H16" s="964"/>
      <c r="I16" s="919"/>
      <c r="J16" s="964"/>
      <c r="K16" s="847"/>
      <c r="L16" s="847"/>
      <c r="M16" s="920"/>
    </row>
    <row r="17" spans="1:13" s="915" customFormat="1" ht="11.25" customHeight="1">
      <c r="D17" s="964"/>
      <c r="E17" s="847"/>
      <c r="F17" s="964"/>
      <c r="G17" s="847"/>
      <c r="H17" s="964"/>
      <c r="I17" s="847"/>
      <c r="J17" s="964"/>
      <c r="K17" s="847"/>
      <c r="L17" s="847"/>
      <c r="M17" s="920"/>
    </row>
    <row r="18" spans="1:13" s="915" customFormat="1" ht="11.25" customHeight="1">
      <c r="A18" s="964"/>
      <c r="B18" s="964"/>
      <c r="C18" s="847"/>
      <c r="D18" s="964"/>
      <c r="E18" s="847"/>
      <c r="F18" s="964"/>
      <c r="G18" s="847"/>
      <c r="H18" s="964"/>
      <c r="I18" s="847"/>
      <c r="J18" s="964"/>
      <c r="K18" s="847"/>
      <c r="L18" s="847"/>
      <c r="M18" s="920"/>
    </row>
    <row r="19" spans="1:13" s="816" customFormat="1" ht="12" customHeight="1">
      <c r="A19" s="961" t="s">
        <v>497</v>
      </c>
      <c r="B19" s="961"/>
      <c r="D19" s="961"/>
      <c r="F19" s="961"/>
      <c r="H19" s="961"/>
      <c r="J19" s="1924" t="s">
        <v>470</v>
      </c>
      <c r="K19" s="1925"/>
    </row>
    <row r="20" spans="1:13" s="847" customFormat="1" ht="11.25">
      <c r="A20" s="966" t="s">
        <v>635</v>
      </c>
      <c r="B20" s="1185" t="s">
        <v>604</v>
      </c>
      <c r="C20" s="1169"/>
      <c r="D20" s="1185" t="s">
        <v>604</v>
      </c>
      <c r="E20" s="958"/>
      <c r="F20" s="1185" t="s">
        <v>604</v>
      </c>
      <c r="G20" s="958"/>
      <c r="H20" s="1185" t="s">
        <v>604</v>
      </c>
      <c r="I20" s="958"/>
      <c r="J20" s="1185" t="s">
        <v>604</v>
      </c>
      <c r="K20" s="958"/>
    </row>
    <row r="21" spans="1:13" s="847" customFormat="1" ht="11.25">
      <c r="A21" s="1199" t="s">
        <v>564</v>
      </c>
      <c r="B21" s="1186"/>
      <c r="C21" s="919"/>
      <c r="D21" s="1186"/>
      <c r="E21" s="963"/>
      <c r="F21" s="1186"/>
      <c r="G21" s="963"/>
      <c r="H21" s="1186"/>
      <c r="I21" s="963"/>
      <c r="J21" s="1186">
        <f>B21+D21+F21+H21</f>
        <v>0</v>
      </c>
      <c r="K21" s="1257">
        <f>C21+E21+G21+I21</f>
        <v>0</v>
      </c>
    </row>
    <row r="22" spans="1:13" s="847" customFormat="1" ht="11.25">
      <c r="A22" s="1199" t="s">
        <v>565</v>
      </c>
      <c r="B22" s="1186"/>
      <c r="C22" s="919"/>
      <c r="D22" s="1186"/>
      <c r="E22" s="963"/>
      <c r="F22" s="1186"/>
      <c r="G22" s="963"/>
      <c r="H22" s="1186"/>
      <c r="I22" s="963"/>
      <c r="J22" s="1186">
        <f>B22+D22+F22+H22</f>
        <v>0</v>
      </c>
      <c r="K22" s="1257">
        <f>C22+E22+G22+I22</f>
        <v>0</v>
      </c>
    </row>
    <row r="23" spans="1:13" s="847" customFormat="1" ht="12.75" customHeight="1">
      <c r="A23" s="915" t="s">
        <v>449</v>
      </c>
      <c r="B23" s="1185" t="s">
        <v>604</v>
      </c>
      <c r="C23" s="1115"/>
      <c r="D23" s="1185" t="s">
        <v>604</v>
      </c>
      <c r="E23" s="1115"/>
      <c r="F23" s="1185" t="s">
        <v>604</v>
      </c>
      <c r="G23" s="1115"/>
      <c r="H23" s="1185" t="s">
        <v>604</v>
      </c>
      <c r="I23" s="1115"/>
      <c r="J23" s="1185" t="s">
        <v>604</v>
      </c>
      <c r="K23" s="1115"/>
    </row>
    <row r="24" spans="1:13" s="915" customFormat="1" ht="11.25">
      <c r="A24" s="1199" t="s">
        <v>564</v>
      </c>
      <c r="B24" s="1186"/>
      <c r="C24" s="963"/>
      <c r="D24" s="1186"/>
      <c r="E24" s="963"/>
      <c r="F24" s="1186"/>
      <c r="G24" s="963"/>
      <c r="H24" s="1186"/>
      <c r="I24" s="963"/>
      <c r="J24" s="1186">
        <f>B24+D24+F24+H24</f>
        <v>0</v>
      </c>
      <c r="K24" s="963">
        <f>C24+E24+G24+I24</f>
        <v>0</v>
      </c>
    </row>
    <row r="25" spans="1:13" s="915" customFormat="1" ht="11.25">
      <c r="A25" s="1199" t="s">
        <v>565</v>
      </c>
      <c r="B25" s="1186"/>
      <c r="C25" s="963"/>
      <c r="D25" s="1186"/>
      <c r="E25" s="963"/>
      <c r="F25" s="1186"/>
      <c r="G25" s="963"/>
      <c r="H25" s="1186"/>
      <c r="I25" s="963"/>
      <c r="J25" s="1186">
        <f>B25+D25+F25+H25</f>
        <v>0</v>
      </c>
      <c r="K25" s="963">
        <f>C25+E25+G25+I25</f>
        <v>0</v>
      </c>
    </row>
    <row r="26" spans="1:13" s="847" customFormat="1" ht="16.5" customHeight="1">
      <c r="A26" s="966" t="s">
        <v>636</v>
      </c>
      <c r="B26" s="966"/>
      <c r="C26" s="1115"/>
      <c r="D26" s="966"/>
      <c r="E26" s="1115"/>
      <c r="F26" s="966"/>
      <c r="G26" s="1115"/>
      <c r="H26" s="966"/>
      <c r="I26" s="1115"/>
      <c r="J26" s="966"/>
      <c r="K26" s="1115"/>
    </row>
    <row r="27" spans="1:13" s="915" customFormat="1" ht="11.25">
      <c r="A27" s="1199" t="s">
        <v>564</v>
      </c>
      <c r="B27" s="1186"/>
      <c r="C27" s="963"/>
      <c r="D27" s="1186"/>
      <c r="E27" s="963"/>
      <c r="F27" s="1186"/>
      <c r="G27" s="963"/>
      <c r="H27" s="1186"/>
      <c r="I27" s="963"/>
      <c r="J27" s="1186">
        <f>B27+D27+F27+H27</f>
        <v>0</v>
      </c>
      <c r="K27" s="963">
        <f>C27+E27+G27+I27</f>
        <v>0</v>
      </c>
    </row>
    <row r="28" spans="1:13" s="915" customFormat="1" ht="11.25">
      <c r="A28" s="1199" t="s">
        <v>565</v>
      </c>
      <c r="B28" s="1186"/>
      <c r="C28" s="963"/>
      <c r="D28" s="1186"/>
      <c r="E28" s="963"/>
      <c r="F28" s="1186"/>
      <c r="G28" s="963"/>
      <c r="H28" s="1186"/>
      <c r="I28" s="963"/>
      <c r="J28" s="1186">
        <f>B28+D28+F28+H28</f>
        <v>0</v>
      </c>
      <c r="K28" s="963">
        <f>C28+E28+G28+I28</f>
        <v>0</v>
      </c>
    </row>
    <row r="29" spans="1:13" s="847" customFormat="1" ht="16.5" customHeight="1">
      <c r="A29" s="966" t="s">
        <v>637</v>
      </c>
      <c r="B29" s="966"/>
      <c r="C29" s="1233"/>
      <c r="D29" s="966"/>
      <c r="E29" s="1233"/>
      <c r="F29" s="966"/>
      <c r="G29" s="1233"/>
      <c r="H29" s="966"/>
      <c r="I29" s="1233"/>
      <c r="J29" s="966"/>
      <c r="K29" s="1233"/>
    </row>
    <row r="30" spans="1:13" s="915" customFormat="1" ht="11.25">
      <c r="A30" s="1199" t="s">
        <v>564</v>
      </c>
      <c r="B30" s="1186"/>
      <c r="C30" s="963"/>
      <c r="D30" s="1186"/>
      <c r="E30" s="963"/>
      <c r="F30" s="1186"/>
      <c r="G30" s="963"/>
      <c r="H30" s="1186"/>
      <c r="I30" s="963"/>
      <c r="J30" s="1186">
        <f>B30+D30+F30+H30</f>
        <v>0</v>
      </c>
      <c r="K30" s="963">
        <f>C30+E30+G30+I30</f>
        <v>0</v>
      </c>
    </row>
    <row r="31" spans="1:13" s="915" customFormat="1" ht="11.25">
      <c r="A31" s="1199" t="s">
        <v>565</v>
      </c>
      <c r="B31" s="1186"/>
      <c r="C31" s="963"/>
      <c r="D31" s="1186"/>
      <c r="E31" s="963"/>
      <c r="F31" s="1186"/>
      <c r="G31" s="963"/>
      <c r="H31" s="1186"/>
      <c r="I31" s="963"/>
      <c r="J31" s="1186">
        <f>B31+D31+F31+H31</f>
        <v>0</v>
      </c>
      <c r="K31" s="963">
        <f>C31+E31+G31+I31</f>
        <v>0</v>
      </c>
    </row>
    <row r="32" spans="1:13" s="847" customFormat="1" ht="13.5" customHeight="1">
      <c r="A32" s="966" t="s">
        <v>450</v>
      </c>
      <c r="B32" s="1185" t="s">
        <v>604</v>
      </c>
      <c r="C32" s="1115"/>
      <c r="D32" s="1185" t="s">
        <v>604</v>
      </c>
      <c r="E32" s="1115"/>
      <c r="F32" s="1185" t="s">
        <v>604</v>
      </c>
      <c r="G32" s="1115"/>
      <c r="H32" s="1185" t="s">
        <v>604</v>
      </c>
      <c r="I32" s="1115"/>
      <c r="J32" s="1185" t="s">
        <v>604</v>
      </c>
      <c r="K32" s="1115"/>
    </row>
    <row r="33" spans="1:13" s="847" customFormat="1" ht="11.25">
      <c r="A33" s="1199" t="s">
        <v>564</v>
      </c>
      <c r="B33" s="1186"/>
      <c r="C33" s="919"/>
      <c r="D33" s="1186"/>
      <c r="E33" s="963"/>
      <c r="F33" s="1186"/>
      <c r="G33" s="963"/>
      <c r="H33" s="1186"/>
      <c r="I33" s="963"/>
      <c r="J33" s="1186">
        <f>B33+D33+F33+H33</f>
        <v>0</v>
      </c>
      <c r="K33" s="1257">
        <f>C33+E33+G33+I33</f>
        <v>0</v>
      </c>
    </row>
    <row r="34" spans="1:13" s="847" customFormat="1" ht="11.25">
      <c r="A34" s="1199" t="s">
        <v>565</v>
      </c>
      <c r="B34" s="1186"/>
      <c r="C34" s="919"/>
      <c r="D34" s="1186"/>
      <c r="E34" s="963"/>
      <c r="F34" s="1186"/>
      <c r="G34" s="963"/>
      <c r="H34" s="1186"/>
      <c r="I34" s="963"/>
      <c r="J34" s="1186">
        <f>B34+D34+F34+H34</f>
        <v>0</v>
      </c>
      <c r="K34" s="1257">
        <f>C34+E34+G34+I34</f>
        <v>0</v>
      </c>
    </row>
    <row r="35" spans="1:13" s="847" customFormat="1" ht="15.75" customHeight="1">
      <c r="A35" s="966" t="s">
        <v>492</v>
      </c>
      <c r="B35" s="966"/>
      <c r="C35" s="963"/>
      <c r="D35" s="966"/>
      <c r="E35" s="963"/>
      <c r="F35" s="966"/>
      <c r="G35" s="963"/>
      <c r="H35" s="966"/>
      <c r="I35" s="963"/>
      <c r="J35" s="966"/>
      <c r="K35" s="963">
        <f>SUM(C35:I35)</f>
        <v>0</v>
      </c>
    </row>
    <row r="36" spans="1:13" s="847" customFormat="1" ht="11.25">
      <c r="A36" s="966" t="s">
        <v>464</v>
      </c>
      <c r="B36" s="966"/>
      <c r="C36" s="963"/>
      <c r="D36" s="966"/>
      <c r="E36" s="963"/>
      <c r="F36" s="966"/>
      <c r="G36" s="963"/>
      <c r="H36" s="966"/>
      <c r="I36" s="963"/>
      <c r="J36" s="966"/>
      <c r="K36" s="963">
        <f>SUM(C36:I36)</f>
        <v>0</v>
      </c>
    </row>
    <row r="37" spans="1:13" s="847" customFormat="1" ht="11.25">
      <c r="A37" s="966" t="s">
        <v>452</v>
      </c>
      <c r="B37" s="966"/>
      <c r="C37" s="963"/>
      <c r="D37" s="966"/>
      <c r="E37" s="963"/>
      <c r="F37" s="966"/>
      <c r="G37" s="963"/>
      <c r="H37" s="966"/>
      <c r="I37" s="963"/>
      <c r="J37" s="966"/>
      <c r="K37" s="963">
        <f>SUM(C37:I37)</f>
        <v>0</v>
      </c>
    </row>
    <row r="38" spans="1:13" s="847" customFormat="1" ht="11.25">
      <c r="A38" s="915" t="s">
        <v>493</v>
      </c>
      <c r="B38" s="915"/>
      <c r="C38" s="963"/>
      <c r="D38" s="915"/>
      <c r="E38" s="963"/>
      <c r="F38" s="915"/>
      <c r="G38" s="963"/>
      <c r="H38" s="915"/>
      <c r="I38" s="963"/>
      <c r="J38" s="915"/>
      <c r="K38" s="963">
        <f>SUM(C38:I38)</f>
        <v>0</v>
      </c>
    </row>
    <row r="39" spans="1:13" s="847" customFormat="1" ht="11.25">
      <c r="A39" s="915" t="s">
        <v>494</v>
      </c>
      <c r="B39" s="915"/>
      <c r="C39" s="963"/>
      <c r="D39" s="915"/>
      <c r="E39" s="963"/>
      <c r="F39" s="915"/>
      <c r="G39" s="963"/>
      <c r="H39" s="915"/>
      <c r="I39" s="963"/>
      <c r="J39" s="915"/>
      <c r="K39" s="963">
        <f t="shared" ref="K39:K40" si="0">SUM(C39:I39)</f>
        <v>0</v>
      </c>
    </row>
    <row r="40" spans="1:13" s="847" customFormat="1" ht="11.25">
      <c r="A40" s="915" t="s">
        <v>495</v>
      </c>
      <c r="B40" s="915"/>
      <c r="C40" s="963"/>
      <c r="D40" s="915"/>
      <c r="E40" s="963"/>
      <c r="F40" s="915"/>
      <c r="G40" s="963"/>
      <c r="H40" s="915"/>
      <c r="I40" s="963"/>
      <c r="J40" s="915"/>
      <c r="K40" s="963">
        <f t="shared" si="0"/>
        <v>0</v>
      </c>
    </row>
    <row r="41" spans="1:13" s="847" customFormat="1" ht="11.25">
      <c r="A41" s="915" t="s">
        <v>522</v>
      </c>
      <c r="B41" s="915"/>
      <c r="C41" s="963"/>
      <c r="D41" s="915"/>
      <c r="E41" s="963"/>
      <c r="F41" s="915"/>
      <c r="G41" s="963"/>
      <c r="H41" s="915"/>
      <c r="I41" s="963"/>
      <c r="J41" s="915"/>
      <c r="K41" s="963">
        <f>SUM(C41:I41)</f>
        <v>0</v>
      </c>
    </row>
    <row r="42" spans="1:13" s="847" customFormat="1" ht="12" thickBot="1">
      <c r="A42" s="915" t="s">
        <v>471</v>
      </c>
      <c r="B42" s="915"/>
      <c r="C42" s="963"/>
      <c r="D42" s="915"/>
      <c r="E42" s="963"/>
      <c r="F42" s="915"/>
      <c r="G42" s="963"/>
      <c r="H42" s="915"/>
      <c r="I42" s="963"/>
      <c r="J42" s="915"/>
      <c r="K42" s="963">
        <f>SUM(C42:I42)</f>
        <v>0</v>
      </c>
    </row>
    <row r="43" spans="1:13" s="816" customFormat="1" thickBot="1">
      <c r="A43" s="926" t="s">
        <v>498</v>
      </c>
      <c r="B43" s="926"/>
      <c r="C43" s="934">
        <f>SUM(C20:C42)</f>
        <v>0</v>
      </c>
      <c r="D43" s="926"/>
      <c r="E43" s="934">
        <f>SUM(E20:E42)</f>
        <v>0</v>
      </c>
      <c r="F43" s="926"/>
      <c r="G43" s="934">
        <f>SUM(G20:G42)</f>
        <v>0</v>
      </c>
      <c r="H43" s="926"/>
      <c r="I43" s="934">
        <f>SUM(I20:I42)</f>
        <v>0</v>
      </c>
      <c r="J43" s="926"/>
      <c r="K43" s="934">
        <f>SUM(K20:K42)</f>
        <v>0</v>
      </c>
      <c r="M43" s="850"/>
    </row>
    <row r="44" spans="1:13" s="847" customFormat="1" ht="12">
      <c r="A44" s="941" t="s">
        <v>472</v>
      </c>
      <c r="B44" s="941"/>
      <c r="C44" s="958"/>
      <c r="D44" s="941"/>
      <c r="E44" s="958"/>
      <c r="F44" s="941"/>
      <c r="G44" s="958"/>
      <c r="H44" s="941"/>
      <c r="I44" s="958"/>
      <c r="J44" s="941"/>
      <c r="K44" s="959"/>
      <c r="M44" s="816"/>
    </row>
    <row r="45" spans="1:13" s="847" customFormat="1" ht="12">
      <c r="A45" s="960" t="s">
        <v>455</v>
      </c>
      <c r="B45" s="960"/>
      <c r="C45" s="963"/>
      <c r="D45" s="960"/>
      <c r="E45" s="963"/>
      <c r="F45" s="960"/>
      <c r="G45" s="963"/>
      <c r="H45" s="960"/>
      <c r="I45" s="963"/>
      <c r="J45" s="960"/>
      <c r="K45" s="963">
        <f>SUM(C45:I45)</f>
        <v>0</v>
      </c>
      <c r="M45" s="816"/>
    </row>
    <row r="46" spans="1:13" s="847" customFormat="1" ht="12">
      <c r="A46" s="960" t="s">
        <v>456</v>
      </c>
      <c r="B46" s="960"/>
      <c r="C46" s="963"/>
      <c r="D46" s="960"/>
      <c r="E46" s="963"/>
      <c r="F46" s="960"/>
      <c r="G46" s="963"/>
      <c r="H46" s="960"/>
      <c r="I46" s="963"/>
      <c r="J46" s="960"/>
      <c r="K46" s="963">
        <f>SUM(C46:I46)</f>
        <v>0</v>
      </c>
      <c r="M46" s="961"/>
    </row>
    <row r="47" spans="1:13" s="847" customFormat="1" ht="12">
      <c r="A47" s="960" t="s">
        <v>733</v>
      </c>
      <c r="B47" s="960"/>
      <c r="C47" s="963"/>
      <c r="D47" s="960"/>
      <c r="E47" s="963"/>
      <c r="F47" s="960"/>
      <c r="G47" s="963"/>
      <c r="H47" s="960"/>
      <c r="I47" s="963"/>
      <c r="J47" s="960"/>
      <c r="K47" s="963">
        <f>SUM(C47:I47)</f>
        <v>0</v>
      </c>
      <c r="M47" s="961"/>
    </row>
    <row r="48" spans="1:13" s="847" customFormat="1" ht="11.25">
      <c r="A48" s="915" t="s">
        <v>496</v>
      </c>
      <c r="B48" s="915"/>
      <c r="C48" s="963"/>
      <c r="D48" s="915"/>
      <c r="E48" s="963"/>
      <c r="F48" s="915"/>
      <c r="G48" s="963"/>
      <c r="H48" s="915"/>
      <c r="I48" s="963"/>
      <c r="J48" s="915"/>
      <c r="K48" s="963">
        <f t="shared" ref="K48:K50" si="1">SUM(C48:I48)</f>
        <v>0</v>
      </c>
    </row>
    <row r="49" spans="1:13" s="847" customFormat="1" ht="11.25">
      <c r="A49" s="915" t="s">
        <v>473</v>
      </c>
      <c r="B49" s="915"/>
      <c r="C49" s="963"/>
      <c r="D49" s="915"/>
      <c r="E49" s="963"/>
      <c r="F49" s="915"/>
      <c r="G49" s="963"/>
      <c r="H49" s="915"/>
      <c r="I49" s="963"/>
      <c r="J49" s="915"/>
      <c r="K49" s="963">
        <f t="shared" si="1"/>
        <v>0</v>
      </c>
    </row>
    <row r="50" spans="1:13" s="850" customFormat="1" thickBot="1">
      <c r="A50" s="960" t="s">
        <v>12</v>
      </c>
      <c r="B50" s="960"/>
      <c r="C50" s="963"/>
      <c r="D50" s="960"/>
      <c r="E50" s="963"/>
      <c r="F50" s="960"/>
      <c r="G50" s="963"/>
      <c r="H50" s="960"/>
      <c r="I50" s="963"/>
      <c r="J50" s="960"/>
      <c r="K50" s="963">
        <f t="shared" si="1"/>
        <v>0</v>
      </c>
    </row>
    <row r="51" spans="1:13" s="944" customFormat="1" ht="13.5" thickBot="1">
      <c r="A51" s="926" t="s">
        <v>13</v>
      </c>
      <c r="B51" s="926"/>
      <c r="C51" s="934">
        <f>SUM(C45:C50)</f>
        <v>0</v>
      </c>
      <c r="D51" s="926"/>
      <c r="E51" s="934">
        <f>SUM(E45:E50)</f>
        <v>0</v>
      </c>
      <c r="F51" s="926"/>
      <c r="G51" s="934">
        <f>SUM(G45:G50)</f>
        <v>0</v>
      </c>
      <c r="H51" s="926"/>
      <c r="I51" s="934">
        <f>SUM(I45:I50)</f>
        <v>0</v>
      </c>
      <c r="J51" s="926"/>
      <c r="K51" s="934">
        <f>SUM(K45:K50)</f>
        <v>0</v>
      </c>
    </row>
    <row r="52" spans="1:13" s="944" customFormat="1" ht="7.5" customHeight="1">
      <c r="A52" s="926"/>
      <c r="B52" s="926"/>
      <c r="C52" s="988"/>
      <c r="D52" s="926"/>
      <c r="E52" s="988"/>
      <c r="F52" s="926"/>
      <c r="G52" s="988"/>
      <c r="H52" s="926"/>
      <c r="I52" s="988"/>
      <c r="J52" s="926"/>
      <c r="K52" s="988"/>
    </row>
    <row r="53" spans="1:13" s="915" customFormat="1" ht="21" customHeight="1">
      <c r="A53" s="1009" t="s">
        <v>583</v>
      </c>
      <c r="B53" s="1009"/>
      <c r="C53" s="921"/>
      <c r="D53" s="1009"/>
      <c r="E53" s="921"/>
      <c r="F53" s="1009"/>
      <c r="G53" s="921"/>
      <c r="H53" s="1009"/>
      <c r="I53" s="921"/>
      <c r="J53" s="1009"/>
      <c r="K53" s="847"/>
      <c r="L53" s="847"/>
      <c r="M53" s="920"/>
    </row>
    <row r="54" spans="1:13" s="915" customFormat="1" ht="11.25">
      <c r="A54" s="1199" t="s">
        <v>564</v>
      </c>
      <c r="B54" s="1199"/>
      <c r="C54" s="1435" t="str">
        <f>IF(C24="","",C24/(B24*C$14))</f>
        <v/>
      </c>
      <c r="D54" s="1433"/>
      <c r="E54" s="1435" t="str">
        <f>IF(E24="","",E24/(D24*E$14))</f>
        <v/>
      </c>
      <c r="F54" s="1433"/>
      <c r="G54" s="1435" t="str">
        <f>IF(G24="","",G24/(F24*G$14))</f>
        <v/>
      </c>
      <c r="H54" s="1433"/>
      <c r="I54" s="1435" t="str">
        <f>IF(I24="","",I24/(H24*I$14))</f>
        <v/>
      </c>
      <c r="J54" s="1433"/>
      <c r="K54" s="1435" t="str">
        <f>IF(OR(K24=0,J24=0),"",K24/(J24*K$14))</f>
        <v/>
      </c>
    </row>
    <row r="55" spans="1:13" s="915" customFormat="1" ht="11.25">
      <c r="A55" s="1199" t="s">
        <v>565</v>
      </c>
      <c r="B55" s="1199"/>
      <c r="C55" s="1435" t="str">
        <f>IF(C25="","",C25/(B25*C$14))</f>
        <v/>
      </c>
      <c r="D55" s="1433"/>
      <c r="E55" s="1435" t="str">
        <f>IF(E25="","",E25/(D25*E$14))</f>
        <v/>
      </c>
      <c r="F55" s="1433"/>
      <c r="G55" s="1435" t="str">
        <f>IF(G25="","",G25/(F25*G$14))</f>
        <v/>
      </c>
      <c r="H55" s="1433"/>
      <c r="I55" s="1435" t="str">
        <f>IF(I25="","",I25/(H25*I$14))</f>
        <v/>
      </c>
      <c r="J55" s="1433"/>
      <c r="K55" s="1435" t="str">
        <f>IF(OR(K25=0,J25=0),"",K25/(J25*K$14))</f>
        <v/>
      </c>
    </row>
    <row r="56" spans="1:13" s="915" customFormat="1" ht="5.25" customHeight="1">
      <c r="A56" s="1199"/>
      <c r="B56" s="1199"/>
      <c r="C56" s="1434"/>
      <c r="D56" s="1433"/>
      <c r="E56" s="1434"/>
      <c r="F56" s="1433"/>
      <c r="G56" s="1434"/>
      <c r="H56" s="1433"/>
      <c r="I56" s="1434"/>
      <c r="J56" s="1433"/>
      <c r="K56" s="1434"/>
    </row>
    <row r="57" spans="1:13" ht="12" customHeight="1">
      <c r="A57" s="942" t="s">
        <v>605</v>
      </c>
      <c r="B57" s="942"/>
      <c r="C57" s="943"/>
      <c r="D57" s="942"/>
      <c r="E57" s="943"/>
      <c r="F57" s="942"/>
      <c r="G57" s="943"/>
      <c r="H57" s="942"/>
      <c r="I57" s="943"/>
      <c r="J57" s="942"/>
      <c r="K57" s="943"/>
      <c r="M57" s="926"/>
    </row>
    <row r="58" spans="1:13" ht="12" customHeight="1">
      <c r="A58" s="920" t="s">
        <v>608</v>
      </c>
      <c r="B58" s="920"/>
      <c r="D58" s="920"/>
      <c r="F58" s="920"/>
      <c r="H58" s="920"/>
      <c r="J58" s="920"/>
    </row>
    <row r="59" spans="1:13">
      <c r="A59" s="920" t="s">
        <v>609</v>
      </c>
      <c r="B59" s="920"/>
      <c r="C59" s="920"/>
      <c r="D59" s="920"/>
      <c r="F59" s="920"/>
      <c r="H59" s="920"/>
      <c r="J59" s="920"/>
    </row>
  </sheetData>
  <mergeCells count="1">
    <mergeCell ref="J19:K19"/>
  </mergeCells>
  <dataValidations count="2">
    <dataValidation type="list" allowBlank="1" showInputMessage="1" showErrorMessage="1" prompt="Création Qc= Création originale_x000a_Répertoire Qc = Oeuvre du répertoire québécois_x000a_Répertoire Au = Oeuvre de répertoire autre que québécois_x000a_Reprise = Reprise d'une création originale produite par l'organisme_x000a_" sqref="C12 E12 G12 I12" xr:uid="{00000000-0002-0000-0300-000000000000}">
      <formula1>"Création,Répertoire Qc,Répertoire Au,Reprise"</formula1>
    </dataValidation>
    <dataValidation type="list" allowBlank="1" showInputMessage="1" showErrorMessage="1" sqref="C16 E16 G16 I16" xr:uid="{00000000-0002-0000-0300-000001000000}">
      <formula1>"Oui"</formula1>
    </dataValidation>
  </dataValidations>
  <pageMargins left="0.43307086614173229" right="0.31496062992125984" top="0.43307086614173229" bottom="0.39370078740157483" header="0" footer="0.23622047244094491"/>
  <pageSetup scale="85" firstPageNumber="12" fitToWidth="0" fitToHeight="0" orientation="landscape" r:id="rId1"/>
  <headerFooter alignWithMargins="0">
    <oddHeader xml:space="preserve">&amp;R
</oddHeader>
    <oddFooter>&amp;R&amp;9Rapport final d'activité</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50"/>
  <sheetViews>
    <sheetView showGridLines="0" showZeros="0" zoomScaleNormal="100" workbookViewId="0">
      <selection activeCell="C7" sqref="C7"/>
    </sheetView>
  </sheetViews>
  <sheetFormatPr baseColWidth="10" defaultRowHeight="12.75"/>
  <cols>
    <col min="1" max="1" width="38.7109375" style="821" customWidth="1"/>
    <col min="2" max="2" width="3.85546875" style="821" customWidth="1"/>
    <col min="3" max="3" width="18.140625" style="821" customWidth="1"/>
    <col min="4" max="4" width="3.85546875" style="821" customWidth="1"/>
    <col min="5" max="5" width="19" style="821" customWidth="1"/>
    <col min="6" max="6" width="3.85546875" style="821" customWidth="1"/>
    <col min="7" max="7" width="19.28515625" style="821" customWidth="1"/>
    <col min="8" max="8" width="3.85546875" style="821" customWidth="1"/>
    <col min="9" max="9" width="18.42578125" style="821" customWidth="1"/>
    <col min="10" max="10" width="3.85546875" style="821" customWidth="1"/>
    <col min="11" max="11" width="12.7109375" style="821" customWidth="1"/>
    <col min="12" max="12" width="11.42578125" style="821"/>
    <col min="13" max="18" width="16.28515625" style="821" customWidth="1"/>
    <col min="19" max="260" width="11.42578125" style="821"/>
    <col min="261" max="261" width="51.140625" style="821" customWidth="1"/>
    <col min="262" max="267" width="14.7109375" style="821" customWidth="1"/>
    <col min="268" max="516" width="11.42578125" style="821"/>
    <col min="517" max="517" width="51.140625" style="821" customWidth="1"/>
    <col min="518" max="523" width="14.7109375" style="821" customWidth="1"/>
    <col min="524" max="772" width="11.42578125" style="821"/>
    <col min="773" max="773" width="51.140625" style="821" customWidth="1"/>
    <col min="774" max="779" width="14.7109375" style="821" customWidth="1"/>
    <col min="780" max="1028" width="11.42578125" style="821"/>
    <col min="1029" max="1029" width="51.140625" style="821" customWidth="1"/>
    <col min="1030" max="1035" width="14.7109375" style="821" customWidth="1"/>
    <col min="1036" max="1284" width="11.42578125" style="821"/>
    <col min="1285" max="1285" width="51.140625" style="821" customWidth="1"/>
    <col min="1286" max="1291" width="14.7109375" style="821" customWidth="1"/>
    <col min="1292" max="1540" width="11.42578125" style="821"/>
    <col min="1541" max="1541" width="51.140625" style="821" customWidth="1"/>
    <col min="1542" max="1547" width="14.7109375" style="821" customWidth="1"/>
    <col min="1548" max="1796" width="11.42578125" style="821"/>
    <col min="1797" max="1797" width="51.140625" style="821" customWidth="1"/>
    <col min="1798" max="1803" width="14.7109375" style="821" customWidth="1"/>
    <col min="1804" max="2052" width="11.42578125" style="821"/>
    <col min="2053" max="2053" width="51.140625" style="821" customWidth="1"/>
    <col min="2054" max="2059" width="14.7109375" style="821" customWidth="1"/>
    <col min="2060" max="2308" width="11.42578125" style="821"/>
    <col min="2309" max="2309" width="51.140625" style="821" customWidth="1"/>
    <col min="2310" max="2315" width="14.7109375" style="821" customWidth="1"/>
    <col min="2316" max="2564" width="11.42578125" style="821"/>
    <col min="2565" max="2565" width="51.140625" style="821" customWidth="1"/>
    <col min="2566" max="2571" width="14.7109375" style="821" customWidth="1"/>
    <col min="2572" max="2820" width="11.42578125" style="821"/>
    <col min="2821" max="2821" width="51.140625" style="821" customWidth="1"/>
    <col min="2822" max="2827" width="14.7109375" style="821" customWidth="1"/>
    <col min="2828" max="3076" width="11.42578125" style="821"/>
    <col min="3077" max="3077" width="51.140625" style="821" customWidth="1"/>
    <col min="3078" max="3083" width="14.7109375" style="821" customWidth="1"/>
    <col min="3084" max="3332" width="11.42578125" style="821"/>
    <col min="3333" max="3333" width="51.140625" style="821" customWidth="1"/>
    <col min="3334" max="3339" width="14.7109375" style="821" customWidth="1"/>
    <col min="3340" max="3588" width="11.42578125" style="821"/>
    <col min="3589" max="3589" width="51.140625" style="821" customWidth="1"/>
    <col min="3590" max="3595" width="14.7109375" style="821" customWidth="1"/>
    <col min="3596" max="3844" width="11.42578125" style="821"/>
    <col min="3845" max="3845" width="51.140625" style="821" customWidth="1"/>
    <col min="3846" max="3851" width="14.7109375" style="821" customWidth="1"/>
    <col min="3852" max="4100" width="11.42578125" style="821"/>
    <col min="4101" max="4101" width="51.140625" style="821" customWidth="1"/>
    <col min="4102" max="4107" width="14.7109375" style="821" customWidth="1"/>
    <col min="4108" max="4356" width="11.42578125" style="821"/>
    <col min="4357" max="4357" width="51.140625" style="821" customWidth="1"/>
    <col min="4358" max="4363" width="14.7109375" style="821" customWidth="1"/>
    <col min="4364" max="4612" width="11.42578125" style="821"/>
    <col min="4613" max="4613" width="51.140625" style="821" customWidth="1"/>
    <col min="4614" max="4619" width="14.7109375" style="821" customWidth="1"/>
    <col min="4620" max="4868" width="11.42578125" style="821"/>
    <col min="4869" max="4869" width="51.140625" style="821" customWidth="1"/>
    <col min="4870" max="4875" width="14.7109375" style="821" customWidth="1"/>
    <col min="4876" max="5124" width="11.42578125" style="821"/>
    <col min="5125" max="5125" width="51.140625" style="821" customWidth="1"/>
    <col min="5126" max="5131" width="14.7109375" style="821" customWidth="1"/>
    <col min="5132" max="5380" width="11.42578125" style="821"/>
    <col min="5381" max="5381" width="51.140625" style="821" customWidth="1"/>
    <col min="5382" max="5387" width="14.7109375" style="821" customWidth="1"/>
    <col min="5388" max="5636" width="11.42578125" style="821"/>
    <col min="5637" max="5637" width="51.140625" style="821" customWidth="1"/>
    <col min="5638" max="5643" width="14.7109375" style="821" customWidth="1"/>
    <col min="5644" max="5892" width="11.42578125" style="821"/>
    <col min="5893" max="5893" width="51.140625" style="821" customWidth="1"/>
    <col min="5894" max="5899" width="14.7109375" style="821" customWidth="1"/>
    <col min="5900" max="6148" width="11.42578125" style="821"/>
    <col min="6149" max="6149" width="51.140625" style="821" customWidth="1"/>
    <col min="6150" max="6155" width="14.7109375" style="821" customWidth="1"/>
    <col min="6156" max="6404" width="11.42578125" style="821"/>
    <col min="6405" max="6405" width="51.140625" style="821" customWidth="1"/>
    <col min="6406" max="6411" width="14.7109375" style="821" customWidth="1"/>
    <col min="6412" max="6660" width="11.42578125" style="821"/>
    <col min="6661" max="6661" width="51.140625" style="821" customWidth="1"/>
    <col min="6662" max="6667" width="14.7109375" style="821" customWidth="1"/>
    <col min="6668" max="6916" width="11.42578125" style="821"/>
    <col min="6917" max="6917" width="51.140625" style="821" customWidth="1"/>
    <col min="6918" max="6923" width="14.7109375" style="821" customWidth="1"/>
    <col min="6924" max="7172" width="11.42578125" style="821"/>
    <col min="7173" max="7173" width="51.140625" style="821" customWidth="1"/>
    <col min="7174" max="7179" width="14.7109375" style="821" customWidth="1"/>
    <col min="7180" max="7428" width="11.42578125" style="821"/>
    <col min="7429" max="7429" width="51.140625" style="821" customWidth="1"/>
    <col min="7430" max="7435" width="14.7109375" style="821" customWidth="1"/>
    <col min="7436" max="7684" width="11.42578125" style="821"/>
    <col min="7685" max="7685" width="51.140625" style="821" customWidth="1"/>
    <col min="7686" max="7691" width="14.7109375" style="821" customWidth="1"/>
    <col min="7692" max="7940" width="11.42578125" style="821"/>
    <col min="7941" max="7941" width="51.140625" style="821" customWidth="1"/>
    <col min="7942" max="7947" width="14.7109375" style="821" customWidth="1"/>
    <col min="7948" max="8196" width="11.42578125" style="821"/>
    <col min="8197" max="8197" width="51.140625" style="821" customWidth="1"/>
    <col min="8198" max="8203" width="14.7109375" style="821" customWidth="1"/>
    <col min="8204" max="8452" width="11.42578125" style="821"/>
    <col min="8453" max="8453" width="51.140625" style="821" customWidth="1"/>
    <col min="8454" max="8459" width="14.7109375" style="821" customWidth="1"/>
    <col min="8460" max="8708" width="11.42578125" style="821"/>
    <col min="8709" max="8709" width="51.140625" style="821" customWidth="1"/>
    <col min="8710" max="8715" width="14.7109375" style="821" customWidth="1"/>
    <col min="8716" max="8964" width="11.42578125" style="821"/>
    <col min="8965" max="8965" width="51.140625" style="821" customWidth="1"/>
    <col min="8966" max="8971" width="14.7109375" style="821" customWidth="1"/>
    <col min="8972" max="9220" width="11.42578125" style="821"/>
    <col min="9221" max="9221" width="51.140625" style="821" customWidth="1"/>
    <col min="9222" max="9227" width="14.7109375" style="821" customWidth="1"/>
    <col min="9228" max="9476" width="11.42578125" style="821"/>
    <col min="9477" max="9477" width="51.140625" style="821" customWidth="1"/>
    <col min="9478" max="9483" width="14.7109375" style="821" customWidth="1"/>
    <col min="9484" max="9732" width="11.42578125" style="821"/>
    <col min="9733" max="9733" width="51.140625" style="821" customWidth="1"/>
    <col min="9734" max="9739" width="14.7109375" style="821" customWidth="1"/>
    <col min="9740" max="9988" width="11.42578125" style="821"/>
    <col min="9989" max="9989" width="51.140625" style="821" customWidth="1"/>
    <col min="9990" max="9995" width="14.7109375" style="821" customWidth="1"/>
    <col min="9996" max="10244" width="11.42578125" style="821"/>
    <col min="10245" max="10245" width="51.140625" style="821" customWidth="1"/>
    <col min="10246" max="10251" width="14.7109375" style="821" customWidth="1"/>
    <col min="10252" max="10500" width="11.42578125" style="821"/>
    <col min="10501" max="10501" width="51.140625" style="821" customWidth="1"/>
    <col min="10502" max="10507" width="14.7109375" style="821" customWidth="1"/>
    <col min="10508" max="10756" width="11.42578125" style="821"/>
    <col min="10757" max="10757" width="51.140625" style="821" customWidth="1"/>
    <col min="10758" max="10763" width="14.7109375" style="821" customWidth="1"/>
    <col min="10764" max="11012" width="11.42578125" style="821"/>
    <col min="11013" max="11013" width="51.140625" style="821" customWidth="1"/>
    <col min="11014" max="11019" width="14.7109375" style="821" customWidth="1"/>
    <col min="11020" max="11268" width="11.42578125" style="821"/>
    <col min="11269" max="11269" width="51.140625" style="821" customWidth="1"/>
    <col min="11270" max="11275" width="14.7109375" style="821" customWidth="1"/>
    <col min="11276" max="11524" width="11.42578125" style="821"/>
    <col min="11525" max="11525" width="51.140625" style="821" customWidth="1"/>
    <col min="11526" max="11531" width="14.7109375" style="821" customWidth="1"/>
    <col min="11532" max="11780" width="11.42578125" style="821"/>
    <col min="11781" max="11781" width="51.140625" style="821" customWidth="1"/>
    <col min="11782" max="11787" width="14.7109375" style="821" customWidth="1"/>
    <col min="11788" max="12036" width="11.42578125" style="821"/>
    <col min="12037" max="12037" width="51.140625" style="821" customWidth="1"/>
    <col min="12038" max="12043" width="14.7109375" style="821" customWidth="1"/>
    <col min="12044" max="12292" width="11.42578125" style="821"/>
    <col min="12293" max="12293" width="51.140625" style="821" customWidth="1"/>
    <col min="12294" max="12299" width="14.7109375" style="821" customWidth="1"/>
    <col min="12300" max="12548" width="11.42578125" style="821"/>
    <col min="12549" max="12549" width="51.140625" style="821" customWidth="1"/>
    <col min="12550" max="12555" width="14.7109375" style="821" customWidth="1"/>
    <col min="12556" max="12804" width="11.42578125" style="821"/>
    <col min="12805" max="12805" width="51.140625" style="821" customWidth="1"/>
    <col min="12806" max="12811" width="14.7109375" style="821" customWidth="1"/>
    <col min="12812" max="13060" width="11.42578125" style="821"/>
    <col min="13061" max="13061" width="51.140625" style="821" customWidth="1"/>
    <col min="13062" max="13067" width="14.7109375" style="821" customWidth="1"/>
    <col min="13068" max="13316" width="11.42578125" style="821"/>
    <col min="13317" max="13317" width="51.140625" style="821" customWidth="1"/>
    <col min="13318" max="13323" width="14.7109375" style="821" customWidth="1"/>
    <col min="13324" max="13572" width="11.42578125" style="821"/>
    <col min="13573" max="13573" width="51.140625" style="821" customWidth="1"/>
    <col min="13574" max="13579" width="14.7109375" style="821" customWidth="1"/>
    <col min="13580" max="13828" width="11.42578125" style="821"/>
    <col min="13829" max="13829" width="51.140625" style="821" customWidth="1"/>
    <col min="13830" max="13835" width="14.7109375" style="821" customWidth="1"/>
    <col min="13836" max="14084" width="11.42578125" style="821"/>
    <col min="14085" max="14085" width="51.140625" style="821" customWidth="1"/>
    <col min="14086" max="14091" width="14.7109375" style="821" customWidth="1"/>
    <col min="14092" max="14340" width="11.42578125" style="821"/>
    <col min="14341" max="14341" width="51.140625" style="821" customWidth="1"/>
    <col min="14342" max="14347" width="14.7109375" style="821" customWidth="1"/>
    <col min="14348" max="14596" width="11.42578125" style="821"/>
    <col min="14597" max="14597" width="51.140625" style="821" customWidth="1"/>
    <col min="14598" max="14603" width="14.7109375" style="821" customWidth="1"/>
    <col min="14604" max="14852" width="11.42578125" style="821"/>
    <col min="14853" max="14853" width="51.140625" style="821" customWidth="1"/>
    <col min="14854" max="14859" width="14.7109375" style="821" customWidth="1"/>
    <col min="14860" max="15108" width="11.42578125" style="821"/>
    <col min="15109" max="15109" width="51.140625" style="821" customWidth="1"/>
    <col min="15110" max="15115" width="14.7109375" style="821" customWidth="1"/>
    <col min="15116" max="15364" width="11.42578125" style="821"/>
    <col min="15365" max="15365" width="51.140625" style="821" customWidth="1"/>
    <col min="15366" max="15371" width="14.7109375" style="821" customWidth="1"/>
    <col min="15372" max="15620" width="11.42578125" style="821"/>
    <col min="15621" max="15621" width="51.140625" style="821" customWidth="1"/>
    <col min="15622" max="15627" width="14.7109375" style="821" customWidth="1"/>
    <col min="15628" max="15876" width="11.42578125" style="821"/>
    <col min="15877" max="15877" width="51.140625" style="821" customWidth="1"/>
    <col min="15878" max="15883" width="14.7109375" style="821" customWidth="1"/>
    <col min="15884" max="16132" width="11.42578125" style="821"/>
    <col min="16133" max="16133" width="51.140625" style="821" customWidth="1"/>
    <col min="16134" max="16139" width="14.7109375" style="821" customWidth="1"/>
    <col min="16140" max="16384" width="11.42578125" style="821"/>
  </cols>
  <sheetData>
    <row r="1" spans="1:13" ht="21" customHeight="1">
      <c r="A1" s="912" t="str">
        <f>"Section 7c : Bilan - Rémunération des artistes et des créateurs "&amp;'Page de garde'!C4</f>
        <v>Section 7c : Bilan - Rémunération des artistes et des créateurs 2023-2024</v>
      </c>
      <c r="B1" s="912"/>
      <c r="D1" s="912"/>
      <c r="F1" s="912"/>
      <c r="H1" s="912"/>
      <c r="J1" s="912"/>
      <c r="K1" s="938" t="s">
        <v>319</v>
      </c>
    </row>
    <row r="2" spans="1:13" ht="14.25" customHeight="1">
      <c r="A2" s="954" t="s">
        <v>690</v>
      </c>
      <c r="B2" s="955"/>
      <c r="D2" s="955"/>
      <c r="F2" s="955"/>
      <c r="H2" s="955"/>
      <c r="J2" s="955"/>
      <c r="K2" s="925"/>
    </row>
    <row r="3" spans="1:13" s="829" customFormat="1" ht="15" customHeight="1">
      <c r="A3" s="36" t="s">
        <v>692</v>
      </c>
      <c r="B3" s="890"/>
      <c r="D3" s="890"/>
      <c r="F3" s="890"/>
      <c r="H3" s="890"/>
      <c r="J3" s="890"/>
    </row>
    <row r="4" spans="1:13" s="816" customFormat="1" ht="12.75" hidden="1" customHeight="1">
      <c r="A4" s="956"/>
      <c r="B4" s="956"/>
      <c r="D4" s="956"/>
      <c r="F4" s="956"/>
      <c r="H4" s="956"/>
      <c r="J4" s="956"/>
    </row>
    <row r="5" spans="1:13" s="1061" customFormat="1" ht="13.5" customHeight="1">
      <c r="A5" s="36" t="s">
        <v>446</v>
      </c>
      <c r="B5" s="36"/>
      <c r="D5" s="36"/>
      <c r="F5" s="36"/>
      <c r="H5" s="36"/>
      <c r="J5" s="36"/>
    </row>
    <row r="6" spans="1:13" s="816" customFormat="1" ht="2.25" customHeight="1"/>
    <row r="7" spans="1:13" s="816" customFormat="1" ht="14.25" customHeight="1">
      <c r="A7" s="124" t="s">
        <v>147</v>
      </c>
      <c r="C7" s="1404">
        <f>'Page de garde'!$C$3</f>
        <v>0</v>
      </c>
      <c r="D7" s="1406"/>
      <c r="E7" s="1405"/>
      <c r="F7" s="1406"/>
      <c r="G7" s="1405"/>
      <c r="H7" s="1406"/>
      <c r="I7" s="1405"/>
    </row>
    <row r="8" spans="1:13" s="816" customFormat="1" ht="9.75" customHeight="1">
      <c r="C8" s="957"/>
      <c r="E8" s="957"/>
      <c r="G8" s="957"/>
      <c r="I8" s="957"/>
    </row>
    <row r="9" spans="1:13" ht="12" customHeight="1">
      <c r="A9" s="847"/>
      <c r="B9" s="847"/>
      <c r="C9" s="939">
        <v>1</v>
      </c>
      <c r="D9" s="847"/>
      <c r="E9" s="939">
        <v>2</v>
      </c>
      <c r="F9" s="847"/>
      <c r="G9" s="939">
        <v>3</v>
      </c>
      <c r="H9" s="847"/>
      <c r="I9" s="939">
        <v>4</v>
      </c>
      <c r="J9" s="847"/>
      <c r="M9" s="962"/>
    </row>
    <row r="10" spans="1:13" s="847" customFormat="1" ht="20.25" customHeight="1">
      <c r="A10" s="962" t="s">
        <v>693</v>
      </c>
      <c r="B10" s="962"/>
      <c r="C10" s="984"/>
      <c r="D10" s="962"/>
      <c r="E10" s="984"/>
      <c r="F10" s="962"/>
      <c r="G10" s="984"/>
      <c r="H10" s="962"/>
      <c r="I10" s="984"/>
      <c r="J10" s="962"/>
      <c r="M10" s="915"/>
    </row>
    <row r="11" spans="1:13" s="847" customFormat="1" ht="8.25" customHeight="1">
      <c r="A11" s="915"/>
      <c r="B11" s="915"/>
      <c r="D11" s="915"/>
      <c r="F11" s="915"/>
      <c r="H11" s="915"/>
      <c r="J11" s="915"/>
      <c r="M11" s="915"/>
    </row>
    <row r="12" spans="1:13" s="847" customFormat="1" ht="13.5" customHeight="1">
      <c r="A12" s="918" t="s">
        <v>700</v>
      </c>
      <c r="B12" s="918"/>
      <c r="C12" s="919"/>
      <c r="D12" s="918"/>
      <c r="E12" s="919"/>
      <c r="F12" s="918"/>
      <c r="G12" s="919"/>
      <c r="H12" s="918"/>
      <c r="I12" s="919"/>
      <c r="J12" s="918"/>
      <c r="L12" s="915"/>
    </row>
    <row r="13" spans="1:13" s="847" customFormat="1" ht="13.5" customHeight="1">
      <c r="A13" s="940"/>
      <c r="B13" s="940"/>
      <c r="D13" s="940"/>
      <c r="F13" s="940"/>
      <c r="H13" s="940"/>
      <c r="J13" s="940"/>
      <c r="M13" s="964"/>
    </row>
    <row r="14" spans="1:13" s="915" customFormat="1" ht="12" hidden="1">
      <c r="A14" s="964" t="s">
        <v>721</v>
      </c>
      <c r="B14" s="964"/>
      <c r="C14" s="1407">
        <f>IF(AND(B24="",B25=""),0,1)</f>
        <v>0</v>
      </c>
      <c r="D14" s="964"/>
      <c r="E14" s="1407">
        <f>IF(AND(D24="",D25=""),0,1)</f>
        <v>0</v>
      </c>
      <c r="F14" s="964"/>
      <c r="G14" s="1407">
        <f>IF(AND(F24="",F25=""),0,1)</f>
        <v>0</v>
      </c>
      <c r="H14" s="964"/>
      <c r="I14" s="1407">
        <f>IF(AND(H24="",H25=""),0,1)</f>
        <v>0</v>
      </c>
      <c r="J14" s="964"/>
      <c r="K14" s="919">
        <f>SUM(C14:I14)</f>
        <v>0</v>
      </c>
      <c r="L14" s="847"/>
      <c r="M14" s="920"/>
    </row>
    <row r="15" spans="1:13" s="915" customFormat="1" ht="7.5" customHeight="1">
      <c r="A15" s="1118"/>
      <c r="B15" s="1118"/>
      <c r="C15" s="847"/>
      <c r="D15" s="1118"/>
      <c r="E15" s="847"/>
      <c r="F15" s="1118"/>
      <c r="G15" s="847"/>
      <c r="H15" s="1118"/>
      <c r="I15" s="847"/>
      <c r="J15" s="1118"/>
      <c r="K15" s="847"/>
    </row>
    <row r="16" spans="1:13" s="915" customFormat="1" ht="7.5" hidden="1" customHeight="1">
      <c r="A16" s="1118"/>
      <c r="B16" s="1118"/>
      <c r="C16" s="847"/>
      <c r="D16" s="1118"/>
      <c r="E16" s="847"/>
      <c r="F16" s="1118"/>
      <c r="G16" s="847"/>
      <c r="H16" s="1118"/>
      <c r="I16" s="847"/>
      <c r="J16" s="1118"/>
      <c r="K16" s="847"/>
    </row>
    <row r="17" spans="1:11" s="915" customFormat="1" ht="7.5" hidden="1" customHeight="1">
      <c r="A17" s="1118"/>
      <c r="B17" s="1118"/>
      <c r="C17" s="847"/>
      <c r="D17" s="1118"/>
      <c r="E17" s="847"/>
      <c r="F17" s="1118"/>
      <c r="G17" s="847"/>
      <c r="H17" s="1118"/>
      <c r="I17" s="847"/>
      <c r="J17" s="1118"/>
      <c r="K17" s="847"/>
    </row>
    <row r="18" spans="1:11" s="915" customFormat="1" ht="7.5" customHeight="1">
      <c r="A18" s="1118"/>
      <c r="B18" s="1118"/>
      <c r="C18" s="847"/>
      <c r="D18" s="1118"/>
      <c r="E18" s="847"/>
      <c r="F18" s="1118"/>
      <c r="G18" s="847"/>
      <c r="H18" s="1118"/>
      <c r="I18" s="847"/>
      <c r="J18" s="1118"/>
      <c r="K18" s="847"/>
    </row>
    <row r="19" spans="1:11" s="816" customFormat="1" ht="12" customHeight="1">
      <c r="A19" s="961" t="s">
        <v>695</v>
      </c>
      <c r="B19" s="961"/>
      <c r="D19" s="961"/>
      <c r="F19" s="961"/>
      <c r="H19" s="961"/>
      <c r="J19" s="1924" t="s">
        <v>470</v>
      </c>
      <c r="K19" s="1925"/>
    </row>
    <row r="20" spans="1:11" s="847" customFormat="1" ht="11.25">
      <c r="A20" s="966" t="s">
        <v>635</v>
      </c>
      <c r="B20" s="1185" t="s">
        <v>604</v>
      </c>
      <c r="C20" s="1169"/>
      <c r="D20" s="1185" t="s">
        <v>604</v>
      </c>
      <c r="E20" s="958"/>
      <c r="F20" s="1185" t="s">
        <v>604</v>
      </c>
      <c r="G20" s="958"/>
      <c r="H20" s="1185" t="s">
        <v>604</v>
      </c>
      <c r="I20" s="958"/>
      <c r="J20" s="1185" t="s">
        <v>604</v>
      </c>
      <c r="K20" s="958"/>
    </row>
    <row r="21" spans="1:11" s="847" customFormat="1" ht="12">
      <c r="A21" s="1199" t="s">
        <v>564</v>
      </c>
      <c r="B21" s="1360"/>
      <c r="C21" s="1351"/>
      <c r="D21" s="1360"/>
      <c r="E21" s="1359"/>
      <c r="F21" s="1360"/>
      <c r="G21" s="1359"/>
      <c r="H21" s="1360"/>
      <c r="I21" s="1359"/>
      <c r="J21" s="1360">
        <f>B21+D21+F21+H21</f>
        <v>0</v>
      </c>
      <c r="K21" s="1436">
        <f>C21+E21+G21+I21</f>
        <v>0</v>
      </c>
    </row>
    <row r="22" spans="1:11" s="847" customFormat="1" ht="12">
      <c r="A22" s="1199" t="s">
        <v>565</v>
      </c>
      <c r="B22" s="1360"/>
      <c r="C22" s="1351"/>
      <c r="D22" s="1360"/>
      <c r="E22" s="1359"/>
      <c r="F22" s="1360"/>
      <c r="G22" s="1359"/>
      <c r="H22" s="1360"/>
      <c r="I22" s="1359"/>
      <c r="J22" s="1360">
        <f>B22+D22+F22+H22</f>
        <v>0</v>
      </c>
      <c r="K22" s="1436">
        <f>C22+E22+G22+I22</f>
        <v>0</v>
      </c>
    </row>
    <row r="23" spans="1:11" s="847" customFormat="1" ht="12.75" customHeight="1">
      <c r="A23" s="915" t="s">
        <v>449</v>
      </c>
      <c r="B23" s="1358" t="s">
        <v>604</v>
      </c>
      <c r="C23" s="1362"/>
      <c r="D23" s="1358" t="s">
        <v>604</v>
      </c>
      <c r="E23" s="1362"/>
      <c r="F23" s="1358" t="s">
        <v>604</v>
      </c>
      <c r="G23" s="1362"/>
      <c r="H23" s="1358" t="s">
        <v>604</v>
      </c>
      <c r="I23" s="1362"/>
      <c r="J23" s="1358" t="s">
        <v>604</v>
      </c>
      <c r="K23" s="1362"/>
    </row>
    <row r="24" spans="1:11" s="915" customFormat="1" ht="12">
      <c r="A24" s="1199" t="s">
        <v>564</v>
      </c>
      <c r="B24" s="1360"/>
      <c r="C24" s="1359"/>
      <c r="D24" s="1360"/>
      <c r="E24" s="1359"/>
      <c r="F24" s="1360"/>
      <c r="G24" s="1359"/>
      <c r="H24" s="1360"/>
      <c r="I24" s="1359"/>
      <c r="J24" s="1360">
        <f>B24+D24+F24+H24</f>
        <v>0</v>
      </c>
      <c r="K24" s="1359">
        <f>C24+E24+G24+I24</f>
        <v>0</v>
      </c>
    </row>
    <row r="25" spans="1:11" s="915" customFormat="1" ht="12">
      <c r="A25" s="1199" t="s">
        <v>565</v>
      </c>
      <c r="B25" s="1360"/>
      <c r="C25" s="1359"/>
      <c r="D25" s="1360"/>
      <c r="E25" s="1359"/>
      <c r="F25" s="1360"/>
      <c r="G25" s="1359"/>
      <c r="H25" s="1360"/>
      <c r="I25" s="1359"/>
      <c r="J25" s="1360">
        <f>B25+D25+F25+H25</f>
        <v>0</v>
      </c>
      <c r="K25" s="1359">
        <f>C25+E25+G25+I25</f>
        <v>0</v>
      </c>
    </row>
    <row r="26" spans="1:11" s="847" customFormat="1" ht="16.5" customHeight="1">
      <c r="A26" s="966" t="s">
        <v>636</v>
      </c>
      <c r="B26" s="287"/>
      <c r="C26" s="1362"/>
      <c r="D26" s="287"/>
      <c r="E26" s="1362"/>
      <c r="F26" s="287"/>
      <c r="G26" s="1362"/>
      <c r="H26" s="287"/>
      <c r="I26" s="1362"/>
      <c r="J26" s="287"/>
      <c r="K26" s="1362"/>
    </row>
    <row r="27" spans="1:11" s="915" customFormat="1" ht="12">
      <c r="A27" s="1199" t="s">
        <v>564</v>
      </c>
      <c r="B27" s="1360"/>
      <c r="C27" s="1359"/>
      <c r="D27" s="1360"/>
      <c r="E27" s="1359"/>
      <c r="F27" s="1360"/>
      <c r="G27" s="1359"/>
      <c r="H27" s="1360"/>
      <c r="I27" s="1359"/>
      <c r="J27" s="1360">
        <f>B27+D27+F27+H27</f>
        <v>0</v>
      </c>
      <c r="K27" s="1359">
        <f>C27+E27+G27+I27</f>
        <v>0</v>
      </c>
    </row>
    <row r="28" spans="1:11" s="915" customFormat="1" ht="12">
      <c r="A28" s="1199" t="s">
        <v>565</v>
      </c>
      <c r="B28" s="1360"/>
      <c r="C28" s="1359"/>
      <c r="D28" s="1360"/>
      <c r="E28" s="1359"/>
      <c r="F28" s="1360"/>
      <c r="G28" s="1359"/>
      <c r="H28" s="1360"/>
      <c r="I28" s="1359"/>
      <c r="J28" s="1360">
        <f>B28+D28+F28+H28</f>
        <v>0</v>
      </c>
      <c r="K28" s="1359">
        <f>C28+E28+G28+I28</f>
        <v>0</v>
      </c>
    </row>
    <row r="29" spans="1:11" s="847" customFormat="1" ht="16.5" customHeight="1">
      <c r="A29" s="966" t="s">
        <v>637</v>
      </c>
      <c r="B29" s="287"/>
      <c r="C29" s="1437"/>
      <c r="D29" s="287"/>
      <c r="E29" s="1437"/>
      <c r="F29" s="287"/>
      <c r="G29" s="1437"/>
      <c r="H29" s="287"/>
      <c r="I29" s="1437"/>
      <c r="J29" s="287"/>
      <c r="K29" s="1437"/>
    </row>
    <row r="30" spans="1:11" s="915" customFormat="1" ht="12">
      <c r="A30" s="1199" t="s">
        <v>564</v>
      </c>
      <c r="B30" s="1360"/>
      <c r="C30" s="1359"/>
      <c r="D30" s="1360"/>
      <c r="E30" s="1359"/>
      <c r="F30" s="1360"/>
      <c r="G30" s="1359"/>
      <c r="H30" s="1360"/>
      <c r="I30" s="1359"/>
      <c r="J30" s="1360">
        <f>B30+D30+F30+H30</f>
        <v>0</v>
      </c>
      <c r="K30" s="1359">
        <f>C30+E30+G30+I30</f>
        <v>0</v>
      </c>
    </row>
    <row r="31" spans="1:11" s="915" customFormat="1" ht="12">
      <c r="A31" s="1199" t="s">
        <v>565</v>
      </c>
      <c r="B31" s="1360"/>
      <c r="C31" s="1359"/>
      <c r="D31" s="1360"/>
      <c r="E31" s="1359"/>
      <c r="F31" s="1360"/>
      <c r="G31" s="1359"/>
      <c r="H31" s="1360"/>
      <c r="I31" s="1359"/>
      <c r="J31" s="1360">
        <f>B31+D31+F31+H31</f>
        <v>0</v>
      </c>
      <c r="K31" s="1359">
        <f>C31+E31+G31+I31</f>
        <v>0</v>
      </c>
    </row>
    <row r="32" spans="1:11" s="847" customFormat="1" ht="13.5" customHeight="1">
      <c r="A32" s="966" t="s">
        <v>450</v>
      </c>
      <c r="B32" s="1358" t="s">
        <v>604</v>
      </c>
      <c r="C32" s="1362"/>
      <c r="D32" s="1358" t="s">
        <v>604</v>
      </c>
      <c r="E32" s="1362"/>
      <c r="F32" s="1358" t="s">
        <v>604</v>
      </c>
      <c r="G32" s="1362"/>
      <c r="H32" s="1358" t="s">
        <v>604</v>
      </c>
      <c r="I32" s="1362"/>
      <c r="J32" s="1358" t="s">
        <v>604</v>
      </c>
      <c r="K32" s="1362"/>
    </row>
    <row r="33" spans="1:13" s="847" customFormat="1" ht="12">
      <c r="A33" s="1199" t="s">
        <v>564</v>
      </c>
      <c r="B33" s="1360"/>
      <c r="C33" s="1351"/>
      <c r="D33" s="1360"/>
      <c r="E33" s="1359"/>
      <c r="F33" s="1360"/>
      <c r="G33" s="1359"/>
      <c r="H33" s="1360"/>
      <c r="I33" s="1359"/>
      <c r="J33" s="1360">
        <f>B33+D33+F33+H33</f>
        <v>0</v>
      </c>
      <c r="K33" s="1436">
        <f>C33+E33+G33+I33</f>
        <v>0</v>
      </c>
    </row>
    <row r="34" spans="1:13" s="847" customFormat="1" ht="12">
      <c r="A34" s="1199" t="s">
        <v>565</v>
      </c>
      <c r="B34" s="1360"/>
      <c r="C34" s="1351"/>
      <c r="D34" s="1360"/>
      <c r="E34" s="1359"/>
      <c r="F34" s="1360"/>
      <c r="G34" s="1359"/>
      <c r="H34" s="1360"/>
      <c r="I34" s="1359"/>
      <c r="J34" s="1360">
        <f>B34+D34+F34+H34</f>
        <v>0</v>
      </c>
      <c r="K34" s="1436">
        <f>C34+E34+G34+I34</f>
        <v>0</v>
      </c>
    </row>
    <row r="35" spans="1:13" s="847" customFormat="1" ht="15.75" customHeight="1">
      <c r="A35" s="966" t="s">
        <v>492</v>
      </c>
      <c r="B35" s="287"/>
      <c r="C35" s="1359"/>
      <c r="D35" s="287"/>
      <c r="E35" s="1359"/>
      <c r="F35" s="287"/>
      <c r="G35" s="1359"/>
      <c r="H35" s="287"/>
      <c r="I35" s="1359"/>
      <c r="J35" s="287"/>
      <c r="K35" s="1359">
        <f>SUM(C35:I35)</f>
        <v>0</v>
      </c>
    </row>
    <row r="36" spans="1:13" s="847" customFormat="1" ht="12">
      <c r="A36" s="966" t="s">
        <v>464</v>
      </c>
      <c r="B36" s="287"/>
      <c r="C36" s="1359"/>
      <c r="D36" s="287"/>
      <c r="E36" s="1359"/>
      <c r="F36" s="287"/>
      <c r="G36" s="1359"/>
      <c r="H36" s="287"/>
      <c r="I36" s="1359"/>
      <c r="J36" s="287"/>
      <c r="K36" s="1359">
        <f>SUM(C36:I36)</f>
        <v>0</v>
      </c>
    </row>
    <row r="37" spans="1:13" s="847" customFormat="1" ht="12">
      <c r="A37" s="966" t="s">
        <v>452</v>
      </c>
      <c r="B37" s="287"/>
      <c r="C37" s="1359"/>
      <c r="D37" s="287"/>
      <c r="E37" s="1359"/>
      <c r="F37" s="287"/>
      <c r="G37" s="1359"/>
      <c r="H37" s="287"/>
      <c r="I37" s="1359"/>
      <c r="J37" s="287"/>
      <c r="K37" s="1359">
        <f>SUM(C37:I37)</f>
        <v>0</v>
      </c>
    </row>
    <row r="38" spans="1:13" s="847" customFormat="1" ht="12">
      <c r="A38" s="915" t="s">
        <v>493</v>
      </c>
      <c r="B38" s="822"/>
      <c r="C38" s="1359"/>
      <c r="D38" s="822"/>
      <c r="E38" s="1359"/>
      <c r="F38" s="822"/>
      <c r="G38" s="1359"/>
      <c r="H38" s="822"/>
      <c r="I38" s="1359"/>
      <c r="J38" s="822"/>
      <c r="K38" s="1359">
        <f>SUM(C38:I38)</f>
        <v>0</v>
      </c>
    </row>
    <row r="39" spans="1:13" s="847" customFormat="1" ht="12">
      <c r="A39" s="915" t="s">
        <v>494</v>
      </c>
      <c r="B39" s="822"/>
      <c r="C39" s="1359"/>
      <c r="D39" s="822"/>
      <c r="E39" s="1359"/>
      <c r="F39" s="822"/>
      <c r="G39" s="1359"/>
      <c r="H39" s="822"/>
      <c r="I39" s="1359"/>
      <c r="J39" s="822"/>
      <c r="K39" s="1359">
        <f t="shared" ref="K39:K40" si="0">SUM(C39:I39)</f>
        <v>0</v>
      </c>
    </row>
    <row r="40" spans="1:13" s="847" customFormat="1" ht="12">
      <c r="A40" s="915" t="s">
        <v>495</v>
      </c>
      <c r="B40" s="822"/>
      <c r="C40" s="1359"/>
      <c r="D40" s="822"/>
      <c r="E40" s="1359"/>
      <c r="F40" s="822"/>
      <c r="G40" s="1359"/>
      <c r="H40" s="822"/>
      <c r="I40" s="1359"/>
      <c r="J40" s="822"/>
      <c r="K40" s="1359">
        <f t="shared" si="0"/>
        <v>0</v>
      </c>
    </row>
    <row r="41" spans="1:13" s="847" customFormat="1" ht="12">
      <c r="A41" s="915" t="s">
        <v>522</v>
      </c>
      <c r="B41" s="822"/>
      <c r="C41" s="1359"/>
      <c r="D41" s="822"/>
      <c r="E41" s="1359"/>
      <c r="F41" s="822"/>
      <c r="G41" s="1359"/>
      <c r="H41" s="822"/>
      <c r="I41" s="1359"/>
      <c r="J41" s="822"/>
      <c r="K41" s="1359">
        <f>SUM(C41:I41)</f>
        <v>0</v>
      </c>
    </row>
    <row r="42" spans="1:13" s="847" customFormat="1" thickBot="1">
      <c r="A42" s="915" t="s">
        <v>471</v>
      </c>
      <c r="B42" s="822"/>
      <c r="C42" s="1359"/>
      <c r="D42" s="822"/>
      <c r="E42" s="1359"/>
      <c r="F42" s="822"/>
      <c r="G42" s="1359"/>
      <c r="H42" s="822"/>
      <c r="I42" s="1359"/>
      <c r="J42" s="822"/>
      <c r="K42" s="1359">
        <f>SUM(C42:I42)</f>
        <v>0</v>
      </c>
    </row>
    <row r="43" spans="1:13" s="816" customFormat="1" ht="16.5" customHeight="1" thickBot="1">
      <c r="A43" s="926" t="s">
        <v>13</v>
      </c>
      <c r="B43" s="926"/>
      <c r="C43" s="934">
        <f>SUM(C20:C42)</f>
        <v>0</v>
      </c>
      <c r="D43" s="926"/>
      <c r="E43" s="934">
        <f>SUM(E20:E42)</f>
        <v>0</v>
      </c>
      <c r="F43" s="926"/>
      <c r="G43" s="934">
        <f>SUM(G20:G42)</f>
        <v>0</v>
      </c>
      <c r="H43" s="926"/>
      <c r="I43" s="934">
        <f>SUM(I20:I42)</f>
        <v>0</v>
      </c>
      <c r="J43" s="926"/>
      <c r="K43" s="934">
        <f>SUM(K20:K42)</f>
        <v>0</v>
      </c>
      <c r="M43" s="850"/>
    </row>
    <row r="44" spans="1:13" s="944" customFormat="1" ht="6" customHeight="1">
      <c r="A44" s="926"/>
      <c r="B44" s="926"/>
      <c r="C44" s="988"/>
      <c r="D44" s="926"/>
      <c r="E44" s="988"/>
      <c r="F44" s="926"/>
      <c r="G44" s="988"/>
      <c r="H44" s="926"/>
      <c r="I44" s="988"/>
      <c r="J44" s="926"/>
      <c r="K44" s="988"/>
    </row>
    <row r="45" spans="1:13" s="915" customFormat="1" ht="12.75" customHeight="1">
      <c r="A45" s="964"/>
      <c r="B45" s="964"/>
      <c r="C45" s="847"/>
      <c r="D45" s="964"/>
      <c r="E45" s="847"/>
      <c r="F45" s="964"/>
      <c r="G45" s="847"/>
      <c r="H45" s="964"/>
      <c r="I45" s="847"/>
      <c r="J45" s="964"/>
      <c r="K45" s="847"/>
      <c r="L45" s="847"/>
      <c r="M45" s="920"/>
    </row>
    <row r="46" spans="1:13" s="915" customFormat="1" ht="21" customHeight="1">
      <c r="A46" s="1009" t="s">
        <v>694</v>
      </c>
      <c r="B46" s="1009"/>
      <c r="C46" s="921"/>
      <c r="D46" s="1009"/>
      <c r="E46" s="921"/>
      <c r="F46" s="1009"/>
      <c r="G46" s="921"/>
      <c r="H46" s="1009"/>
      <c r="I46" s="921"/>
      <c r="J46" s="1009"/>
      <c r="K46" s="847"/>
      <c r="L46" s="847"/>
      <c r="M46" s="920"/>
    </row>
    <row r="47" spans="1:13" s="915" customFormat="1" ht="12">
      <c r="A47" s="1199" t="s">
        <v>564</v>
      </c>
      <c r="B47" s="1199"/>
      <c r="C47" s="1438" t="str">
        <f>IF(C24="","",C24/(B24*C$14))</f>
        <v/>
      </c>
      <c r="D47" s="1439"/>
      <c r="E47" s="1438" t="str">
        <f>IF(E24="","",E24/(D24*E$14))</f>
        <v/>
      </c>
      <c r="F47" s="1439"/>
      <c r="G47" s="1438" t="str">
        <f>IF(G24="","",G24/(F24*G$14))</f>
        <v/>
      </c>
      <c r="H47" s="1439"/>
      <c r="I47" s="1438" t="str">
        <f>IF(I24="","",I24/(H24*I$14))</f>
        <v/>
      </c>
      <c r="J47" s="1439"/>
      <c r="K47" s="1438" t="str">
        <f>IF(OR(K21=0,J21=0),"",K21/(J21*K$14))</f>
        <v/>
      </c>
    </row>
    <row r="48" spans="1:13" s="915" customFormat="1" ht="12">
      <c r="A48" s="1199" t="s">
        <v>565</v>
      </c>
      <c r="B48" s="1199"/>
      <c r="C48" s="1438" t="str">
        <f>IF(C25="","",C25/(B25*C$14))</f>
        <v/>
      </c>
      <c r="D48" s="1439"/>
      <c r="E48" s="1438" t="str">
        <f>IF(E25="","",E25/(D25*E$14))</f>
        <v/>
      </c>
      <c r="F48" s="1439"/>
      <c r="G48" s="1438" t="str">
        <f>IF(G25="","",G25/(F25*G$14))</f>
        <v/>
      </c>
      <c r="H48" s="1439"/>
      <c r="I48" s="1438" t="str">
        <f>IF(I25="","",I25/(H25*I$14))</f>
        <v/>
      </c>
      <c r="J48" s="1439"/>
      <c r="K48" s="1438" t="str">
        <f>IF(OR(K22=0,J22=0),"",K22/(J22*K$14))</f>
        <v/>
      </c>
    </row>
    <row r="49" spans="1:13" s="915" customFormat="1" ht="11.25">
      <c r="A49" s="1199"/>
      <c r="B49" s="1199"/>
      <c r="C49" s="1434"/>
      <c r="D49" s="1433"/>
      <c r="E49" s="1434"/>
      <c r="F49" s="1433"/>
      <c r="G49" s="1434"/>
      <c r="H49" s="1433"/>
      <c r="I49" s="1434"/>
      <c r="J49" s="1433"/>
      <c r="K49" s="1434"/>
    </row>
    <row r="50" spans="1:13" ht="12" customHeight="1">
      <c r="A50" s="942" t="s">
        <v>605</v>
      </c>
      <c r="B50" s="942"/>
      <c r="C50" s="943"/>
      <c r="D50" s="942"/>
      <c r="E50" s="943"/>
      <c r="F50" s="942"/>
      <c r="G50" s="943"/>
      <c r="H50" s="942"/>
      <c r="I50" s="943"/>
      <c r="J50" s="942"/>
      <c r="K50" s="943"/>
      <c r="M50" s="926"/>
    </row>
  </sheetData>
  <mergeCells count="1">
    <mergeCell ref="J19:K19"/>
  </mergeCells>
  <dataValidations count="1">
    <dataValidation type="list" allowBlank="1" showInputMessage="1" showErrorMessage="1" prompt="Création Qc= Création originale_x000a_Répertoire Qc = Oeuvre du répertoire québécois_x000a_Répertoire Au = Oeuvre de répertoire autre que québécois_x000a_Reprise = Reprise d'une création originale produite par l'organisme_x000a_" sqref="C12 E12 G12 I12" xr:uid="{00000000-0002-0000-0400-000000000000}">
      <formula1>"Création,Répertoire Qc,Répertoire Au,Reprise"</formula1>
    </dataValidation>
  </dataValidations>
  <pageMargins left="0.51181102362204722" right="0.51181102362204722" top="0.43307086614173229" bottom="0.39370078740157483" header="0" footer="0.23622047244094491"/>
  <pageSetup scale="85" firstPageNumber="12" fitToWidth="0" fitToHeight="0" orientation="landscape" r:id="rId1"/>
  <headerFooter alignWithMargins="0">
    <oddHeader xml:space="preserve">&amp;R
</oddHeader>
    <oddFooter>&amp;R&amp;9Rapport final d'activité</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67"/>
  <sheetViews>
    <sheetView showGridLines="0" showZeros="0" showWhiteSpace="0" zoomScaleNormal="100" zoomScaleSheetLayoutView="90" workbookViewId="0">
      <selection activeCell="G3" sqref="G3"/>
    </sheetView>
  </sheetViews>
  <sheetFormatPr baseColWidth="10" defaultRowHeight="12.75"/>
  <cols>
    <col min="1" max="1" width="39.42578125" style="822" customWidth="1"/>
    <col min="2" max="2" width="3.85546875" style="821" customWidth="1"/>
    <col min="3" max="3" width="17.28515625" style="965" customWidth="1"/>
    <col min="4" max="4" width="3.85546875" style="821" customWidth="1"/>
    <col min="5" max="5" width="16.42578125" style="965" customWidth="1"/>
    <col min="6" max="6" width="3.85546875" style="821" customWidth="1"/>
    <col min="7" max="7" width="16.85546875" style="965" customWidth="1"/>
    <col min="8" max="8" width="3.85546875" style="821" customWidth="1"/>
    <col min="9" max="9" width="17" style="965" customWidth="1"/>
    <col min="10" max="10" width="3.85546875" style="821" customWidth="1"/>
    <col min="11" max="11" width="12.7109375" style="965" customWidth="1"/>
    <col min="12" max="257" width="11.42578125" style="965"/>
    <col min="258" max="258" width="13.42578125" style="965" customWidth="1"/>
    <col min="259" max="259" width="1.42578125" style="965" customWidth="1"/>
    <col min="260" max="260" width="18.28515625" style="965" customWidth="1"/>
    <col min="261" max="261" width="2" style="965" customWidth="1"/>
    <col min="262" max="266" width="15.7109375" style="965" customWidth="1"/>
    <col min="267" max="267" width="13.7109375" style="965" customWidth="1"/>
    <col min="268" max="513" width="11.42578125" style="965"/>
    <col min="514" max="514" width="13.42578125" style="965" customWidth="1"/>
    <col min="515" max="515" width="1.42578125" style="965" customWidth="1"/>
    <col min="516" max="516" width="18.28515625" style="965" customWidth="1"/>
    <col min="517" max="517" width="2" style="965" customWidth="1"/>
    <col min="518" max="522" width="15.7109375" style="965" customWidth="1"/>
    <col min="523" max="523" width="13.7109375" style="965" customWidth="1"/>
    <col min="524" max="769" width="11.42578125" style="965"/>
    <col min="770" max="770" width="13.42578125" style="965" customWidth="1"/>
    <col min="771" max="771" width="1.42578125" style="965" customWidth="1"/>
    <col min="772" max="772" width="18.28515625" style="965" customWidth="1"/>
    <col min="773" max="773" width="2" style="965" customWidth="1"/>
    <col min="774" max="778" width="15.7109375" style="965" customWidth="1"/>
    <col min="779" max="779" width="13.7109375" style="965" customWidth="1"/>
    <col min="780" max="1025" width="11.42578125" style="965"/>
    <col min="1026" max="1026" width="13.42578125" style="965" customWidth="1"/>
    <col min="1027" max="1027" width="1.42578125" style="965" customWidth="1"/>
    <col min="1028" max="1028" width="18.28515625" style="965" customWidth="1"/>
    <col min="1029" max="1029" width="2" style="965" customWidth="1"/>
    <col min="1030" max="1034" width="15.7109375" style="965" customWidth="1"/>
    <col min="1035" max="1035" width="13.7109375" style="965" customWidth="1"/>
    <col min="1036" max="1281" width="11.42578125" style="965"/>
    <col min="1282" max="1282" width="13.42578125" style="965" customWidth="1"/>
    <col min="1283" max="1283" width="1.42578125" style="965" customWidth="1"/>
    <col min="1284" max="1284" width="18.28515625" style="965" customWidth="1"/>
    <col min="1285" max="1285" width="2" style="965" customWidth="1"/>
    <col min="1286" max="1290" width="15.7109375" style="965" customWidth="1"/>
    <col min="1291" max="1291" width="13.7109375" style="965" customWidth="1"/>
    <col min="1292" max="1537" width="11.42578125" style="965"/>
    <col min="1538" max="1538" width="13.42578125" style="965" customWidth="1"/>
    <col min="1539" max="1539" width="1.42578125" style="965" customWidth="1"/>
    <col min="1540" max="1540" width="18.28515625" style="965" customWidth="1"/>
    <col min="1541" max="1541" width="2" style="965" customWidth="1"/>
    <col min="1542" max="1546" width="15.7109375" style="965" customWidth="1"/>
    <col min="1547" max="1547" width="13.7109375" style="965" customWidth="1"/>
    <col min="1548" max="1793" width="11.42578125" style="965"/>
    <col min="1794" max="1794" width="13.42578125" style="965" customWidth="1"/>
    <col min="1795" max="1795" width="1.42578125" style="965" customWidth="1"/>
    <col min="1796" max="1796" width="18.28515625" style="965" customWidth="1"/>
    <col min="1797" max="1797" width="2" style="965" customWidth="1"/>
    <col min="1798" max="1802" width="15.7109375" style="965" customWidth="1"/>
    <col min="1803" max="1803" width="13.7109375" style="965" customWidth="1"/>
    <col min="1804" max="2049" width="11.42578125" style="965"/>
    <col min="2050" max="2050" width="13.42578125" style="965" customWidth="1"/>
    <col min="2051" max="2051" width="1.42578125" style="965" customWidth="1"/>
    <col min="2052" max="2052" width="18.28515625" style="965" customWidth="1"/>
    <col min="2053" max="2053" width="2" style="965" customWidth="1"/>
    <col min="2054" max="2058" width="15.7109375" style="965" customWidth="1"/>
    <col min="2059" max="2059" width="13.7109375" style="965" customWidth="1"/>
    <col min="2060" max="2305" width="11.42578125" style="965"/>
    <col min="2306" max="2306" width="13.42578125" style="965" customWidth="1"/>
    <col min="2307" max="2307" width="1.42578125" style="965" customWidth="1"/>
    <col min="2308" max="2308" width="18.28515625" style="965" customWidth="1"/>
    <col min="2309" max="2309" width="2" style="965" customWidth="1"/>
    <col min="2310" max="2314" width="15.7109375" style="965" customWidth="1"/>
    <col min="2315" max="2315" width="13.7109375" style="965" customWidth="1"/>
    <col min="2316" max="2561" width="11.42578125" style="965"/>
    <col min="2562" max="2562" width="13.42578125" style="965" customWidth="1"/>
    <col min="2563" max="2563" width="1.42578125" style="965" customWidth="1"/>
    <col min="2564" max="2564" width="18.28515625" style="965" customWidth="1"/>
    <col min="2565" max="2565" width="2" style="965" customWidth="1"/>
    <col min="2566" max="2570" width="15.7109375" style="965" customWidth="1"/>
    <col min="2571" max="2571" width="13.7109375" style="965" customWidth="1"/>
    <col min="2572" max="2817" width="11.42578125" style="965"/>
    <col min="2818" max="2818" width="13.42578125" style="965" customWidth="1"/>
    <col min="2819" max="2819" width="1.42578125" style="965" customWidth="1"/>
    <col min="2820" max="2820" width="18.28515625" style="965" customWidth="1"/>
    <col min="2821" max="2821" width="2" style="965" customWidth="1"/>
    <col min="2822" max="2826" width="15.7109375" style="965" customWidth="1"/>
    <col min="2827" max="2827" width="13.7109375" style="965" customWidth="1"/>
    <col min="2828" max="3073" width="11.42578125" style="965"/>
    <col min="3074" max="3074" width="13.42578125" style="965" customWidth="1"/>
    <col min="3075" max="3075" width="1.42578125" style="965" customWidth="1"/>
    <col min="3076" max="3076" width="18.28515625" style="965" customWidth="1"/>
    <col min="3077" max="3077" width="2" style="965" customWidth="1"/>
    <col min="3078" max="3082" width="15.7109375" style="965" customWidth="1"/>
    <col min="3083" max="3083" width="13.7109375" style="965" customWidth="1"/>
    <col min="3084" max="3329" width="11.42578125" style="965"/>
    <col min="3330" max="3330" width="13.42578125" style="965" customWidth="1"/>
    <col min="3331" max="3331" width="1.42578125" style="965" customWidth="1"/>
    <col min="3332" max="3332" width="18.28515625" style="965" customWidth="1"/>
    <col min="3333" max="3333" width="2" style="965" customWidth="1"/>
    <col min="3334" max="3338" width="15.7109375" style="965" customWidth="1"/>
    <col min="3339" max="3339" width="13.7109375" style="965" customWidth="1"/>
    <col min="3340" max="3585" width="11.42578125" style="965"/>
    <col min="3586" max="3586" width="13.42578125" style="965" customWidth="1"/>
    <col min="3587" max="3587" width="1.42578125" style="965" customWidth="1"/>
    <col min="3588" max="3588" width="18.28515625" style="965" customWidth="1"/>
    <col min="3589" max="3589" width="2" style="965" customWidth="1"/>
    <col min="3590" max="3594" width="15.7109375" style="965" customWidth="1"/>
    <col min="3595" max="3595" width="13.7109375" style="965" customWidth="1"/>
    <col min="3596" max="3841" width="11.42578125" style="965"/>
    <col min="3842" max="3842" width="13.42578125" style="965" customWidth="1"/>
    <col min="3843" max="3843" width="1.42578125" style="965" customWidth="1"/>
    <col min="3844" max="3844" width="18.28515625" style="965" customWidth="1"/>
    <col min="3845" max="3845" width="2" style="965" customWidth="1"/>
    <col min="3846" max="3850" width="15.7109375" style="965" customWidth="1"/>
    <col min="3851" max="3851" width="13.7109375" style="965" customWidth="1"/>
    <col min="3852" max="4097" width="11.42578125" style="965"/>
    <col min="4098" max="4098" width="13.42578125" style="965" customWidth="1"/>
    <col min="4099" max="4099" width="1.42578125" style="965" customWidth="1"/>
    <col min="4100" max="4100" width="18.28515625" style="965" customWidth="1"/>
    <col min="4101" max="4101" width="2" style="965" customWidth="1"/>
    <col min="4102" max="4106" width="15.7109375" style="965" customWidth="1"/>
    <col min="4107" max="4107" width="13.7109375" style="965" customWidth="1"/>
    <col min="4108" max="4353" width="11.42578125" style="965"/>
    <col min="4354" max="4354" width="13.42578125" style="965" customWidth="1"/>
    <col min="4355" max="4355" width="1.42578125" style="965" customWidth="1"/>
    <col min="4356" max="4356" width="18.28515625" style="965" customWidth="1"/>
    <col min="4357" max="4357" width="2" style="965" customWidth="1"/>
    <col min="4358" max="4362" width="15.7109375" style="965" customWidth="1"/>
    <col min="4363" max="4363" width="13.7109375" style="965" customWidth="1"/>
    <col min="4364" max="4609" width="11.42578125" style="965"/>
    <col min="4610" max="4610" width="13.42578125" style="965" customWidth="1"/>
    <col min="4611" max="4611" width="1.42578125" style="965" customWidth="1"/>
    <col min="4612" max="4612" width="18.28515625" style="965" customWidth="1"/>
    <col min="4613" max="4613" width="2" style="965" customWidth="1"/>
    <col min="4614" max="4618" width="15.7109375" style="965" customWidth="1"/>
    <col min="4619" max="4619" width="13.7109375" style="965" customWidth="1"/>
    <col min="4620" max="4865" width="11.42578125" style="965"/>
    <col min="4866" max="4866" width="13.42578125" style="965" customWidth="1"/>
    <col min="4867" max="4867" width="1.42578125" style="965" customWidth="1"/>
    <col min="4868" max="4868" width="18.28515625" style="965" customWidth="1"/>
    <col min="4869" max="4869" width="2" style="965" customWidth="1"/>
    <col min="4870" max="4874" width="15.7109375" style="965" customWidth="1"/>
    <col min="4875" max="4875" width="13.7109375" style="965" customWidth="1"/>
    <col min="4876" max="5121" width="11.42578125" style="965"/>
    <col min="5122" max="5122" width="13.42578125" style="965" customWidth="1"/>
    <col min="5123" max="5123" width="1.42578125" style="965" customWidth="1"/>
    <col min="5124" max="5124" width="18.28515625" style="965" customWidth="1"/>
    <col min="5125" max="5125" width="2" style="965" customWidth="1"/>
    <col min="5126" max="5130" width="15.7109375" style="965" customWidth="1"/>
    <col min="5131" max="5131" width="13.7109375" style="965" customWidth="1"/>
    <col min="5132" max="5377" width="11.42578125" style="965"/>
    <col min="5378" max="5378" width="13.42578125" style="965" customWidth="1"/>
    <col min="5379" max="5379" width="1.42578125" style="965" customWidth="1"/>
    <col min="5380" max="5380" width="18.28515625" style="965" customWidth="1"/>
    <col min="5381" max="5381" width="2" style="965" customWidth="1"/>
    <col min="5382" max="5386" width="15.7109375" style="965" customWidth="1"/>
    <col min="5387" max="5387" width="13.7109375" style="965" customWidth="1"/>
    <col min="5388" max="5633" width="11.42578125" style="965"/>
    <col min="5634" max="5634" width="13.42578125" style="965" customWidth="1"/>
    <col min="5635" max="5635" width="1.42578125" style="965" customWidth="1"/>
    <col min="5636" max="5636" width="18.28515625" style="965" customWidth="1"/>
    <col min="5637" max="5637" width="2" style="965" customWidth="1"/>
    <col min="5638" max="5642" width="15.7109375" style="965" customWidth="1"/>
    <col min="5643" max="5643" width="13.7109375" style="965" customWidth="1"/>
    <col min="5644" max="5889" width="11.42578125" style="965"/>
    <col min="5890" max="5890" width="13.42578125" style="965" customWidth="1"/>
    <col min="5891" max="5891" width="1.42578125" style="965" customWidth="1"/>
    <col min="5892" max="5892" width="18.28515625" style="965" customWidth="1"/>
    <col min="5893" max="5893" width="2" style="965" customWidth="1"/>
    <col min="5894" max="5898" width="15.7109375" style="965" customWidth="1"/>
    <col min="5899" max="5899" width="13.7109375" style="965" customWidth="1"/>
    <col min="5900" max="6145" width="11.42578125" style="965"/>
    <col min="6146" max="6146" width="13.42578125" style="965" customWidth="1"/>
    <col min="6147" max="6147" width="1.42578125" style="965" customWidth="1"/>
    <col min="6148" max="6148" width="18.28515625" style="965" customWidth="1"/>
    <col min="6149" max="6149" width="2" style="965" customWidth="1"/>
    <col min="6150" max="6154" width="15.7109375" style="965" customWidth="1"/>
    <col min="6155" max="6155" width="13.7109375" style="965" customWidth="1"/>
    <col min="6156" max="6401" width="11.42578125" style="965"/>
    <col min="6402" max="6402" width="13.42578125" style="965" customWidth="1"/>
    <col min="6403" max="6403" width="1.42578125" style="965" customWidth="1"/>
    <col min="6404" max="6404" width="18.28515625" style="965" customWidth="1"/>
    <col min="6405" max="6405" width="2" style="965" customWidth="1"/>
    <col min="6406" max="6410" width="15.7109375" style="965" customWidth="1"/>
    <col min="6411" max="6411" width="13.7109375" style="965" customWidth="1"/>
    <col min="6412" max="6657" width="11.42578125" style="965"/>
    <col min="6658" max="6658" width="13.42578125" style="965" customWidth="1"/>
    <col min="6659" max="6659" width="1.42578125" style="965" customWidth="1"/>
    <col min="6660" max="6660" width="18.28515625" style="965" customWidth="1"/>
    <col min="6661" max="6661" width="2" style="965" customWidth="1"/>
    <col min="6662" max="6666" width="15.7109375" style="965" customWidth="1"/>
    <col min="6667" max="6667" width="13.7109375" style="965" customWidth="1"/>
    <col min="6668" max="6913" width="11.42578125" style="965"/>
    <col min="6914" max="6914" width="13.42578125" style="965" customWidth="1"/>
    <col min="6915" max="6915" width="1.42578125" style="965" customWidth="1"/>
    <col min="6916" max="6916" width="18.28515625" style="965" customWidth="1"/>
    <col min="6917" max="6917" width="2" style="965" customWidth="1"/>
    <col min="6918" max="6922" width="15.7109375" style="965" customWidth="1"/>
    <col min="6923" max="6923" width="13.7109375" style="965" customWidth="1"/>
    <col min="6924" max="7169" width="11.42578125" style="965"/>
    <col min="7170" max="7170" width="13.42578125" style="965" customWidth="1"/>
    <col min="7171" max="7171" width="1.42578125" style="965" customWidth="1"/>
    <col min="7172" max="7172" width="18.28515625" style="965" customWidth="1"/>
    <col min="7173" max="7173" width="2" style="965" customWidth="1"/>
    <col min="7174" max="7178" width="15.7109375" style="965" customWidth="1"/>
    <col min="7179" max="7179" width="13.7109375" style="965" customWidth="1"/>
    <col min="7180" max="7425" width="11.42578125" style="965"/>
    <col min="7426" max="7426" width="13.42578125" style="965" customWidth="1"/>
    <col min="7427" max="7427" width="1.42578125" style="965" customWidth="1"/>
    <col min="7428" max="7428" width="18.28515625" style="965" customWidth="1"/>
    <col min="7429" max="7429" width="2" style="965" customWidth="1"/>
    <col min="7430" max="7434" width="15.7109375" style="965" customWidth="1"/>
    <col min="7435" max="7435" width="13.7109375" style="965" customWidth="1"/>
    <col min="7436" max="7681" width="11.42578125" style="965"/>
    <col min="7682" max="7682" width="13.42578125" style="965" customWidth="1"/>
    <col min="7683" max="7683" width="1.42578125" style="965" customWidth="1"/>
    <col min="7684" max="7684" width="18.28515625" style="965" customWidth="1"/>
    <col min="7685" max="7685" width="2" style="965" customWidth="1"/>
    <col min="7686" max="7690" width="15.7109375" style="965" customWidth="1"/>
    <col min="7691" max="7691" width="13.7109375" style="965" customWidth="1"/>
    <col min="7692" max="7937" width="11.42578125" style="965"/>
    <col min="7938" max="7938" width="13.42578125" style="965" customWidth="1"/>
    <col min="7939" max="7939" width="1.42578125" style="965" customWidth="1"/>
    <col min="7940" max="7940" width="18.28515625" style="965" customWidth="1"/>
    <col min="7941" max="7941" width="2" style="965" customWidth="1"/>
    <col min="7942" max="7946" width="15.7109375" style="965" customWidth="1"/>
    <col min="7947" max="7947" width="13.7109375" style="965" customWidth="1"/>
    <col min="7948" max="8193" width="11.42578125" style="965"/>
    <col min="8194" max="8194" width="13.42578125" style="965" customWidth="1"/>
    <col min="8195" max="8195" width="1.42578125" style="965" customWidth="1"/>
    <col min="8196" max="8196" width="18.28515625" style="965" customWidth="1"/>
    <col min="8197" max="8197" width="2" style="965" customWidth="1"/>
    <col min="8198" max="8202" width="15.7109375" style="965" customWidth="1"/>
    <col min="8203" max="8203" width="13.7109375" style="965" customWidth="1"/>
    <col min="8204" max="8449" width="11.42578125" style="965"/>
    <col min="8450" max="8450" width="13.42578125" style="965" customWidth="1"/>
    <col min="8451" max="8451" width="1.42578125" style="965" customWidth="1"/>
    <col min="8452" max="8452" width="18.28515625" style="965" customWidth="1"/>
    <col min="8453" max="8453" width="2" style="965" customWidth="1"/>
    <col min="8454" max="8458" width="15.7109375" style="965" customWidth="1"/>
    <col min="8459" max="8459" width="13.7109375" style="965" customWidth="1"/>
    <col min="8460" max="8705" width="11.42578125" style="965"/>
    <col min="8706" max="8706" width="13.42578125" style="965" customWidth="1"/>
    <col min="8707" max="8707" width="1.42578125" style="965" customWidth="1"/>
    <col min="8708" max="8708" width="18.28515625" style="965" customWidth="1"/>
    <col min="8709" max="8709" width="2" style="965" customWidth="1"/>
    <col min="8710" max="8714" width="15.7109375" style="965" customWidth="1"/>
    <col min="8715" max="8715" width="13.7109375" style="965" customWidth="1"/>
    <col min="8716" max="8961" width="11.42578125" style="965"/>
    <col min="8962" max="8962" width="13.42578125" style="965" customWidth="1"/>
    <col min="8963" max="8963" width="1.42578125" style="965" customWidth="1"/>
    <col min="8964" max="8964" width="18.28515625" style="965" customWidth="1"/>
    <col min="8965" max="8965" width="2" style="965" customWidth="1"/>
    <col min="8966" max="8970" width="15.7109375" style="965" customWidth="1"/>
    <col min="8971" max="8971" width="13.7109375" style="965" customWidth="1"/>
    <col min="8972" max="9217" width="11.42578125" style="965"/>
    <col min="9218" max="9218" width="13.42578125" style="965" customWidth="1"/>
    <col min="9219" max="9219" width="1.42578125" style="965" customWidth="1"/>
    <col min="9220" max="9220" width="18.28515625" style="965" customWidth="1"/>
    <col min="9221" max="9221" width="2" style="965" customWidth="1"/>
    <col min="9222" max="9226" width="15.7109375" style="965" customWidth="1"/>
    <col min="9227" max="9227" width="13.7109375" style="965" customWidth="1"/>
    <col min="9228" max="9473" width="11.42578125" style="965"/>
    <col min="9474" max="9474" width="13.42578125" style="965" customWidth="1"/>
    <col min="9475" max="9475" width="1.42578125" style="965" customWidth="1"/>
    <col min="9476" max="9476" width="18.28515625" style="965" customWidth="1"/>
    <col min="9477" max="9477" width="2" style="965" customWidth="1"/>
    <col min="9478" max="9482" width="15.7109375" style="965" customWidth="1"/>
    <col min="9483" max="9483" width="13.7109375" style="965" customWidth="1"/>
    <col min="9484" max="9729" width="11.42578125" style="965"/>
    <col min="9730" max="9730" width="13.42578125" style="965" customWidth="1"/>
    <col min="9731" max="9731" width="1.42578125" style="965" customWidth="1"/>
    <col min="9732" max="9732" width="18.28515625" style="965" customWidth="1"/>
    <col min="9733" max="9733" width="2" style="965" customWidth="1"/>
    <col min="9734" max="9738" width="15.7109375" style="965" customWidth="1"/>
    <col min="9739" max="9739" width="13.7109375" style="965" customWidth="1"/>
    <col min="9740" max="9985" width="11.42578125" style="965"/>
    <col min="9986" max="9986" width="13.42578125" style="965" customWidth="1"/>
    <col min="9987" max="9987" width="1.42578125" style="965" customWidth="1"/>
    <col min="9988" max="9988" width="18.28515625" style="965" customWidth="1"/>
    <col min="9989" max="9989" width="2" style="965" customWidth="1"/>
    <col min="9990" max="9994" width="15.7109375" style="965" customWidth="1"/>
    <col min="9995" max="9995" width="13.7109375" style="965" customWidth="1"/>
    <col min="9996" max="10241" width="11.42578125" style="965"/>
    <col min="10242" max="10242" width="13.42578125" style="965" customWidth="1"/>
    <col min="10243" max="10243" width="1.42578125" style="965" customWidth="1"/>
    <col min="10244" max="10244" width="18.28515625" style="965" customWidth="1"/>
    <col min="10245" max="10245" width="2" style="965" customWidth="1"/>
    <col min="10246" max="10250" width="15.7109375" style="965" customWidth="1"/>
    <col min="10251" max="10251" width="13.7109375" style="965" customWidth="1"/>
    <col min="10252" max="10497" width="11.42578125" style="965"/>
    <col min="10498" max="10498" width="13.42578125" style="965" customWidth="1"/>
    <col min="10499" max="10499" width="1.42578125" style="965" customWidth="1"/>
    <col min="10500" max="10500" width="18.28515625" style="965" customWidth="1"/>
    <col min="10501" max="10501" width="2" style="965" customWidth="1"/>
    <col min="10502" max="10506" width="15.7109375" style="965" customWidth="1"/>
    <col min="10507" max="10507" width="13.7109375" style="965" customWidth="1"/>
    <col min="10508" max="10753" width="11.42578125" style="965"/>
    <col min="10754" max="10754" width="13.42578125" style="965" customWidth="1"/>
    <col min="10755" max="10755" width="1.42578125" style="965" customWidth="1"/>
    <col min="10756" max="10756" width="18.28515625" style="965" customWidth="1"/>
    <col min="10757" max="10757" width="2" style="965" customWidth="1"/>
    <col min="10758" max="10762" width="15.7109375" style="965" customWidth="1"/>
    <col min="10763" max="10763" width="13.7109375" style="965" customWidth="1"/>
    <col min="10764" max="11009" width="11.42578125" style="965"/>
    <col min="11010" max="11010" width="13.42578125" style="965" customWidth="1"/>
    <col min="11011" max="11011" width="1.42578125" style="965" customWidth="1"/>
    <col min="11012" max="11012" width="18.28515625" style="965" customWidth="1"/>
    <col min="11013" max="11013" width="2" style="965" customWidth="1"/>
    <col min="11014" max="11018" width="15.7109375" style="965" customWidth="1"/>
    <col min="11019" max="11019" width="13.7109375" style="965" customWidth="1"/>
    <col min="11020" max="11265" width="11.42578125" style="965"/>
    <col min="11266" max="11266" width="13.42578125" style="965" customWidth="1"/>
    <col min="11267" max="11267" width="1.42578125" style="965" customWidth="1"/>
    <col min="11268" max="11268" width="18.28515625" style="965" customWidth="1"/>
    <col min="11269" max="11269" width="2" style="965" customWidth="1"/>
    <col min="11270" max="11274" width="15.7109375" style="965" customWidth="1"/>
    <col min="11275" max="11275" width="13.7109375" style="965" customWidth="1"/>
    <col min="11276" max="11521" width="11.42578125" style="965"/>
    <col min="11522" max="11522" width="13.42578125" style="965" customWidth="1"/>
    <col min="11523" max="11523" width="1.42578125" style="965" customWidth="1"/>
    <col min="11524" max="11524" width="18.28515625" style="965" customWidth="1"/>
    <col min="11525" max="11525" width="2" style="965" customWidth="1"/>
    <col min="11526" max="11530" width="15.7109375" style="965" customWidth="1"/>
    <col min="11531" max="11531" width="13.7109375" style="965" customWidth="1"/>
    <col min="11532" max="11777" width="11.42578125" style="965"/>
    <col min="11778" max="11778" width="13.42578125" style="965" customWidth="1"/>
    <col min="11779" max="11779" width="1.42578125" style="965" customWidth="1"/>
    <col min="11780" max="11780" width="18.28515625" style="965" customWidth="1"/>
    <col min="11781" max="11781" width="2" style="965" customWidth="1"/>
    <col min="11782" max="11786" width="15.7109375" style="965" customWidth="1"/>
    <col min="11787" max="11787" width="13.7109375" style="965" customWidth="1"/>
    <col min="11788" max="12033" width="11.42578125" style="965"/>
    <col min="12034" max="12034" width="13.42578125" style="965" customWidth="1"/>
    <col min="12035" max="12035" width="1.42578125" style="965" customWidth="1"/>
    <col min="12036" max="12036" width="18.28515625" style="965" customWidth="1"/>
    <col min="12037" max="12037" width="2" style="965" customWidth="1"/>
    <col min="12038" max="12042" width="15.7109375" style="965" customWidth="1"/>
    <col min="12043" max="12043" width="13.7109375" style="965" customWidth="1"/>
    <col min="12044" max="12289" width="11.42578125" style="965"/>
    <col min="12290" max="12290" width="13.42578125" style="965" customWidth="1"/>
    <col min="12291" max="12291" width="1.42578125" style="965" customWidth="1"/>
    <col min="12292" max="12292" width="18.28515625" style="965" customWidth="1"/>
    <col min="12293" max="12293" width="2" style="965" customWidth="1"/>
    <col min="12294" max="12298" width="15.7109375" style="965" customWidth="1"/>
    <col min="12299" max="12299" width="13.7109375" style="965" customWidth="1"/>
    <col min="12300" max="12545" width="11.42578125" style="965"/>
    <col min="12546" max="12546" width="13.42578125" style="965" customWidth="1"/>
    <col min="12547" max="12547" width="1.42578125" style="965" customWidth="1"/>
    <col min="12548" max="12548" width="18.28515625" style="965" customWidth="1"/>
    <col min="12549" max="12549" width="2" style="965" customWidth="1"/>
    <col min="12550" max="12554" width="15.7109375" style="965" customWidth="1"/>
    <col min="12555" max="12555" width="13.7109375" style="965" customWidth="1"/>
    <col min="12556" max="12801" width="11.42578125" style="965"/>
    <col min="12802" max="12802" width="13.42578125" style="965" customWidth="1"/>
    <col min="12803" max="12803" width="1.42578125" style="965" customWidth="1"/>
    <col min="12804" max="12804" width="18.28515625" style="965" customWidth="1"/>
    <col min="12805" max="12805" width="2" style="965" customWidth="1"/>
    <col min="12806" max="12810" width="15.7109375" style="965" customWidth="1"/>
    <col min="12811" max="12811" width="13.7109375" style="965" customWidth="1"/>
    <col min="12812" max="13057" width="11.42578125" style="965"/>
    <col min="13058" max="13058" width="13.42578125" style="965" customWidth="1"/>
    <col min="13059" max="13059" width="1.42578125" style="965" customWidth="1"/>
    <col min="13060" max="13060" width="18.28515625" style="965" customWidth="1"/>
    <col min="13061" max="13061" width="2" style="965" customWidth="1"/>
    <col min="13062" max="13066" width="15.7109375" style="965" customWidth="1"/>
    <col min="13067" max="13067" width="13.7109375" style="965" customWidth="1"/>
    <col min="13068" max="13313" width="11.42578125" style="965"/>
    <col min="13314" max="13314" width="13.42578125" style="965" customWidth="1"/>
    <col min="13315" max="13315" width="1.42578125" style="965" customWidth="1"/>
    <col min="13316" max="13316" width="18.28515625" style="965" customWidth="1"/>
    <col min="13317" max="13317" width="2" style="965" customWidth="1"/>
    <col min="13318" max="13322" width="15.7109375" style="965" customWidth="1"/>
    <col min="13323" max="13323" width="13.7109375" style="965" customWidth="1"/>
    <col min="13324" max="13569" width="11.42578125" style="965"/>
    <col min="13570" max="13570" width="13.42578125" style="965" customWidth="1"/>
    <col min="13571" max="13571" width="1.42578125" style="965" customWidth="1"/>
    <col min="13572" max="13572" width="18.28515625" style="965" customWidth="1"/>
    <col min="13573" max="13573" width="2" style="965" customWidth="1"/>
    <col min="13574" max="13578" width="15.7109375" style="965" customWidth="1"/>
    <col min="13579" max="13579" width="13.7109375" style="965" customWidth="1"/>
    <col min="13580" max="13825" width="11.42578125" style="965"/>
    <col min="13826" max="13826" width="13.42578125" style="965" customWidth="1"/>
    <col min="13827" max="13827" width="1.42578125" style="965" customWidth="1"/>
    <col min="13828" max="13828" width="18.28515625" style="965" customWidth="1"/>
    <col min="13829" max="13829" width="2" style="965" customWidth="1"/>
    <col min="13830" max="13834" width="15.7109375" style="965" customWidth="1"/>
    <col min="13835" max="13835" width="13.7109375" style="965" customWidth="1"/>
    <col min="13836" max="14081" width="11.42578125" style="965"/>
    <col min="14082" max="14082" width="13.42578125" style="965" customWidth="1"/>
    <col min="14083" max="14083" width="1.42578125" style="965" customWidth="1"/>
    <col min="14084" max="14084" width="18.28515625" style="965" customWidth="1"/>
    <col min="14085" max="14085" width="2" style="965" customWidth="1"/>
    <col min="14086" max="14090" width="15.7109375" style="965" customWidth="1"/>
    <col min="14091" max="14091" width="13.7109375" style="965" customWidth="1"/>
    <col min="14092" max="14337" width="11.42578125" style="965"/>
    <col min="14338" max="14338" width="13.42578125" style="965" customWidth="1"/>
    <col min="14339" max="14339" width="1.42578125" style="965" customWidth="1"/>
    <col min="14340" max="14340" width="18.28515625" style="965" customWidth="1"/>
    <col min="14341" max="14341" width="2" style="965" customWidth="1"/>
    <col min="14342" max="14346" width="15.7109375" style="965" customWidth="1"/>
    <col min="14347" max="14347" width="13.7109375" style="965" customWidth="1"/>
    <col min="14348" max="14593" width="11.42578125" style="965"/>
    <col min="14594" max="14594" width="13.42578125" style="965" customWidth="1"/>
    <col min="14595" max="14595" width="1.42578125" style="965" customWidth="1"/>
    <col min="14596" max="14596" width="18.28515625" style="965" customWidth="1"/>
    <col min="14597" max="14597" width="2" style="965" customWidth="1"/>
    <col min="14598" max="14602" width="15.7109375" style="965" customWidth="1"/>
    <col min="14603" max="14603" width="13.7109375" style="965" customWidth="1"/>
    <col min="14604" max="14849" width="11.42578125" style="965"/>
    <col min="14850" max="14850" width="13.42578125" style="965" customWidth="1"/>
    <col min="14851" max="14851" width="1.42578125" style="965" customWidth="1"/>
    <col min="14852" max="14852" width="18.28515625" style="965" customWidth="1"/>
    <col min="14853" max="14853" width="2" style="965" customWidth="1"/>
    <col min="14854" max="14858" width="15.7109375" style="965" customWidth="1"/>
    <col min="14859" max="14859" width="13.7109375" style="965" customWidth="1"/>
    <col min="14860" max="15105" width="11.42578125" style="965"/>
    <col min="15106" max="15106" width="13.42578125" style="965" customWidth="1"/>
    <col min="15107" max="15107" width="1.42578125" style="965" customWidth="1"/>
    <col min="15108" max="15108" width="18.28515625" style="965" customWidth="1"/>
    <col min="15109" max="15109" width="2" style="965" customWidth="1"/>
    <col min="15110" max="15114" width="15.7109375" style="965" customWidth="1"/>
    <col min="15115" max="15115" width="13.7109375" style="965" customWidth="1"/>
    <col min="15116" max="15361" width="11.42578125" style="965"/>
    <col min="15362" max="15362" width="13.42578125" style="965" customWidth="1"/>
    <col min="15363" max="15363" width="1.42578125" style="965" customWidth="1"/>
    <col min="15364" max="15364" width="18.28515625" style="965" customWidth="1"/>
    <col min="15365" max="15365" width="2" style="965" customWidth="1"/>
    <col min="15366" max="15370" width="15.7109375" style="965" customWidth="1"/>
    <col min="15371" max="15371" width="13.7109375" style="965" customWidth="1"/>
    <col min="15372" max="15617" width="11.42578125" style="965"/>
    <col min="15618" max="15618" width="13.42578125" style="965" customWidth="1"/>
    <col min="15619" max="15619" width="1.42578125" style="965" customWidth="1"/>
    <col min="15620" max="15620" width="18.28515625" style="965" customWidth="1"/>
    <col min="15621" max="15621" width="2" style="965" customWidth="1"/>
    <col min="15622" max="15626" width="15.7109375" style="965" customWidth="1"/>
    <col min="15627" max="15627" width="13.7109375" style="965" customWidth="1"/>
    <col min="15628" max="15873" width="11.42578125" style="965"/>
    <col min="15874" max="15874" width="13.42578125" style="965" customWidth="1"/>
    <col min="15875" max="15875" width="1.42578125" style="965" customWidth="1"/>
    <col min="15876" max="15876" width="18.28515625" style="965" customWidth="1"/>
    <col min="15877" max="15877" width="2" style="965" customWidth="1"/>
    <col min="15878" max="15882" width="15.7109375" style="965" customWidth="1"/>
    <col min="15883" max="15883" width="13.7109375" style="965" customWidth="1"/>
    <col min="15884" max="16129" width="11.42578125" style="965"/>
    <col min="16130" max="16130" width="13.42578125" style="965" customWidth="1"/>
    <col min="16131" max="16131" width="1.42578125" style="965" customWidth="1"/>
    <col min="16132" max="16132" width="18.28515625" style="965" customWidth="1"/>
    <col min="16133" max="16133" width="2" style="965" customWidth="1"/>
    <col min="16134" max="16138" width="15.7109375" style="965" customWidth="1"/>
    <col min="16139" max="16139" width="13.7109375" style="965" customWidth="1"/>
    <col min="16140" max="16384" width="11.42578125" style="965"/>
  </cols>
  <sheetData>
    <row r="1" spans="1:14" s="924" customFormat="1" ht="18">
      <c r="A1" s="912" t="str">
        <f>"Section 8b : Bilan - Rémunération des artistes et des créateurs "&amp;'Page de garde'!C4</f>
        <v>Section 8b : Bilan - Rémunération des artistes et des créateurs 2023-2024</v>
      </c>
      <c r="B1" s="1060"/>
      <c r="C1" s="927"/>
      <c r="D1" s="912"/>
      <c r="E1" s="928"/>
      <c r="F1" s="912"/>
      <c r="G1" s="928"/>
      <c r="H1" s="912"/>
      <c r="J1" s="912"/>
      <c r="K1" s="983" t="s">
        <v>335</v>
      </c>
    </row>
    <row r="2" spans="1:14" s="924" customFormat="1" ht="16.5" customHeight="1">
      <c r="A2" s="955" t="s">
        <v>691</v>
      </c>
      <c r="B2" s="955"/>
      <c r="C2" s="927"/>
      <c r="D2" s="955"/>
      <c r="E2" s="928"/>
      <c r="F2" s="955"/>
      <c r="G2" s="928"/>
      <c r="H2" s="955"/>
      <c r="J2" s="955"/>
      <c r="K2" s="983"/>
    </row>
    <row r="3" spans="1:14" ht="18.75" customHeight="1">
      <c r="A3" s="890" t="s">
        <v>728</v>
      </c>
      <c r="B3" s="890"/>
      <c r="D3" s="890"/>
      <c r="F3" s="890"/>
      <c r="H3" s="890"/>
      <c r="J3" s="890"/>
    </row>
    <row r="4" spans="1:14" ht="17.25" customHeight="1">
      <c r="A4" s="36" t="s">
        <v>446</v>
      </c>
      <c r="B4" s="890"/>
      <c r="D4" s="890"/>
      <c r="F4" s="890"/>
      <c r="H4" s="890"/>
      <c r="J4" s="890"/>
    </row>
    <row r="5" spans="1:14" ht="17.25" hidden="1" customHeight="1">
      <c r="A5" s="36"/>
      <c r="B5" s="890"/>
      <c r="D5" s="890"/>
      <c r="F5" s="890"/>
      <c r="H5" s="890"/>
      <c r="J5" s="890"/>
    </row>
    <row r="6" spans="1:14" ht="17.25" hidden="1" customHeight="1">
      <c r="A6" s="36"/>
      <c r="B6" s="890"/>
      <c r="D6" s="890"/>
      <c r="F6" s="890"/>
      <c r="H6" s="890"/>
      <c r="J6" s="890"/>
    </row>
    <row r="7" spans="1:14" ht="16.5" customHeight="1">
      <c r="A7" s="1197" t="s">
        <v>9</v>
      </c>
      <c r="B7" s="956"/>
      <c r="C7" s="1402">
        <f>'Page de garde'!$C$3</f>
        <v>0</v>
      </c>
      <c r="D7" s="1403"/>
      <c r="E7" s="1402"/>
      <c r="F7" s="1403"/>
      <c r="G7" s="1402"/>
      <c r="H7" s="1403"/>
      <c r="I7" s="1402"/>
      <c r="J7" s="956"/>
    </row>
    <row r="8" spans="1:14" ht="12" customHeight="1">
      <c r="A8" s="36"/>
      <c r="B8" s="36"/>
      <c r="D8" s="36"/>
      <c r="F8" s="36"/>
      <c r="H8" s="36"/>
      <c r="J8" s="36"/>
    </row>
    <row r="9" spans="1:14" ht="12">
      <c r="A9" s="965"/>
      <c r="B9" s="816"/>
      <c r="C9" s="929">
        <v>1</v>
      </c>
      <c r="D9" s="816"/>
      <c r="E9" s="929">
        <v>2</v>
      </c>
      <c r="F9" s="816"/>
      <c r="G9" s="929">
        <v>3</v>
      </c>
      <c r="H9" s="816"/>
      <c r="I9" s="929">
        <v>4</v>
      </c>
      <c r="J9" s="816"/>
    </row>
    <row r="10" spans="1:14" ht="18" customHeight="1">
      <c r="A10" s="858" t="s">
        <v>457</v>
      </c>
      <c r="B10" s="816"/>
      <c r="C10" s="930"/>
      <c r="D10" s="816"/>
      <c r="E10" s="931"/>
      <c r="F10" s="816"/>
      <c r="G10" s="931"/>
      <c r="H10" s="816"/>
      <c r="I10" s="931"/>
      <c r="J10" s="816"/>
    </row>
    <row r="11" spans="1:14" ht="8.25" customHeight="1">
      <c r="A11" s="858"/>
      <c r="B11" s="816"/>
      <c r="C11" s="1400"/>
      <c r="D11" s="816"/>
      <c r="E11" s="1401"/>
      <c r="F11" s="816"/>
      <c r="G11" s="1401"/>
      <c r="H11" s="816"/>
      <c r="I11" s="1401"/>
      <c r="J11" s="816"/>
    </row>
    <row r="12" spans="1:14" ht="12">
      <c r="A12" s="918" t="s">
        <v>447</v>
      </c>
      <c r="B12" s="816"/>
      <c r="C12" s="1351"/>
      <c r="D12" s="816"/>
      <c r="E12" s="1351"/>
      <c r="F12" s="816"/>
      <c r="G12" s="1351"/>
      <c r="H12" s="816"/>
      <c r="I12" s="1351"/>
      <c r="J12" s="816"/>
    </row>
    <row r="13" spans="1:14" ht="9" customHeight="1">
      <c r="A13" s="918"/>
      <c r="B13" s="847"/>
      <c r="C13" s="864"/>
      <c r="D13" s="816"/>
      <c r="E13" s="864"/>
      <c r="F13" s="816"/>
      <c r="G13" s="864"/>
      <c r="H13" s="816"/>
      <c r="I13" s="864"/>
      <c r="J13" s="816"/>
    </row>
    <row r="14" spans="1:14" ht="12">
      <c r="A14" s="964" t="s">
        <v>170</v>
      </c>
      <c r="B14" s="1191"/>
      <c r="C14" s="1370"/>
      <c r="D14" s="1371"/>
      <c r="E14" s="1370"/>
      <c r="F14" s="1371"/>
      <c r="G14" s="1370"/>
      <c r="H14" s="1371"/>
      <c r="I14" s="1370"/>
      <c r="J14" s="1371"/>
      <c r="K14" s="1351">
        <f>SUM(C14:I14)</f>
        <v>0</v>
      </c>
      <c r="N14" s="1009"/>
    </row>
    <row r="15" spans="1:14" ht="12">
      <c r="A15" s="964"/>
      <c r="B15" s="1198"/>
      <c r="C15" s="1372"/>
      <c r="D15" s="1373"/>
      <c r="E15" s="1372"/>
      <c r="F15" s="1373"/>
      <c r="G15" s="1372"/>
      <c r="H15" s="1373"/>
      <c r="I15" s="1372"/>
      <c r="J15" s="1373"/>
      <c r="K15" s="816"/>
      <c r="N15" s="1009"/>
    </row>
    <row r="16" spans="1:14" ht="12">
      <c r="A16" s="964" t="s">
        <v>732</v>
      </c>
      <c r="B16" s="1198"/>
      <c r="C16" s="1351"/>
      <c r="D16" s="1373"/>
      <c r="E16" s="1351"/>
      <c r="F16" s="1373"/>
      <c r="G16" s="1351"/>
      <c r="H16" s="1373"/>
      <c r="I16" s="1351"/>
      <c r="J16" s="1373"/>
      <c r="K16" s="816"/>
      <c r="N16" s="1009"/>
    </row>
    <row r="17" spans="1:14" ht="12">
      <c r="A17" s="965"/>
      <c r="B17" s="965"/>
      <c r="D17" s="1373"/>
      <c r="E17" s="1030"/>
      <c r="F17" s="1373"/>
      <c r="G17" s="1030"/>
      <c r="H17" s="1373"/>
      <c r="I17" s="1030"/>
      <c r="J17" s="1373"/>
      <c r="K17" s="816"/>
      <c r="N17" s="1009"/>
    </row>
    <row r="18" spans="1:14" ht="12" hidden="1">
      <c r="A18" s="964"/>
      <c r="B18" s="964"/>
      <c r="C18" s="1030"/>
      <c r="D18" s="858"/>
      <c r="E18" s="1030"/>
      <c r="F18" s="858"/>
      <c r="G18" s="1030"/>
      <c r="H18" s="858"/>
      <c r="I18" s="1030"/>
      <c r="J18" s="858"/>
      <c r="N18" s="1009"/>
    </row>
    <row r="19" spans="1:14" ht="12">
      <c r="A19" s="926" t="s">
        <v>497</v>
      </c>
      <c r="B19" s="1009"/>
      <c r="C19" s="932"/>
      <c r="D19" s="1269"/>
      <c r="F19" s="1269"/>
      <c r="H19" s="1269"/>
      <c r="J19" s="1926" t="s">
        <v>458</v>
      </c>
      <c r="K19" s="1927"/>
    </row>
    <row r="20" spans="1:14" s="933" customFormat="1" ht="12">
      <c r="A20" s="822" t="s">
        <v>701</v>
      </c>
      <c r="B20" s="1358" t="s">
        <v>604</v>
      </c>
      <c r="C20" s="1357"/>
      <c r="D20" s="1358" t="s">
        <v>604</v>
      </c>
      <c r="E20" s="1357"/>
      <c r="F20" s="1358" t="s">
        <v>604</v>
      </c>
      <c r="G20" s="1357"/>
      <c r="H20" s="1358" t="s">
        <v>604</v>
      </c>
      <c r="I20" s="1357"/>
      <c r="J20" s="1358" t="s">
        <v>604</v>
      </c>
      <c r="K20" s="1357"/>
    </row>
    <row r="21" spans="1:14" s="933" customFormat="1" ht="12">
      <c r="A21" s="1199" t="s">
        <v>564</v>
      </c>
      <c r="B21" s="1360"/>
      <c r="C21" s="1359"/>
      <c r="D21" s="1360"/>
      <c r="E21" s="1359"/>
      <c r="F21" s="1360"/>
      <c r="G21" s="1359"/>
      <c r="H21" s="1360"/>
      <c r="I21" s="1359"/>
      <c r="J21" s="1360">
        <f>B21+D21+F21+H21</f>
        <v>0</v>
      </c>
      <c r="K21" s="1359">
        <f>C21+E21+G21+I21</f>
        <v>0</v>
      </c>
    </row>
    <row r="22" spans="1:14" s="933" customFormat="1" ht="12">
      <c r="A22" s="1199" t="s">
        <v>565</v>
      </c>
      <c r="B22" s="1360"/>
      <c r="C22" s="1359"/>
      <c r="D22" s="1360"/>
      <c r="E22" s="1359"/>
      <c r="F22" s="1360"/>
      <c r="G22" s="1359"/>
      <c r="H22" s="1360"/>
      <c r="I22" s="1359"/>
      <c r="J22" s="1360">
        <f>B22+D22+F22+H22</f>
        <v>0</v>
      </c>
      <c r="K22" s="1359">
        <f>C22+E22+G22+I22</f>
        <v>0</v>
      </c>
    </row>
    <row r="23" spans="1:14" s="933" customFormat="1" ht="12">
      <c r="A23" s="822" t="s">
        <v>459</v>
      </c>
      <c r="B23" s="1358" t="s">
        <v>604</v>
      </c>
      <c r="C23" s="1357"/>
      <c r="D23" s="1358" t="s">
        <v>604</v>
      </c>
      <c r="E23" s="1357"/>
      <c r="F23" s="1358" t="s">
        <v>604</v>
      </c>
      <c r="G23" s="1357"/>
      <c r="H23" s="1358" t="s">
        <v>604</v>
      </c>
      <c r="I23" s="1357"/>
      <c r="J23" s="1358" t="s">
        <v>604</v>
      </c>
      <c r="K23" s="1357"/>
    </row>
    <row r="24" spans="1:14" s="933" customFormat="1" ht="12">
      <c r="A24" s="1199" t="s">
        <v>564</v>
      </c>
      <c r="B24" s="1360"/>
      <c r="C24" s="1359"/>
      <c r="D24" s="1360"/>
      <c r="E24" s="1359"/>
      <c r="F24" s="1360"/>
      <c r="G24" s="1359"/>
      <c r="H24" s="1360"/>
      <c r="I24" s="1359"/>
      <c r="J24" s="1360">
        <f>B24+D24+F24+H24</f>
        <v>0</v>
      </c>
      <c r="K24" s="1359">
        <f>C24+E24+G24+I24</f>
        <v>0</v>
      </c>
    </row>
    <row r="25" spans="1:14" s="933" customFormat="1" ht="12">
      <c r="A25" s="1199" t="s">
        <v>565</v>
      </c>
      <c r="B25" s="1360"/>
      <c r="C25" s="1359"/>
      <c r="D25" s="1360"/>
      <c r="E25" s="1359"/>
      <c r="F25" s="1360"/>
      <c r="G25" s="1359"/>
      <c r="H25" s="1360"/>
      <c r="I25" s="1359"/>
      <c r="J25" s="1360">
        <f>B25+D25+F25+H25</f>
        <v>0</v>
      </c>
      <c r="K25" s="1359">
        <f>C25+E25+G25+I25</f>
        <v>0</v>
      </c>
    </row>
    <row r="26" spans="1:14" s="933" customFormat="1" ht="12">
      <c r="A26" s="822" t="s">
        <v>460</v>
      </c>
      <c r="B26" s="1358" t="s">
        <v>604</v>
      </c>
      <c r="C26" s="1362"/>
      <c r="D26" s="1358" t="s">
        <v>604</v>
      </c>
      <c r="E26" s="1362"/>
      <c r="F26" s="1358" t="s">
        <v>604</v>
      </c>
      <c r="G26" s="1362"/>
      <c r="H26" s="1358" t="s">
        <v>604</v>
      </c>
      <c r="I26" s="1362"/>
      <c r="J26" s="1358" t="s">
        <v>604</v>
      </c>
      <c r="K26" s="1362"/>
    </row>
    <row r="27" spans="1:14" s="933" customFormat="1" ht="12">
      <c r="A27" s="1199" t="s">
        <v>564</v>
      </c>
      <c r="B27" s="1360"/>
      <c r="C27" s="1359"/>
      <c r="D27" s="1360"/>
      <c r="E27" s="1359"/>
      <c r="F27" s="1360"/>
      <c r="G27" s="1359"/>
      <c r="H27" s="1360"/>
      <c r="I27" s="1359"/>
      <c r="J27" s="1360">
        <f>B27+D27+F27+H27</f>
        <v>0</v>
      </c>
      <c r="K27" s="1359">
        <f>C27+E27+G27+I27</f>
        <v>0</v>
      </c>
    </row>
    <row r="28" spans="1:14" s="933" customFormat="1" ht="12">
      <c r="A28" s="1199" t="s">
        <v>565</v>
      </c>
      <c r="B28" s="1360"/>
      <c r="C28" s="1359"/>
      <c r="D28" s="1360"/>
      <c r="E28" s="1359"/>
      <c r="F28" s="1360"/>
      <c r="G28" s="1359"/>
      <c r="H28" s="1360"/>
      <c r="I28" s="1359"/>
      <c r="J28" s="1360">
        <f>B28+D28+F28+H28</f>
        <v>0</v>
      </c>
      <c r="K28" s="1359">
        <f>C28+E28+G28+I28</f>
        <v>0</v>
      </c>
    </row>
    <row r="29" spans="1:14" s="933" customFormat="1" ht="10.5" customHeight="1">
      <c r="A29" s="822" t="s">
        <v>461</v>
      </c>
      <c r="B29" s="1358" t="s">
        <v>604</v>
      </c>
      <c r="C29" s="1362"/>
      <c r="D29" s="1358" t="s">
        <v>604</v>
      </c>
      <c r="E29" s="1362"/>
      <c r="F29" s="1358" t="s">
        <v>604</v>
      </c>
      <c r="G29" s="1362"/>
      <c r="H29" s="1358" t="s">
        <v>604</v>
      </c>
      <c r="I29" s="1362"/>
      <c r="J29" s="1358" t="s">
        <v>604</v>
      </c>
      <c r="K29" s="1362"/>
    </row>
    <row r="30" spans="1:14" s="933" customFormat="1" ht="10.5" customHeight="1">
      <c r="A30" s="1199" t="s">
        <v>564</v>
      </c>
      <c r="B30" s="1360"/>
      <c r="C30" s="1359"/>
      <c r="D30" s="1360"/>
      <c r="E30" s="1359"/>
      <c r="F30" s="1360"/>
      <c r="G30" s="1359"/>
      <c r="H30" s="1360"/>
      <c r="I30" s="1359"/>
      <c r="J30" s="1360">
        <f>B30+D30+F30+H30</f>
        <v>0</v>
      </c>
      <c r="K30" s="1359">
        <f>C30+E30+G30+I30</f>
        <v>0</v>
      </c>
    </row>
    <row r="31" spans="1:14" s="933" customFormat="1" ht="10.5" customHeight="1">
      <c r="A31" s="1199" t="s">
        <v>565</v>
      </c>
      <c r="B31" s="1360"/>
      <c r="C31" s="1359"/>
      <c r="D31" s="1360"/>
      <c r="E31" s="1359"/>
      <c r="F31" s="1360"/>
      <c r="G31" s="1359"/>
      <c r="H31" s="1360"/>
      <c r="I31" s="1359"/>
      <c r="J31" s="1360">
        <f>B31+D31+F31+H31</f>
        <v>0</v>
      </c>
      <c r="K31" s="1359">
        <f>C31+E31+G31+I31</f>
        <v>0</v>
      </c>
    </row>
    <row r="32" spans="1:14" s="933" customFormat="1" ht="10.5" customHeight="1">
      <c r="A32" s="822" t="s">
        <v>462</v>
      </c>
      <c r="B32" s="1358" t="s">
        <v>604</v>
      </c>
      <c r="C32" s="1362"/>
      <c r="D32" s="1358" t="s">
        <v>604</v>
      </c>
      <c r="E32" s="1362"/>
      <c r="F32" s="1358" t="s">
        <v>604</v>
      </c>
      <c r="G32" s="1362"/>
      <c r="H32" s="1358" t="s">
        <v>604</v>
      </c>
      <c r="I32" s="1362"/>
      <c r="J32" s="1358" t="s">
        <v>604</v>
      </c>
      <c r="K32" s="1362"/>
    </row>
    <row r="33" spans="1:11" s="933" customFormat="1" ht="12">
      <c r="A33" s="1199" t="s">
        <v>564</v>
      </c>
      <c r="B33" s="1360"/>
      <c r="C33" s="1359"/>
      <c r="D33" s="1360"/>
      <c r="E33" s="1359"/>
      <c r="F33" s="1360"/>
      <c r="G33" s="1359"/>
      <c r="H33" s="1360"/>
      <c r="I33" s="1359"/>
      <c r="J33" s="1360">
        <f>B33+D33+F33+H33</f>
        <v>0</v>
      </c>
      <c r="K33" s="1359">
        <f>C33+E33+G33+I33</f>
        <v>0</v>
      </c>
    </row>
    <row r="34" spans="1:11" s="933" customFormat="1" ht="12">
      <c r="A34" s="1199" t="s">
        <v>565</v>
      </c>
      <c r="B34" s="1360"/>
      <c r="C34" s="1359"/>
      <c r="D34" s="1360"/>
      <c r="E34" s="1359"/>
      <c r="F34" s="1360"/>
      <c r="G34" s="1359"/>
      <c r="H34" s="1360"/>
      <c r="I34" s="1359"/>
      <c r="J34" s="1360">
        <f>B34+D34+F34+H34</f>
        <v>0</v>
      </c>
      <c r="K34" s="1359">
        <f>C34+E34+G34+I34</f>
        <v>0</v>
      </c>
    </row>
    <row r="35" spans="1:11" s="933" customFormat="1" ht="12" customHeight="1">
      <c r="A35" s="822" t="s">
        <v>451</v>
      </c>
      <c r="C35" s="1359"/>
      <c r="D35" s="965"/>
      <c r="E35" s="1359"/>
      <c r="F35" s="965"/>
      <c r="G35" s="1359"/>
      <c r="H35" s="965"/>
      <c r="I35" s="1359"/>
      <c r="J35" s="965"/>
      <c r="K35" s="1359">
        <f>SUM(C35:I35)</f>
        <v>0</v>
      </c>
    </row>
    <row r="36" spans="1:11" s="933" customFormat="1" ht="12" customHeight="1">
      <c r="A36" s="822" t="s">
        <v>464</v>
      </c>
      <c r="C36" s="1359"/>
      <c r="D36" s="965"/>
      <c r="E36" s="1359"/>
      <c r="F36" s="965"/>
      <c r="G36" s="1359"/>
      <c r="H36" s="965"/>
      <c r="I36" s="1359"/>
      <c r="J36" s="965"/>
      <c r="K36" s="1359">
        <f>SUM(C36:I36)</f>
        <v>0</v>
      </c>
    </row>
    <row r="37" spans="1:11" s="933" customFormat="1" ht="12">
      <c r="A37" s="822" t="s">
        <v>465</v>
      </c>
      <c r="C37" s="1359"/>
      <c r="D37" s="965"/>
      <c r="E37" s="1359"/>
      <c r="F37" s="965"/>
      <c r="G37" s="1359"/>
      <c r="H37" s="965"/>
      <c r="I37" s="1359"/>
      <c r="J37" s="965"/>
      <c r="K37" s="1359">
        <f t="shared" ref="K37:K40" si="0">SUM(C37:I37)</f>
        <v>0</v>
      </c>
    </row>
    <row r="38" spans="1:11" s="933" customFormat="1" ht="12">
      <c r="A38" s="822" t="s">
        <v>453</v>
      </c>
      <c r="B38" s="966"/>
      <c r="C38" s="1359"/>
      <c r="D38" s="287"/>
      <c r="E38" s="1359"/>
      <c r="F38" s="287"/>
      <c r="G38" s="1359"/>
      <c r="H38" s="287"/>
      <c r="I38" s="1359"/>
      <c r="J38" s="287"/>
      <c r="K38" s="1359">
        <f t="shared" si="0"/>
        <v>0</v>
      </c>
    </row>
    <row r="39" spans="1:11" s="933" customFormat="1" ht="12">
      <c r="A39" s="822" t="s">
        <v>494</v>
      </c>
      <c r="B39" s="966"/>
      <c r="C39" s="1359"/>
      <c r="D39" s="287"/>
      <c r="E39" s="1359"/>
      <c r="F39" s="287"/>
      <c r="G39" s="1359"/>
      <c r="H39" s="287"/>
      <c r="I39" s="1359"/>
      <c r="J39" s="287"/>
      <c r="K39" s="1359">
        <f t="shared" si="0"/>
        <v>0</v>
      </c>
    </row>
    <row r="40" spans="1:11" s="933" customFormat="1" ht="12">
      <c r="A40" s="822" t="s">
        <v>466</v>
      </c>
      <c r="B40" s="966"/>
      <c r="C40" s="1359"/>
      <c r="D40" s="287"/>
      <c r="E40" s="1359"/>
      <c r="F40" s="287"/>
      <c r="G40" s="1359"/>
      <c r="H40" s="287"/>
      <c r="I40" s="1359"/>
      <c r="J40" s="287"/>
      <c r="K40" s="1359">
        <f t="shared" si="0"/>
        <v>0</v>
      </c>
    </row>
    <row r="41" spans="1:11" s="933" customFormat="1" ht="12" customHeight="1">
      <c r="A41" s="287" t="s">
        <v>463</v>
      </c>
      <c r="B41" s="915"/>
      <c r="C41" s="1359"/>
      <c r="D41" s="822"/>
      <c r="E41" s="1359"/>
      <c r="F41" s="822"/>
      <c r="G41" s="1359"/>
      <c r="H41" s="822"/>
      <c r="I41" s="1359"/>
      <c r="J41" s="822"/>
      <c r="K41" s="1359">
        <f>SUM(C41:I41)</f>
        <v>0</v>
      </c>
    </row>
    <row r="42" spans="1:11" s="933" customFormat="1" thickBot="1">
      <c r="A42" s="822" t="s">
        <v>12</v>
      </c>
      <c r="B42" s="915"/>
      <c r="C42" s="1359"/>
      <c r="D42" s="822"/>
      <c r="E42" s="1359"/>
      <c r="F42" s="822"/>
      <c r="G42" s="1359"/>
      <c r="H42" s="822"/>
      <c r="I42" s="1359"/>
      <c r="J42" s="822"/>
      <c r="K42" s="1359">
        <f>SUM(C42:I42)</f>
        <v>0</v>
      </c>
    </row>
    <row r="43" spans="1:11" thickBot="1">
      <c r="A43" s="858" t="s">
        <v>498</v>
      </c>
      <c r="B43" s="915"/>
      <c r="C43" s="1010">
        <f>SUM(C21:C42)</f>
        <v>0</v>
      </c>
      <c r="D43" s="822"/>
      <c r="E43" s="934">
        <f>SUM(E21:E42)</f>
        <v>0</v>
      </c>
      <c r="F43" s="822"/>
      <c r="G43" s="934">
        <f>SUM(G21:G42)</f>
        <v>0</v>
      </c>
      <c r="H43" s="822"/>
      <c r="I43" s="934">
        <f>SUM(I21:I42)</f>
        <v>0</v>
      </c>
      <c r="J43" s="822"/>
      <c r="K43" s="982">
        <f>SUM(K21:K42)</f>
        <v>0</v>
      </c>
    </row>
    <row r="44" spans="1:11" ht="5.25" customHeight="1">
      <c r="B44" s="915"/>
      <c r="C44" s="932"/>
      <c r="D44" s="822"/>
      <c r="F44" s="822"/>
      <c r="H44" s="822"/>
      <c r="J44" s="822"/>
    </row>
    <row r="45" spans="1:11" ht="12">
      <c r="A45" s="926" t="s">
        <v>722</v>
      </c>
      <c r="B45" s="915"/>
      <c r="C45" s="932"/>
      <c r="D45" s="822"/>
      <c r="F45" s="822"/>
      <c r="H45" s="822"/>
      <c r="J45" s="822"/>
    </row>
    <row r="46" spans="1:11" s="933" customFormat="1" ht="12">
      <c r="A46" s="822" t="s">
        <v>455</v>
      </c>
      <c r="B46" s="926"/>
      <c r="C46" s="1359"/>
      <c r="D46" s="926"/>
      <c r="E46" s="1359"/>
      <c r="F46" s="926"/>
      <c r="G46" s="1359"/>
      <c r="H46" s="926"/>
      <c r="I46" s="1359"/>
      <c r="J46" s="926"/>
      <c r="K46" s="1359">
        <f t="shared" ref="K46:K51" si="1">SUM(C46:I46)</f>
        <v>0</v>
      </c>
    </row>
    <row r="47" spans="1:11" s="933" customFormat="1" ht="12">
      <c r="A47" s="822" t="s">
        <v>456</v>
      </c>
      <c r="B47" s="941"/>
      <c r="C47" s="1359"/>
      <c r="D47" s="941"/>
      <c r="E47" s="1359"/>
      <c r="F47" s="941"/>
      <c r="G47" s="1359"/>
      <c r="H47" s="941"/>
      <c r="I47" s="1359"/>
      <c r="J47" s="941"/>
      <c r="K47" s="1359">
        <f t="shared" si="1"/>
        <v>0</v>
      </c>
    </row>
    <row r="48" spans="1:11" s="933" customFormat="1" ht="12">
      <c r="A48" s="822" t="s">
        <v>733</v>
      </c>
      <c r="B48" s="941"/>
      <c r="C48" s="1359"/>
      <c r="D48" s="941"/>
      <c r="E48" s="1359"/>
      <c r="F48" s="941"/>
      <c r="G48" s="1359"/>
      <c r="H48" s="941"/>
      <c r="I48" s="1359"/>
      <c r="J48" s="941"/>
      <c r="K48" s="1359">
        <f t="shared" si="1"/>
        <v>0</v>
      </c>
    </row>
    <row r="49" spans="1:14" s="933" customFormat="1" ht="12">
      <c r="A49" s="822" t="s">
        <v>514</v>
      </c>
      <c r="B49" s="960"/>
      <c r="C49" s="1359"/>
      <c r="D49" s="1374"/>
      <c r="E49" s="1359"/>
      <c r="F49" s="1374"/>
      <c r="G49" s="1359"/>
      <c r="H49" s="1374"/>
      <c r="I49" s="1359"/>
      <c r="J49" s="1374"/>
      <c r="K49" s="1359">
        <f t="shared" si="1"/>
        <v>0</v>
      </c>
    </row>
    <row r="50" spans="1:14" s="933" customFormat="1" ht="12">
      <c r="A50" s="822" t="s">
        <v>467</v>
      </c>
      <c r="B50" s="960"/>
      <c r="C50" s="1359"/>
      <c r="D50" s="1374"/>
      <c r="E50" s="1359"/>
      <c r="F50" s="1374"/>
      <c r="G50" s="1359"/>
      <c r="H50" s="1374"/>
      <c r="I50" s="1359"/>
      <c r="J50" s="1374"/>
      <c r="K50" s="1359">
        <f t="shared" si="1"/>
        <v>0</v>
      </c>
    </row>
    <row r="51" spans="1:14" s="933" customFormat="1" thickBot="1">
      <c r="A51" s="822" t="s">
        <v>12</v>
      </c>
      <c r="B51" s="915"/>
      <c r="C51" s="1359"/>
      <c r="D51" s="822"/>
      <c r="E51" s="1359"/>
      <c r="F51" s="822"/>
      <c r="G51" s="1359"/>
      <c r="H51" s="822"/>
      <c r="I51" s="1359"/>
      <c r="J51" s="822"/>
      <c r="K51" s="1359">
        <f t="shared" si="1"/>
        <v>0</v>
      </c>
    </row>
    <row r="52" spans="1:14" thickBot="1">
      <c r="A52" s="858" t="s">
        <v>13</v>
      </c>
      <c r="B52" s="915"/>
      <c r="C52" s="1010">
        <f>SUM(C46:C51)</f>
        <v>0</v>
      </c>
      <c r="D52" s="915"/>
      <c r="E52" s="934">
        <f>SUM(E46:E51)</f>
        <v>0</v>
      </c>
      <c r="F52" s="915"/>
      <c r="G52" s="934">
        <f>SUM(G46:G51)</f>
        <v>0</v>
      </c>
      <c r="H52" s="915"/>
      <c r="I52" s="934">
        <f>SUM(I46:I51)</f>
        <v>0</v>
      </c>
      <c r="J52" s="915"/>
      <c r="K52" s="982">
        <f>SUM(K46:K51)</f>
        <v>0</v>
      </c>
    </row>
    <row r="53" spans="1:14" ht="6.75" customHeight="1">
      <c r="B53" s="960"/>
      <c r="D53" s="960"/>
      <c r="F53" s="960"/>
      <c r="H53" s="960"/>
      <c r="J53" s="960"/>
      <c r="K53" s="1011"/>
    </row>
    <row r="54" spans="1:14" ht="24">
      <c r="A54" s="1269" t="s">
        <v>584</v>
      </c>
      <c r="B54" s="1428"/>
      <c r="C54" s="1032"/>
      <c r="D54" s="1429"/>
      <c r="E54" s="1032"/>
      <c r="F54" s="1429"/>
      <c r="G54" s="1032"/>
      <c r="H54" s="1429"/>
      <c r="I54" s="1032"/>
      <c r="J54" s="1429"/>
      <c r="K54" s="816"/>
      <c r="N54" s="1009"/>
    </row>
    <row r="55" spans="1:14" ht="12">
      <c r="A55" s="1199" t="s">
        <v>564</v>
      </c>
      <c r="B55" s="1187"/>
      <c r="C55" s="1441" t="str">
        <f>IF(C27="","",C27/(B27*C$14))</f>
        <v/>
      </c>
      <c r="D55" s="1356"/>
      <c r="E55" s="1441" t="str">
        <f>IF(E27="","",E27/(D27*E$14))</f>
        <v/>
      </c>
      <c r="F55" s="1356"/>
      <c r="G55" s="1441" t="str">
        <f>IF(G27="","",G27/(F27*G$14))</f>
        <v/>
      </c>
      <c r="H55" s="1356"/>
      <c r="I55" s="1441" t="str">
        <f>IF(I27="","",I27/(H27*I$14))</f>
        <v/>
      </c>
      <c r="J55" s="1356"/>
      <c r="K55" s="1441" t="str">
        <f>IF(OR(K27=0,J27=0),"",K27/(J27*K$14))</f>
        <v/>
      </c>
      <c r="N55" s="1009"/>
    </row>
    <row r="56" spans="1:14" ht="12">
      <c r="A56" s="1199" t="s">
        <v>565</v>
      </c>
      <c r="B56" s="1187"/>
      <c r="C56" s="1441" t="str">
        <f>IF(C28="","",C28/(B28*C$14))</f>
        <v/>
      </c>
      <c r="D56" s="1356"/>
      <c r="E56" s="1441" t="str">
        <f>IF(E28="","",E28/(D28*E$14))</f>
        <v/>
      </c>
      <c r="F56" s="1356"/>
      <c r="G56" s="1441" t="str">
        <f>IF(G28="","",G28/(F28*G$14))</f>
        <v/>
      </c>
      <c r="H56" s="1356"/>
      <c r="I56" s="1441" t="str">
        <f>IF(I28="","",I28/(H28*I$14))</f>
        <v/>
      </c>
      <c r="J56" s="1356"/>
      <c r="K56" s="1441" t="str">
        <f>IF(OR(K28=0,J28=0),"",K28/(J28*K$14))</f>
        <v/>
      </c>
      <c r="N56" s="1009"/>
    </row>
    <row r="57" spans="1:14" ht="6" customHeight="1">
      <c r="A57" s="1199"/>
      <c r="B57" s="1428"/>
      <c r="C57" s="1440"/>
      <c r="D57" s="1429"/>
      <c r="E57" s="1440"/>
      <c r="F57" s="1429"/>
      <c r="G57" s="1440"/>
      <c r="H57" s="1429"/>
      <c r="I57" s="1440"/>
      <c r="J57" s="1429"/>
      <c r="K57" s="1440"/>
      <c r="N57" s="1009"/>
    </row>
    <row r="58" spans="1:14" ht="12">
      <c r="A58" s="915" t="s">
        <v>605</v>
      </c>
      <c r="B58" s="926"/>
      <c r="D58" s="926"/>
      <c r="F58" s="926"/>
      <c r="H58" s="926"/>
      <c r="J58" s="926"/>
    </row>
    <row r="59" spans="1:14" ht="11.25" customHeight="1">
      <c r="A59" s="920" t="s">
        <v>606</v>
      </c>
      <c r="B59" s="926"/>
      <c r="D59" s="926"/>
      <c r="F59" s="926"/>
      <c r="H59" s="926"/>
      <c r="J59" s="926"/>
    </row>
    <row r="60" spans="1:14" s="821" customFormat="1" ht="11.25" customHeight="1">
      <c r="A60" s="920" t="s">
        <v>607</v>
      </c>
      <c r="B60" s="942"/>
      <c r="C60" s="847"/>
      <c r="D60" s="942"/>
      <c r="E60" s="847"/>
      <c r="F60" s="942"/>
      <c r="G60" s="847"/>
      <c r="H60" s="942"/>
      <c r="I60" s="847"/>
      <c r="J60" s="942"/>
    </row>
    <row r="61" spans="1:14" s="821" customFormat="1" ht="11.25" customHeight="1">
      <c r="B61" s="920"/>
      <c r="D61" s="920"/>
      <c r="F61" s="920"/>
      <c r="H61" s="920"/>
      <c r="J61" s="920"/>
    </row>
    <row r="62" spans="1:14" ht="12.75" customHeight="1">
      <c r="A62" s="965"/>
      <c r="B62" s="920"/>
      <c r="D62" s="920"/>
      <c r="F62" s="920"/>
      <c r="H62" s="920"/>
      <c r="J62" s="920"/>
    </row>
    <row r="67" ht="21.75" customHeight="1"/>
  </sheetData>
  <mergeCells count="1">
    <mergeCell ref="J19:K19"/>
  </mergeCells>
  <dataValidations count="2">
    <dataValidation type="list" allowBlank="1" showInputMessage="1" showErrorMessage="1" prompt="Création Qc= Création originale_x000a_Répertoire Qc = Oeuvre du répertoire québécois_x000a_Répertoire Au = Oeuvre de répertoire autre que québécois_x000a_Reprise = Reprise d'une création originale produite par l'organisme_x000a_" sqref="WVN983056:WVR983056 I262160 I327696 JB65552:JF65552 SX65552:TB65552 ACT65552:ACX65552 AMP65552:AMT65552 AWL65552:AWP65552 BGH65552:BGL65552 BQD65552:BQH65552 BZZ65552:CAD65552 CJV65552:CJZ65552 CTR65552:CTV65552 DDN65552:DDR65552 DNJ65552:DNN65552 DXF65552:DXJ65552 EHB65552:EHF65552 EQX65552:ERB65552 FAT65552:FAX65552 FKP65552:FKT65552 FUL65552:FUP65552 GEH65552:GEL65552 GOD65552:GOH65552 GXZ65552:GYD65552 HHV65552:HHZ65552 HRR65552:HRV65552 IBN65552:IBR65552 ILJ65552:ILN65552 IVF65552:IVJ65552 JFB65552:JFF65552 JOX65552:JPB65552 JYT65552:JYX65552 KIP65552:KIT65552 KSL65552:KSP65552 LCH65552:LCL65552 LMD65552:LMH65552 LVZ65552:LWD65552 MFV65552:MFZ65552 MPR65552:MPV65552 MZN65552:MZR65552 NJJ65552:NJN65552 NTF65552:NTJ65552 ODB65552:ODF65552 OMX65552:ONB65552 OWT65552:OWX65552 PGP65552:PGT65552 PQL65552:PQP65552 QAH65552:QAL65552 QKD65552:QKH65552 QTZ65552:QUD65552 RDV65552:RDZ65552 RNR65552:RNV65552 RXN65552:RXR65552 SHJ65552:SHN65552 SRF65552:SRJ65552 TBB65552:TBF65552 TKX65552:TLB65552 TUT65552:TUX65552 UEP65552:UET65552 UOL65552:UOP65552 UYH65552:UYL65552 VID65552:VIH65552 VRZ65552:VSD65552 WBV65552:WBZ65552 WLR65552:WLV65552 WVN65552:WVR65552 I393232 JB131088:JF131088 SX131088:TB131088 ACT131088:ACX131088 AMP131088:AMT131088 AWL131088:AWP131088 BGH131088:BGL131088 BQD131088:BQH131088 BZZ131088:CAD131088 CJV131088:CJZ131088 CTR131088:CTV131088 DDN131088:DDR131088 DNJ131088:DNN131088 DXF131088:DXJ131088 EHB131088:EHF131088 EQX131088:ERB131088 FAT131088:FAX131088 FKP131088:FKT131088 FUL131088:FUP131088 GEH131088:GEL131088 GOD131088:GOH131088 GXZ131088:GYD131088 HHV131088:HHZ131088 HRR131088:HRV131088 IBN131088:IBR131088 ILJ131088:ILN131088 IVF131088:IVJ131088 JFB131088:JFF131088 JOX131088:JPB131088 JYT131088:JYX131088 KIP131088:KIT131088 KSL131088:KSP131088 LCH131088:LCL131088 LMD131088:LMH131088 LVZ131088:LWD131088 MFV131088:MFZ131088 MPR131088:MPV131088 MZN131088:MZR131088 NJJ131088:NJN131088 NTF131088:NTJ131088 ODB131088:ODF131088 OMX131088:ONB131088 OWT131088:OWX131088 PGP131088:PGT131088 PQL131088:PQP131088 QAH131088:QAL131088 QKD131088:QKH131088 QTZ131088:QUD131088 RDV131088:RDZ131088 RNR131088:RNV131088 RXN131088:RXR131088 SHJ131088:SHN131088 SRF131088:SRJ131088 TBB131088:TBF131088 TKX131088:TLB131088 TUT131088:TUX131088 UEP131088:UET131088 UOL131088:UOP131088 UYH131088:UYL131088 VID131088:VIH131088 VRZ131088:VSD131088 WBV131088:WBZ131088 WLR131088:WLV131088 WVN131088:WVR131088 I458768 JB196624:JF196624 SX196624:TB196624 ACT196624:ACX196624 AMP196624:AMT196624 AWL196624:AWP196624 BGH196624:BGL196624 BQD196624:BQH196624 BZZ196624:CAD196624 CJV196624:CJZ196624 CTR196624:CTV196624 DDN196624:DDR196624 DNJ196624:DNN196624 DXF196624:DXJ196624 EHB196624:EHF196624 EQX196624:ERB196624 FAT196624:FAX196624 FKP196624:FKT196624 FUL196624:FUP196624 GEH196624:GEL196624 GOD196624:GOH196624 GXZ196624:GYD196624 HHV196624:HHZ196624 HRR196624:HRV196624 IBN196624:IBR196624 ILJ196624:ILN196624 IVF196624:IVJ196624 JFB196624:JFF196624 JOX196624:JPB196624 JYT196624:JYX196624 KIP196624:KIT196624 KSL196624:KSP196624 LCH196624:LCL196624 LMD196624:LMH196624 LVZ196624:LWD196624 MFV196624:MFZ196624 MPR196624:MPV196624 MZN196624:MZR196624 NJJ196624:NJN196624 NTF196624:NTJ196624 ODB196624:ODF196624 OMX196624:ONB196624 OWT196624:OWX196624 PGP196624:PGT196624 PQL196624:PQP196624 QAH196624:QAL196624 QKD196624:QKH196624 QTZ196624:QUD196624 RDV196624:RDZ196624 RNR196624:RNV196624 RXN196624:RXR196624 SHJ196624:SHN196624 SRF196624:SRJ196624 TBB196624:TBF196624 TKX196624:TLB196624 TUT196624:TUX196624 UEP196624:UET196624 UOL196624:UOP196624 UYH196624:UYL196624 VID196624:VIH196624 VRZ196624:VSD196624 WBV196624:WBZ196624 WLR196624:WLV196624 WVN196624:WVR196624 I524304 JB262160:JF262160 SX262160:TB262160 ACT262160:ACX262160 AMP262160:AMT262160 AWL262160:AWP262160 BGH262160:BGL262160 BQD262160:BQH262160 BZZ262160:CAD262160 CJV262160:CJZ262160 CTR262160:CTV262160 DDN262160:DDR262160 DNJ262160:DNN262160 DXF262160:DXJ262160 EHB262160:EHF262160 EQX262160:ERB262160 FAT262160:FAX262160 FKP262160:FKT262160 FUL262160:FUP262160 GEH262160:GEL262160 GOD262160:GOH262160 GXZ262160:GYD262160 HHV262160:HHZ262160 HRR262160:HRV262160 IBN262160:IBR262160 ILJ262160:ILN262160 IVF262160:IVJ262160 JFB262160:JFF262160 JOX262160:JPB262160 JYT262160:JYX262160 KIP262160:KIT262160 KSL262160:KSP262160 LCH262160:LCL262160 LMD262160:LMH262160 LVZ262160:LWD262160 MFV262160:MFZ262160 MPR262160:MPV262160 MZN262160:MZR262160 NJJ262160:NJN262160 NTF262160:NTJ262160 ODB262160:ODF262160 OMX262160:ONB262160 OWT262160:OWX262160 PGP262160:PGT262160 PQL262160:PQP262160 QAH262160:QAL262160 QKD262160:QKH262160 QTZ262160:QUD262160 RDV262160:RDZ262160 RNR262160:RNV262160 RXN262160:RXR262160 SHJ262160:SHN262160 SRF262160:SRJ262160 TBB262160:TBF262160 TKX262160:TLB262160 TUT262160:TUX262160 UEP262160:UET262160 UOL262160:UOP262160 UYH262160:UYL262160 VID262160:VIH262160 VRZ262160:VSD262160 WBV262160:WBZ262160 WLR262160:WLV262160 WVN262160:WVR262160 I589840 JB327696:JF327696 SX327696:TB327696 ACT327696:ACX327696 AMP327696:AMT327696 AWL327696:AWP327696 BGH327696:BGL327696 BQD327696:BQH327696 BZZ327696:CAD327696 CJV327696:CJZ327696 CTR327696:CTV327696 DDN327696:DDR327696 DNJ327696:DNN327696 DXF327696:DXJ327696 EHB327696:EHF327696 EQX327696:ERB327696 FAT327696:FAX327696 FKP327696:FKT327696 FUL327696:FUP327696 GEH327696:GEL327696 GOD327696:GOH327696 GXZ327696:GYD327696 HHV327696:HHZ327696 HRR327696:HRV327696 IBN327696:IBR327696 ILJ327696:ILN327696 IVF327696:IVJ327696 JFB327696:JFF327696 JOX327696:JPB327696 JYT327696:JYX327696 KIP327696:KIT327696 KSL327696:KSP327696 LCH327696:LCL327696 LMD327696:LMH327696 LVZ327696:LWD327696 MFV327696:MFZ327696 MPR327696:MPV327696 MZN327696:MZR327696 NJJ327696:NJN327696 NTF327696:NTJ327696 ODB327696:ODF327696 OMX327696:ONB327696 OWT327696:OWX327696 PGP327696:PGT327696 PQL327696:PQP327696 QAH327696:QAL327696 QKD327696:QKH327696 QTZ327696:QUD327696 RDV327696:RDZ327696 RNR327696:RNV327696 RXN327696:RXR327696 SHJ327696:SHN327696 SRF327696:SRJ327696 TBB327696:TBF327696 TKX327696:TLB327696 TUT327696:TUX327696 UEP327696:UET327696 UOL327696:UOP327696 UYH327696:UYL327696 VID327696:VIH327696 VRZ327696:VSD327696 WBV327696:WBZ327696 WLR327696:WLV327696 WVN327696:WVR327696 I655376 JB393232:JF393232 SX393232:TB393232 ACT393232:ACX393232 AMP393232:AMT393232 AWL393232:AWP393232 BGH393232:BGL393232 BQD393232:BQH393232 BZZ393232:CAD393232 CJV393232:CJZ393232 CTR393232:CTV393232 DDN393232:DDR393232 DNJ393232:DNN393232 DXF393232:DXJ393232 EHB393232:EHF393232 EQX393232:ERB393232 FAT393232:FAX393232 FKP393232:FKT393232 FUL393232:FUP393232 GEH393232:GEL393232 GOD393232:GOH393232 GXZ393232:GYD393232 HHV393232:HHZ393232 HRR393232:HRV393232 IBN393232:IBR393232 ILJ393232:ILN393232 IVF393232:IVJ393232 JFB393232:JFF393232 JOX393232:JPB393232 JYT393232:JYX393232 KIP393232:KIT393232 KSL393232:KSP393232 LCH393232:LCL393232 LMD393232:LMH393232 LVZ393232:LWD393232 MFV393232:MFZ393232 MPR393232:MPV393232 MZN393232:MZR393232 NJJ393232:NJN393232 NTF393232:NTJ393232 ODB393232:ODF393232 OMX393232:ONB393232 OWT393232:OWX393232 PGP393232:PGT393232 PQL393232:PQP393232 QAH393232:QAL393232 QKD393232:QKH393232 QTZ393232:QUD393232 RDV393232:RDZ393232 RNR393232:RNV393232 RXN393232:RXR393232 SHJ393232:SHN393232 SRF393232:SRJ393232 TBB393232:TBF393232 TKX393232:TLB393232 TUT393232:TUX393232 UEP393232:UET393232 UOL393232:UOP393232 UYH393232:UYL393232 VID393232:VIH393232 VRZ393232:VSD393232 WBV393232:WBZ393232 WLR393232:WLV393232 WVN393232:WVR393232 I720912 JB458768:JF458768 SX458768:TB458768 ACT458768:ACX458768 AMP458768:AMT458768 AWL458768:AWP458768 BGH458768:BGL458768 BQD458768:BQH458768 BZZ458768:CAD458768 CJV458768:CJZ458768 CTR458768:CTV458768 DDN458768:DDR458768 DNJ458768:DNN458768 DXF458768:DXJ458768 EHB458768:EHF458768 EQX458768:ERB458768 FAT458768:FAX458768 FKP458768:FKT458768 FUL458768:FUP458768 GEH458768:GEL458768 GOD458768:GOH458768 GXZ458768:GYD458768 HHV458768:HHZ458768 HRR458768:HRV458768 IBN458768:IBR458768 ILJ458768:ILN458768 IVF458768:IVJ458768 JFB458768:JFF458768 JOX458768:JPB458768 JYT458768:JYX458768 KIP458768:KIT458768 KSL458768:KSP458768 LCH458768:LCL458768 LMD458768:LMH458768 LVZ458768:LWD458768 MFV458768:MFZ458768 MPR458768:MPV458768 MZN458768:MZR458768 NJJ458768:NJN458768 NTF458768:NTJ458768 ODB458768:ODF458768 OMX458768:ONB458768 OWT458768:OWX458768 PGP458768:PGT458768 PQL458768:PQP458768 QAH458768:QAL458768 QKD458768:QKH458768 QTZ458768:QUD458768 RDV458768:RDZ458768 RNR458768:RNV458768 RXN458768:RXR458768 SHJ458768:SHN458768 SRF458768:SRJ458768 TBB458768:TBF458768 TKX458768:TLB458768 TUT458768:TUX458768 UEP458768:UET458768 UOL458768:UOP458768 UYH458768:UYL458768 VID458768:VIH458768 VRZ458768:VSD458768 WBV458768:WBZ458768 WLR458768:WLV458768 WVN458768:WVR458768 I786448 JB524304:JF524304 SX524304:TB524304 ACT524304:ACX524304 AMP524304:AMT524304 AWL524304:AWP524304 BGH524304:BGL524304 BQD524304:BQH524304 BZZ524304:CAD524304 CJV524304:CJZ524304 CTR524304:CTV524304 DDN524304:DDR524304 DNJ524304:DNN524304 DXF524304:DXJ524304 EHB524304:EHF524304 EQX524304:ERB524304 FAT524304:FAX524304 FKP524304:FKT524304 FUL524304:FUP524304 GEH524304:GEL524304 GOD524304:GOH524304 GXZ524304:GYD524304 HHV524304:HHZ524304 HRR524304:HRV524304 IBN524304:IBR524304 ILJ524304:ILN524304 IVF524304:IVJ524304 JFB524304:JFF524304 JOX524304:JPB524304 JYT524304:JYX524304 KIP524304:KIT524304 KSL524304:KSP524304 LCH524304:LCL524304 LMD524304:LMH524304 LVZ524304:LWD524304 MFV524304:MFZ524304 MPR524304:MPV524304 MZN524304:MZR524304 NJJ524304:NJN524304 NTF524304:NTJ524304 ODB524304:ODF524304 OMX524304:ONB524304 OWT524304:OWX524304 PGP524304:PGT524304 PQL524304:PQP524304 QAH524304:QAL524304 QKD524304:QKH524304 QTZ524304:QUD524304 RDV524304:RDZ524304 RNR524304:RNV524304 RXN524304:RXR524304 SHJ524304:SHN524304 SRF524304:SRJ524304 TBB524304:TBF524304 TKX524304:TLB524304 TUT524304:TUX524304 UEP524304:UET524304 UOL524304:UOP524304 UYH524304:UYL524304 VID524304:VIH524304 VRZ524304:VSD524304 WBV524304:WBZ524304 WLR524304:WLV524304 WVN524304:WVR524304 I851984 JB589840:JF589840 SX589840:TB589840 ACT589840:ACX589840 AMP589840:AMT589840 AWL589840:AWP589840 BGH589840:BGL589840 BQD589840:BQH589840 BZZ589840:CAD589840 CJV589840:CJZ589840 CTR589840:CTV589840 DDN589840:DDR589840 DNJ589840:DNN589840 DXF589840:DXJ589840 EHB589840:EHF589840 EQX589840:ERB589840 FAT589840:FAX589840 FKP589840:FKT589840 FUL589840:FUP589840 GEH589840:GEL589840 GOD589840:GOH589840 GXZ589840:GYD589840 HHV589840:HHZ589840 HRR589840:HRV589840 IBN589840:IBR589840 ILJ589840:ILN589840 IVF589840:IVJ589840 JFB589840:JFF589840 JOX589840:JPB589840 JYT589840:JYX589840 KIP589840:KIT589840 KSL589840:KSP589840 LCH589840:LCL589840 LMD589840:LMH589840 LVZ589840:LWD589840 MFV589840:MFZ589840 MPR589840:MPV589840 MZN589840:MZR589840 NJJ589840:NJN589840 NTF589840:NTJ589840 ODB589840:ODF589840 OMX589840:ONB589840 OWT589840:OWX589840 PGP589840:PGT589840 PQL589840:PQP589840 QAH589840:QAL589840 QKD589840:QKH589840 QTZ589840:QUD589840 RDV589840:RDZ589840 RNR589840:RNV589840 RXN589840:RXR589840 SHJ589840:SHN589840 SRF589840:SRJ589840 TBB589840:TBF589840 TKX589840:TLB589840 TUT589840:TUX589840 UEP589840:UET589840 UOL589840:UOP589840 UYH589840:UYL589840 VID589840:VIH589840 VRZ589840:VSD589840 WBV589840:WBZ589840 WLR589840:WLV589840 WVN589840:WVR589840 I917520 JB655376:JF655376 SX655376:TB655376 ACT655376:ACX655376 AMP655376:AMT655376 AWL655376:AWP655376 BGH655376:BGL655376 BQD655376:BQH655376 BZZ655376:CAD655376 CJV655376:CJZ655376 CTR655376:CTV655376 DDN655376:DDR655376 DNJ655376:DNN655376 DXF655376:DXJ655376 EHB655376:EHF655376 EQX655376:ERB655376 FAT655376:FAX655376 FKP655376:FKT655376 FUL655376:FUP655376 GEH655376:GEL655376 GOD655376:GOH655376 GXZ655376:GYD655376 HHV655376:HHZ655376 HRR655376:HRV655376 IBN655376:IBR655376 ILJ655376:ILN655376 IVF655376:IVJ655376 JFB655376:JFF655376 JOX655376:JPB655376 JYT655376:JYX655376 KIP655376:KIT655376 KSL655376:KSP655376 LCH655376:LCL655376 LMD655376:LMH655376 LVZ655376:LWD655376 MFV655376:MFZ655376 MPR655376:MPV655376 MZN655376:MZR655376 NJJ655376:NJN655376 NTF655376:NTJ655376 ODB655376:ODF655376 OMX655376:ONB655376 OWT655376:OWX655376 PGP655376:PGT655376 PQL655376:PQP655376 QAH655376:QAL655376 QKD655376:QKH655376 QTZ655376:QUD655376 RDV655376:RDZ655376 RNR655376:RNV655376 RXN655376:RXR655376 SHJ655376:SHN655376 SRF655376:SRJ655376 TBB655376:TBF655376 TKX655376:TLB655376 TUT655376:TUX655376 UEP655376:UET655376 UOL655376:UOP655376 UYH655376:UYL655376 VID655376:VIH655376 VRZ655376:VSD655376 WBV655376:WBZ655376 WLR655376:WLV655376 WVN655376:WVR655376 I983056 JB720912:JF720912 SX720912:TB720912 ACT720912:ACX720912 AMP720912:AMT720912 AWL720912:AWP720912 BGH720912:BGL720912 BQD720912:BQH720912 BZZ720912:CAD720912 CJV720912:CJZ720912 CTR720912:CTV720912 DDN720912:DDR720912 DNJ720912:DNN720912 DXF720912:DXJ720912 EHB720912:EHF720912 EQX720912:ERB720912 FAT720912:FAX720912 FKP720912:FKT720912 FUL720912:FUP720912 GEH720912:GEL720912 GOD720912:GOH720912 GXZ720912:GYD720912 HHV720912:HHZ720912 HRR720912:HRV720912 IBN720912:IBR720912 ILJ720912:ILN720912 IVF720912:IVJ720912 JFB720912:JFF720912 JOX720912:JPB720912 JYT720912:JYX720912 KIP720912:KIT720912 KSL720912:KSP720912 LCH720912:LCL720912 LMD720912:LMH720912 LVZ720912:LWD720912 MFV720912:MFZ720912 MPR720912:MPV720912 MZN720912:MZR720912 NJJ720912:NJN720912 NTF720912:NTJ720912 ODB720912:ODF720912 OMX720912:ONB720912 OWT720912:OWX720912 PGP720912:PGT720912 PQL720912:PQP720912 QAH720912:QAL720912 QKD720912:QKH720912 QTZ720912:QUD720912 RDV720912:RDZ720912 RNR720912:RNV720912 RXN720912:RXR720912 SHJ720912:SHN720912 SRF720912:SRJ720912 TBB720912:TBF720912 TKX720912:TLB720912 TUT720912:TUX720912 UEP720912:UET720912 UOL720912:UOP720912 UYH720912:UYL720912 VID720912:VIH720912 VRZ720912:VSD720912 WBV720912:WBZ720912 WLR720912:WLV720912 WVN720912:WVR720912 I12:I13 JB786448:JF786448 SX786448:TB786448 ACT786448:ACX786448 AMP786448:AMT786448 AWL786448:AWP786448 BGH786448:BGL786448 BQD786448:BQH786448 BZZ786448:CAD786448 CJV786448:CJZ786448 CTR786448:CTV786448 DDN786448:DDR786448 DNJ786448:DNN786448 DXF786448:DXJ786448 EHB786448:EHF786448 EQX786448:ERB786448 FAT786448:FAX786448 FKP786448:FKT786448 FUL786448:FUP786448 GEH786448:GEL786448 GOD786448:GOH786448 GXZ786448:GYD786448 HHV786448:HHZ786448 HRR786448:HRV786448 IBN786448:IBR786448 ILJ786448:ILN786448 IVF786448:IVJ786448 JFB786448:JFF786448 JOX786448:JPB786448 JYT786448:JYX786448 KIP786448:KIT786448 KSL786448:KSP786448 LCH786448:LCL786448 LMD786448:LMH786448 LVZ786448:LWD786448 MFV786448:MFZ786448 MPR786448:MPV786448 MZN786448:MZR786448 NJJ786448:NJN786448 NTF786448:NTJ786448 ODB786448:ODF786448 OMX786448:ONB786448 OWT786448:OWX786448 PGP786448:PGT786448 PQL786448:PQP786448 QAH786448:QAL786448 QKD786448:QKH786448 QTZ786448:QUD786448 RDV786448:RDZ786448 RNR786448:RNV786448 RXN786448:RXR786448 SHJ786448:SHN786448 SRF786448:SRJ786448 TBB786448:TBF786448 TKX786448:TLB786448 TUT786448:TUX786448 UEP786448:UET786448 UOL786448:UOP786448 UYH786448:UYL786448 VID786448:VIH786448 VRZ786448:VSD786448 WBV786448:WBZ786448 WLR786448:WLV786448 WVN786448:WVR786448 I65552 JB851984:JF851984 SX851984:TB851984 ACT851984:ACX851984 AMP851984:AMT851984 AWL851984:AWP851984 BGH851984:BGL851984 BQD851984:BQH851984 BZZ851984:CAD851984 CJV851984:CJZ851984 CTR851984:CTV851984 DDN851984:DDR851984 DNJ851984:DNN851984 DXF851984:DXJ851984 EHB851984:EHF851984 EQX851984:ERB851984 FAT851984:FAX851984 FKP851984:FKT851984 FUL851984:FUP851984 GEH851984:GEL851984 GOD851984:GOH851984 GXZ851984:GYD851984 HHV851984:HHZ851984 HRR851984:HRV851984 IBN851984:IBR851984 ILJ851984:ILN851984 IVF851984:IVJ851984 JFB851984:JFF851984 JOX851984:JPB851984 JYT851984:JYX851984 KIP851984:KIT851984 KSL851984:KSP851984 LCH851984:LCL851984 LMD851984:LMH851984 LVZ851984:LWD851984 MFV851984:MFZ851984 MPR851984:MPV851984 MZN851984:MZR851984 NJJ851984:NJN851984 NTF851984:NTJ851984 ODB851984:ODF851984 OMX851984:ONB851984 OWT851984:OWX851984 PGP851984:PGT851984 PQL851984:PQP851984 QAH851984:QAL851984 QKD851984:QKH851984 QTZ851984:QUD851984 RDV851984:RDZ851984 RNR851984:RNV851984 RXN851984:RXR851984 SHJ851984:SHN851984 SRF851984:SRJ851984 TBB851984:TBF851984 TKX851984:TLB851984 TUT851984:TUX851984 UEP851984:UET851984 UOL851984:UOP851984 UYH851984:UYL851984 VID851984:VIH851984 VRZ851984:VSD851984 WBV851984:WBZ851984 WLR851984:WLV851984 WVN851984:WVR851984 I131088 JB917520:JF917520 SX917520:TB917520 ACT917520:ACX917520 AMP917520:AMT917520 AWL917520:AWP917520 BGH917520:BGL917520 BQD917520:BQH917520 BZZ917520:CAD917520 CJV917520:CJZ917520 CTR917520:CTV917520 DDN917520:DDR917520 DNJ917520:DNN917520 DXF917520:DXJ917520 EHB917520:EHF917520 EQX917520:ERB917520 FAT917520:FAX917520 FKP917520:FKT917520 FUL917520:FUP917520 GEH917520:GEL917520 GOD917520:GOH917520 GXZ917520:GYD917520 HHV917520:HHZ917520 HRR917520:HRV917520 IBN917520:IBR917520 ILJ917520:ILN917520 IVF917520:IVJ917520 JFB917520:JFF917520 JOX917520:JPB917520 JYT917520:JYX917520 KIP917520:KIT917520 KSL917520:KSP917520 LCH917520:LCL917520 LMD917520:LMH917520 LVZ917520:LWD917520 MFV917520:MFZ917520 MPR917520:MPV917520 MZN917520:MZR917520 NJJ917520:NJN917520 NTF917520:NTJ917520 ODB917520:ODF917520 OMX917520:ONB917520 OWT917520:OWX917520 PGP917520:PGT917520 PQL917520:PQP917520 QAH917520:QAL917520 QKD917520:QKH917520 QTZ917520:QUD917520 RDV917520:RDZ917520 RNR917520:RNV917520 RXN917520:RXR917520 SHJ917520:SHN917520 SRF917520:SRJ917520 TBB917520:TBF917520 TKX917520:TLB917520 TUT917520:TUX917520 UEP917520:UET917520 UOL917520:UOP917520 UYH917520:UYL917520 VID917520:VIH917520 VRZ917520:VSD917520 WBV917520:WBZ917520 WLR917520:WLV917520 WVN917520:WVR917520 JB983056:JF983056 SX983056:TB983056 ACT983056:ACX983056 AMP983056:AMT983056 AWL983056:AWP983056 BGH983056:BGL983056 BQD983056:BQH983056 BZZ983056:CAD983056 CJV983056:CJZ983056 CTR983056:CTV983056 DDN983056:DDR983056 DNJ983056:DNN983056 DXF983056:DXJ983056 EHB983056:EHF983056 EQX983056:ERB983056 FAT983056:FAX983056 FKP983056:FKT983056 FUL983056:FUP983056 GEH983056:GEL983056 GOD983056:GOH983056 GXZ983056:GYD983056 HHV983056:HHZ983056 HRR983056:HRV983056 IBN983056:IBR983056 ILJ983056:ILN983056 IVF983056:IVJ983056 JFB983056:JFF983056 JOX983056:JPB983056 JYT983056:JYX983056 KIP983056:KIT983056 KSL983056:KSP983056 LCH983056:LCL983056 LMD983056:LMH983056 LVZ983056:LWD983056 MFV983056:MFZ983056 MPR983056:MPV983056 MZN983056:MZR983056 NJJ983056:NJN983056 NTF983056:NTJ983056 ODB983056:ODF983056 OMX983056:ONB983056 OWT983056:OWX983056 PGP983056:PGT983056 PQL983056:PQP983056 QAH983056:QAL983056 QKD983056:QKH983056 QTZ983056:QUD983056 RDV983056:RDZ983056 RNR983056:RNV983056 RXN983056:RXR983056 SHJ983056:SHN983056 SRF983056:SRJ983056 TBB983056:TBF983056 TKX983056:TLB983056 TUT983056:TUX983056 UEP983056:UET983056 UOL983056:UOP983056 UYH983056:UYL983056 VID983056:VIH983056 VRZ983056:VSD983056 WBV983056:WBZ983056 WLR983056:WLV983056 C983056 C917520 C851984 C786448 C720912 C655376 C589840 C524304 C458768 C393232 C327696 C262160 C196624 C131088 C65552 C12:C13 E12:E13 E983056 E917520 E851984 E786448 E720912 E655376 E589840 E524304 E458768 E393232 E327696 E262160 E196624 E131088 E65552 G65552 G12:G13 G983056 G917520 G851984 G786448 G720912 G655376 G589840 G524304 G458768 G393232 G327696 G262160 G196624 G131088 I196624 SV54:SZ57 SV12:SZ18 ACR54:ACV57 ACR12:ACV18 AMN54:AMR57 AMN12:AMR18 AWJ54:AWN57 AWJ12:AWN18 BGF54:BGJ57 BGF12:BGJ18 BQB54:BQF57 BQB12:BQF18 BZX54:CAB57 BZX12:CAB18 CJT54:CJX57 CJT12:CJX18 CTP54:CTT57 CTP12:CTT18 DDL54:DDP57 DDL12:DDP18 DNH54:DNL57 DNH12:DNL18 DXD54:DXH57 DXD12:DXH18 EGZ54:EHD57 EGZ12:EHD18 EQV54:EQZ57 EQV12:EQZ18 FAR54:FAV57 FAR12:FAV18 FKN54:FKR57 FKN12:FKR18 FUJ54:FUN57 FUJ12:FUN18 GEF54:GEJ57 GEF12:GEJ18 GOB54:GOF57 GOB12:GOF18 GXX54:GYB57 GXX12:GYB18 HHT54:HHX57 HHT12:HHX18 HRP54:HRT57 HRP12:HRT18 IBL54:IBP57 IBL12:IBP18 ILH54:ILL57 ILH12:ILL18 IVD54:IVH57 IVD12:IVH18 JEZ54:JFD57 JEZ12:JFD18 JOV54:JOZ57 JOV12:JOZ18 JYR54:JYV57 JYR12:JYV18 KIN54:KIR57 KIN12:KIR18 KSJ54:KSN57 KSJ12:KSN18 LCF54:LCJ57 LCF12:LCJ18 LMB54:LMF57 LMB12:LMF18 LVX54:LWB57 LVX12:LWB18 MFT54:MFX57 MFT12:MFX18 MPP54:MPT57 MPP12:MPT18 MZL54:MZP57 MZL12:MZP18 NJH54:NJL57 NJH12:NJL18 NTD54:NTH57 NTD12:NTH18 OCZ54:ODD57 OCZ12:ODD18 OMV54:OMZ57 OMV12:OMZ18 OWR54:OWV57 OWR12:OWV18 PGN54:PGR57 PGN12:PGR18 PQJ54:PQN57 PQJ12:PQN18 QAF54:QAJ57 QAF12:QAJ18 QKB54:QKF57 QKB12:QKF18 QTX54:QUB57 QTX12:QUB18 RDT54:RDX57 RDT12:RDX18 RNP54:RNT57 RNP12:RNT18 RXL54:RXP57 RXL12:RXP18 SHH54:SHL57 SHH12:SHL18 SRD54:SRH57 SRD12:SRH18 TAZ54:TBD57 TAZ12:TBD18 TKV54:TKZ57 TKV12:TKZ18 TUR54:TUV57 TUR12:TUV18 UEN54:UER57 UEN12:UER18 UOJ54:UON57 UOJ12:UON18 UYF54:UYJ57 UYF12:UYJ18 VIB54:VIF57 VIB12:VIF18 VRX54:VSB57 VRX12:VSB18 WBT54:WBX57 WBT12:WBX18 WLP54:WLT57 WLP12:WLT18 WVL54:WVP57 WVL12:WVP18 IZ54:JD57 IZ12:JD18" xr:uid="{00000000-0002-0000-0500-000000000000}">
      <formula1>"Création,Répertoire Qc,Répertoire Au,Reprise"</formula1>
    </dataValidation>
    <dataValidation type="list" allowBlank="1" showInputMessage="1" showErrorMessage="1" sqref="C16 E16 G16 I16" xr:uid="{00000000-0002-0000-0500-000001000000}">
      <formula1>"Oui"</formula1>
    </dataValidation>
  </dataValidations>
  <pageMargins left="0.51181102362204722" right="0.51181102362204722" top="0.43307086614173229" bottom="0.43307086614173229" header="0" footer="0.23622047244094491"/>
  <pageSetup scale="85" firstPageNumber="15" fitToWidth="0" fitToHeight="0" orientation="landscape" r:id="rId1"/>
  <headerFooter alignWithMargins="0">
    <oddHeader xml:space="preserve">&amp;R
</oddHeader>
    <oddFooter>&amp;R&amp;9Rapport final d'activité</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98"/>
  <sheetViews>
    <sheetView showGridLines="0" showZeros="0" showWhiteSpace="0" zoomScaleNormal="100" zoomScaleSheetLayoutView="90" workbookViewId="0">
      <selection activeCell="E3" sqref="E3"/>
    </sheetView>
  </sheetViews>
  <sheetFormatPr baseColWidth="10" defaultRowHeight="12.75"/>
  <cols>
    <col min="1" max="1" width="39.42578125" style="822" customWidth="1"/>
    <col min="2" max="2" width="3.85546875" style="821" customWidth="1"/>
    <col min="3" max="3" width="17.28515625" style="965" customWidth="1"/>
    <col min="4" max="4" width="3.85546875" style="821" customWidth="1"/>
    <col min="5" max="5" width="16.42578125" style="965" customWidth="1"/>
    <col min="6" max="6" width="3.85546875" style="821" customWidth="1"/>
    <col min="7" max="7" width="16.85546875" style="965" customWidth="1"/>
    <col min="8" max="8" width="3.85546875" style="821" customWidth="1"/>
    <col min="9" max="9" width="17" style="965" customWidth="1"/>
    <col min="10" max="10" width="3.85546875" style="821" customWidth="1"/>
    <col min="11" max="11" width="12.7109375" style="965" customWidth="1"/>
    <col min="12" max="257" width="11.42578125" style="965"/>
    <col min="258" max="258" width="13.42578125" style="965" customWidth="1"/>
    <col min="259" max="259" width="1.42578125" style="965" customWidth="1"/>
    <col min="260" max="260" width="18.28515625" style="965" customWidth="1"/>
    <col min="261" max="261" width="2" style="965" customWidth="1"/>
    <col min="262" max="266" width="15.7109375" style="965" customWidth="1"/>
    <col min="267" max="267" width="13.7109375" style="965" customWidth="1"/>
    <col min="268" max="513" width="11.42578125" style="965"/>
    <col min="514" max="514" width="13.42578125" style="965" customWidth="1"/>
    <col min="515" max="515" width="1.42578125" style="965" customWidth="1"/>
    <col min="516" max="516" width="18.28515625" style="965" customWidth="1"/>
    <col min="517" max="517" width="2" style="965" customWidth="1"/>
    <col min="518" max="522" width="15.7109375" style="965" customWidth="1"/>
    <col min="523" max="523" width="13.7109375" style="965" customWidth="1"/>
    <col min="524" max="769" width="11.42578125" style="965"/>
    <col min="770" max="770" width="13.42578125" style="965" customWidth="1"/>
    <col min="771" max="771" width="1.42578125" style="965" customWidth="1"/>
    <col min="772" max="772" width="18.28515625" style="965" customWidth="1"/>
    <col min="773" max="773" width="2" style="965" customWidth="1"/>
    <col min="774" max="778" width="15.7109375" style="965" customWidth="1"/>
    <col min="779" max="779" width="13.7109375" style="965" customWidth="1"/>
    <col min="780" max="1025" width="11.42578125" style="965"/>
    <col min="1026" max="1026" width="13.42578125" style="965" customWidth="1"/>
    <col min="1027" max="1027" width="1.42578125" style="965" customWidth="1"/>
    <col min="1028" max="1028" width="18.28515625" style="965" customWidth="1"/>
    <col min="1029" max="1029" width="2" style="965" customWidth="1"/>
    <col min="1030" max="1034" width="15.7109375" style="965" customWidth="1"/>
    <col min="1035" max="1035" width="13.7109375" style="965" customWidth="1"/>
    <col min="1036" max="1281" width="11.42578125" style="965"/>
    <col min="1282" max="1282" width="13.42578125" style="965" customWidth="1"/>
    <col min="1283" max="1283" width="1.42578125" style="965" customWidth="1"/>
    <col min="1284" max="1284" width="18.28515625" style="965" customWidth="1"/>
    <col min="1285" max="1285" width="2" style="965" customWidth="1"/>
    <col min="1286" max="1290" width="15.7109375" style="965" customWidth="1"/>
    <col min="1291" max="1291" width="13.7109375" style="965" customWidth="1"/>
    <col min="1292" max="1537" width="11.42578125" style="965"/>
    <col min="1538" max="1538" width="13.42578125" style="965" customWidth="1"/>
    <col min="1539" max="1539" width="1.42578125" style="965" customWidth="1"/>
    <col min="1540" max="1540" width="18.28515625" style="965" customWidth="1"/>
    <col min="1541" max="1541" width="2" style="965" customWidth="1"/>
    <col min="1542" max="1546" width="15.7109375" style="965" customWidth="1"/>
    <col min="1547" max="1547" width="13.7109375" style="965" customWidth="1"/>
    <col min="1548" max="1793" width="11.42578125" style="965"/>
    <col min="1794" max="1794" width="13.42578125" style="965" customWidth="1"/>
    <col min="1795" max="1795" width="1.42578125" style="965" customWidth="1"/>
    <col min="1796" max="1796" width="18.28515625" style="965" customWidth="1"/>
    <col min="1797" max="1797" width="2" style="965" customWidth="1"/>
    <col min="1798" max="1802" width="15.7109375" style="965" customWidth="1"/>
    <col min="1803" max="1803" width="13.7109375" style="965" customWidth="1"/>
    <col min="1804" max="2049" width="11.42578125" style="965"/>
    <col min="2050" max="2050" width="13.42578125" style="965" customWidth="1"/>
    <col min="2051" max="2051" width="1.42578125" style="965" customWidth="1"/>
    <col min="2052" max="2052" width="18.28515625" style="965" customWidth="1"/>
    <col min="2053" max="2053" width="2" style="965" customWidth="1"/>
    <col min="2054" max="2058" width="15.7109375" style="965" customWidth="1"/>
    <col min="2059" max="2059" width="13.7109375" style="965" customWidth="1"/>
    <col min="2060" max="2305" width="11.42578125" style="965"/>
    <col min="2306" max="2306" width="13.42578125" style="965" customWidth="1"/>
    <col min="2307" max="2307" width="1.42578125" style="965" customWidth="1"/>
    <col min="2308" max="2308" width="18.28515625" style="965" customWidth="1"/>
    <col min="2309" max="2309" width="2" style="965" customWidth="1"/>
    <col min="2310" max="2314" width="15.7109375" style="965" customWidth="1"/>
    <col min="2315" max="2315" width="13.7109375" style="965" customWidth="1"/>
    <col min="2316" max="2561" width="11.42578125" style="965"/>
    <col min="2562" max="2562" width="13.42578125" style="965" customWidth="1"/>
    <col min="2563" max="2563" width="1.42578125" style="965" customWidth="1"/>
    <col min="2564" max="2564" width="18.28515625" style="965" customWidth="1"/>
    <col min="2565" max="2565" width="2" style="965" customWidth="1"/>
    <col min="2566" max="2570" width="15.7109375" style="965" customWidth="1"/>
    <col min="2571" max="2571" width="13.7109375" style="965" customWidth="1"/>
    <col min="2572" max="2817" width="11.42578125" style="965"/>
    <col min="2818" max="2818" width="13.42578125" style="965" customWidth="1"/>
    <col min="2819" max="2819" width="1.42578125" style="965" customWidth="1"/>
    <col min="2820" max="2820" width="18.28515625" style="965" customWidth="1"/>
    <col min="2821" max="2821" width="2" style="965" customWidth="1"/>
    <col min="2822" max="2826" width="15.7109375" style="965" customWidth="1"/>
    <col min="2827" max="2827" width="13.7109375" style="965" customWidth="1"/>
    <col min="2828" max="3073" width="11.42578125" style="965"/>
    <col min="3074" max="3074" width="13.42578125" style="965" customWidth="1"/>
    <col min="3075" max="3075" width="1.42578125" style="965" customWidth="1"/>
    <col min="3076" max="3076" width="18.28515625" style="965" customWidth="1"/>
    <col min="3077" max="3077" width="2" style="965" customWidth="1"/>
    <col min="3078" max="3082" width="15.7109375" style="965" customWidth="1"/>
    <col min="3083" max="3083" width="13.7109375" style="965" customWidth="1"/>
    <col min="3084" max="3329" width="11.42578125" style="965"/>
    <col min="3330" max="3330" width="13.42578125" style="965" customWidth="1"/>
    <col min="3331" max="3331" width="1.42578125" style="965" customWidth="1"/>
    <col min="3332" max="3332" width="18.28515625" style="965" customWidth="1"/>
    <col min="3333" max="3333" width="2" style="965" customWidth="1"/>
    <col min="3334" max="3338" width="15.7109375" style="965" customWidth="1"/>
    <col min="3339" max="3339" width="13.7109375" style="965" customWidth="1"/>
    <col min="3340" max="3585" width="11.42578125" style="965"/>
    <col min="3586" max="3586" width="13.42578125" style="965" customWidth="1"/>
    <col min="3587" max="3587" width="1.42578125" style="965" customWidth="1"/>
    <col min="3588" max="3588" width="18.28515625" style="965" customWidth="1"/>
    <col min="3589" max="3589" width="2" style="965" customWidth="1"/>
    <col min="3590" max="3594" width="15.7109375" style="965" customWidth="1"/>
    <col min="3595" max="3595" width="13.7109375" style="965" customWidth="1"/>
    <col min="3596" max="3841" width="11.42578125" style="965"/>
    <col min="3842" max="3842" width="13.42578125" style="965" customWidth="1"/>
    <col min="3843" max="3843" width="1.42578125" style="965" customWidth="1"/>
    <col min="3844" max="3844" width="18.28515625" style="965" customWidth="1"/>
    <col min="3845" max="3845" width="2" style="965" customWidth="1"/>
    <col min="3846" max="3850" width="15.7109375" style="965" customWidth="1"/>
    <col min="3851" max="3851" width="13.7109375" style="965" customWidth="1"/>
    <col min="3852" max="4097" width="11.42578125" style="965"/>
    <col min="4098" max="4098" width="13.42578125" style="965" customWidth="1"/>
    <col min="4099" max="4099" width="1.42578125" style="965" customWidth="1"/>
    <col min="4100" max="4100" width="18.28515625" style="965" customWidth="1"/>
    <col min="4101" max="4101" width="2" style="965" customWidth="1"/>
    <col min="4102" max="4106" width="15.7109375" style="965" customWidth="1"/>
    <col min="4107" max="4107" width="13.7109375" style="965" customWidth="1"/>
    <col min="4108" max="4353" width="11.42578125" style="965"/>
    <col min="4354" max="4354" width="13.42578125" style="965" customWidth="1"/>
    <col min="4355" max="4355" width="1.42578125" style="965" customWidth="1"/>
    <col min="4356" max="4356" width="18.28515625" style="965" customWidth="1"/>
    <col min="4357" max="4357" width="2" style="965" customWidth="1"/>
    <col min="4358" max="4362" width="15.7109375" style="965" customWidth="1"/>
    <col min="4363" max="4363" width="13.7109375" style="965" customWidth="1"/>
    <col min="4364" max="4609" width="11.42578125" style="965"/>
    <col min="4610" max="4610" width="13.42578125" style="965" customWidth="1"/>
    <col min="4611" max="4611" width="1.42578125" style="965" customWidth="1"/>
    <col min="4612" max="4612" width="18.28515625" style="965" customWidth="1"/>
    <col min="4613" max="4613" width="2" style="965" customWidth="1"/>
    <col min="4614" max="4618" width="15.7109375" style="965" customWidth="1"/>
    <col min="4619" max="4619" width="13.7109375" style="965" customWidth="1"/>
    <col min="4620" max="4865" width="11.42578125" style="965"/>
    <col min="4866" max="4866" width="13.42578125" style="965" customWidth="1"/>
    <col min="4867" max="4867" width="1.42578125" style="965" customWidth="1"/>
    <col min="4868" max="4868" width="18.28515625" style="965" customWidth="1"/>
    <col min="4869" max="4869" width="2" style="965" customWidth="1"/>
    <col min="4870" max="4874" width="15.7109375" style="965" customWidth="1"/>
    <col min="4875" max="4875" width="13.7109375" style="965" customWidth="1"/>
    <col min="4876" max="5121" width="11.42578125" style="965"/>
    <col min="5122" max="5122" width="13.42578125" style="965" customWidth="1"/>
    <col min="5123" max="5123" width="1.42578125" style="965" customWidth="1"/>
    <col min="5124" max="5124" width="18.28515625" style="965" customWidth="1"/>
    <col min="5125" max="5125" width="2" style="965" customWidth="1"/>
    <col min="5126" max="5130" width="15.7109375" style="965" customWidth="1"/>
    <col min="5131" max="5131" width="13.7109375" style="965" customWidth="1"/>
    <col min="5132" max="5377" width="11.42578125" style="965"/>
    <col min="5378" max="5378" width="13.42578125" style="965" customWidth="1"/>
    <col min="5379" max="5379" width="1.42578125" style="965" customWidth="1"/>
    <col min="5380" max="5380" width="18.28515625" style="965" customWidth="1"/>
    <col min="5381" max="5381" width="2" style="965" customWidth="1"/>
    <col min="5382" max="5386" width="15.7109375" style="965" customWidth="1"/>
    <col min="5387" max="5387" width="13.7109375" style="965" customWidth="1"/>
    <col min="5388" max="5633" width="11.42578125" style="965"/>
    <col min="5634" max="5634" width="13.42578125" style="965" customWidth="1"/>
    <col min="5635" max="5635" width="1.42578125" style="965" customWidth="1"/>
    <col min="5636" max="5636" width="18.28515625" style="965" customWidth="1"/>
    <col min="5637" max="5637" width="2" style="965" customWidth="1"/>
    <col min="5638" max="5642" width="15.7109375" style="965" customWidth="1"/>
    <col min="5643" max="5643" width="13.7109375" style="965" customWidth="1"/>
    <col min="5644" max="5889" width="11.42578125" style="965"/>
    <col min="5890" max="5890" width="13.42578125" style="965" customWidth="1"/>
    <col min="5891" max="5891" width="1.42578125" style="965" customWidth="1"/>
    <col min="5892" max="5892" width="18.28515625" style="965" customWidth="1"/>
    <col min="5893" max="5893" width="2" style="965" customWidth="1"/>
    <col min="5894" max="5898" width="15.7109375" style="965" customWidth="1"/>
    <col min="5899" max="5899" width="13.7109375" style="965" customWidth="1"/>
    <col min="5900" max="6145" width="11.42578125" style="965"/>
    <col min="6146" max="6146" width="13.42578125" style="965" customWidth="1"/>
    <col min="6147" max="6147" width="1.42578125" style="965" customWidth="1"/>
    <col min="6148" max="6148" width="18.28515625" style="965" customWidth="1"/>
    <col min="6149" max="6149" width="2" style="965" customWidth="1"/>
    <col min="6150" max="6154" width="15.7109375" style="965" customWidth="1"/>
    <col min="6155" max="6155" width="13.7109375" style="965" customWidth="1"/>
    <col min="6156" max="6401" width="11.42578125" style="965"/>
    <col min="6402" max="6402" width="13.42578125" style="965" customWidth="1"/>
    <col min="6403" max="6403" width="1.42578125" style="965" customWidth="1"/>
    <col min="6404" max="6404" width="18.28515625" style="965" customWidth="1"/>
    <col min="6405" max="6405" width="2" style="965" customWidth="1"/>
    <col min="6406" max="6410" width="15.7109375" style="965" customWidth="1"/>
    <col min="6411" max="6411" width="13.7109375" style="965" customWidth="1"/>
    <col min="6412" max="6657" width="11.42578125" style="965"/>
    <col min="6658" max="6658" width="13.42578125" style="965" customWidth="1"/>
    <col min="6659" max="6659" width="1.42578125" style="965" customWidth="1"/>
    <col min="6660" max="6660" width="18.28515625" style="965" customWidth="1"/>
    <col min="6661" max="6661" width="2" style="965" customWidth="1"/>
    <col min="6662" max="6666" width="15.7109375" style="965" customWidth="1"/>
    <col min="6667" max="6667" width="13.7109375" style="965" customWidth="1"/>
    <col min="6668" max="6913" width="11.42578125" style="965"/>
    <col min="6914" max="6914" width="13.42578125" style="965" customWidth="1"/>
    <col min="6915" max="6915" width="1.42578125" style="965" customWidth="1"/>
    <col min="6916" max="6916" width="18.28515625" style="965" customWidth="1"/>
    <col min="6917" max="6917" width="2" style="965" customWidth="1"/>
    <col min="6918" max="6922" width="15.7109375" style="965" customWidth="1"/>
    <col min="6923" max="6923" width="13.7109375" style="965" customWidth="1"/>
    <col min="6924" max="7169" width="11.42578125" style="965"/>
    <col min="7170" max="7170" width="13.42578125" style="965" customWidth="1"/>
    <col min="7171" max="7171" width="1.42578125" style="965" customWidth="1"/>
    <col min="7172" max="7172" width="18.28515625" style="965" customWidth="1"/>
    <col min="7173" max="7173" width="2" style="965" customWidth="1"/>
    <col min="7174" max="7178" width="15.7109375" style="965" customWidth="1"/>
    <col min="7179" max="7179" width="13.7109375" style="965" customWidth="1"/>
    <col min="7180" max="7425" width="11.42578125" style="965"/>
    <col min="7426" max="7426" width="13.42578125" style="965" customWidth="1"/>
    <col min="7427" max="7427" width="1.42578125" style="965" customWidth="1"/>
    <col min="7428" max="7428" width="18.28515625" style="965" customWidth="1"/>
    <col min="7429" max="7429" width="2" style="965" customWidth="1"/>
    <col min="7430" max="7434" width="15.7109375" style="965" customWidth="1"/>
    <col min="7435" max="7435" width="13.7109375" style="965" customWidth="1"/>
    <col min="7436" max="7681" width="11.42578125" style="965"/>
    <col min="7682" max="7682" width="13.42578125" style="965" customWidth="1"/>
    <col min="7683" max="7683" width="1.42578125" style="965" customWidth="1"/>
    <col min="7684" max="7684" width="18.28515625" style="965" customWidth="1"/>
    <col min="7685" max="7685" width="2" style="965" customWidth="1"/>
    <col min="7686" max="7690" width="15.7109375" style="965" customWidth="1"/>
    <col min="7691" max="7691" width="13.7109375" style="965" customWidth="1"/>
    <col min="7692" max="7937" width="11.42578125" style="965"/>
    <col min="7938" max="7938" width="13.42578125" style="965" customWidth="1"/>
    <col min="7939" max="7939" width="1.42578125" style="965" customWidth="1"/>
    <col min="7940" max="7940" width="18.28515625" style="965" customWidth="1"/>
    <col min="7941" max="7941" width="2" style="965" customWidth="1"/>
    <col min="7942" max="7946" width="15.7109375" style="965" customWidth="1"/>
    <col min="7947" max="7947" width="13.7109375" style="965" customWidth="1"/>
    <col min="7948" max="8193" width="11.42578125" style="965"/>
    <col min="8194" max="8194" width="13.42578125" style="965" customWidth="1"/>
    <col min="8195" max="8195" width="1.42578125" style="965" customWidth="1"/>
    <col min="8196" max="8196" width="18.28515625" style="965" customWidth="1"/>
    <col min="8197" max="8197" width="2" style="965" customWidth="1"/>
    <col min="8198" max="8202" width="15.7109375" style="965" customWidth="1"/>
    <col min="8203" max="8203" width="13.7109375" style="965" customWidth="1"/>
    <col min="8204" max="8449" width="11.42578125" style="965"/>
    <col min="8450" max="8450" width="13.42578125" style="965" customWidth="1"/>
    <col min="8451" max="8451" width="1.42578125" style="965" customWidth="1"/>
    <col min="8452" max="8452" width="18.28515625" style="965" customWidth="1"/>
    <col min="8453" max="8453" width="2" style="965" customWidth="1"/>
    <col min="8454" max="8458" width="15.7109375" style="965" customWidth="1"/>
    <col min="8459" max="8459" width="13.7109375" style="965" customWidth="1"/>
    <col min="8460" max="8705" width="11.42578125" style="965"/>
    <col min="8706" max="8706" width="13.42578125" style="965" customWidth="1"/>
    <col min="8707" max="8707" width="1.42578125" style="965" customWidth="1"/>
    <col min="8708" max="8708" width="18.28515625" style="965" customWidth="1"/>
    <col min="8709" max="8709" width="2" style="965" customWidth="1"/>
    <col min="8710" max="8714" width="15.7109375" style="965" customWidth="1"/>
    <col min="8715" max="8715" width="13.7109375" style="965" customWidth="1"/>
    <col min="8716" max="8961" width="11.42578125" style="965"/>
    <col min="8962" max="8962" width="13.42578125" style="965" customWidth="1"/>
    <col min="8963" max="8963" width="1.42578125" style="965" customWidth="1"/>
    <col min="8964" max="8964" width="18.28515625" style="965" customWidth="1"/>
    <col min="8965" max="8965" width="2" style="965" customWidth="1"/>
    <col min="8966" max="8970" width="15.7109375" style="965" customWidth="1"/>
    <col min="8971" max="8971" width="13.7109375" style="965" customWidth="1"/>
    <col min="8972" max="9217" width="11.42578125" style="965"/>
    <col min="9218" max="9218" width="13.42578125" style="965" customWidth="1"/>
    <col min="9219" max="9219" width="1.42578125" style="965" customWidth="1"/>
    <col min="9220" max="9220" width="18.28515625" style="965" customWidth="1"/>
    <col min="9221" max="9221" width="2" style="965" customWidth="1"/>
    <col min="9222" max="9226" width="15.7109375" style="965" customWidth="1"/>
    <col min="9227" max="9227" width="13.7109375" style="965" customWidth="1"/>
    <col min="9228" max="9473" width="11.42578125" style="965"/>
    <col min="9474" max="9474" width="13.42578125" style="965" customWidth="1"/>
    <col min="9475" max="9475" width="1.42578125" style="965" customWidth="1"/>
    <col min="9476" max="9476" width="18.28515625" style="965" customWidth="1"/>
    <col min="9477" max="9477" width="2" style="965" customWidth="1"/>
    <col min="9478" max="9482" width="15.7109375" style="965" customWidth="1"/>
    <col min="9483" max="9483" width="13.7109375" style="965" customWidth="1"/>
    <col min="9484" max="9729" width="11.42578125" style="965"/>
    <col min="9730" max="9730" width="13.42578125" style="965" customWidth="1"/>
    <col min="9731" max="9731" width="1.42578125" style="965" customWidth="1"/>
    <col min="9732" max="9732" width="18.28515625" style="965" customWidth="1"/>
    <col min="9733" max="9733" width="2" style="965" customWidth="1"/>
    <col min="9734" max="9738" width="15.7109375" style="965" customWidth="1"/>
    <col min="9739" max="9739" width="13.7109375" style="965" customWidth="1"/>
    <col min="9740" max="9985" width="11.42578125" style="965"/>
    <col min="9986" max="9986" width="13.42578125" style="965" customWidth="1"/>
    <col min="9987" max="9987" width="1.42578125" style="965" customWidth="1"/>
    <col min="9988" max="9988" width="18.28515625" style="965" customWidth="1"/>
    <col min="9989" max="9989" width="2" style="965" customWidth="1"/>
    <col min="9990" max="9994" width="15.7109375" style="965" customWidth="1"/>
    <col min="9995" max="9995" width="13.7109375" style="965" customWidth="1"/>
    <col min="9996" max="10241" width="11.42578125" style="965"/>
    <col min="10242" max="10242" width="13.42578125" style="965" customWidth="1"/>
    <col min="10243" max="10243" width="1.42578125" style="965" customWidth="1"/>
    <col min="10244" max="10244" width="18.28515625" style="965" customWidth="1"/>
    <col min="10245" max="10245" width="2" style="965" customWidth="1"/>
    <col min="10246" max="10250" width="15.7109375" style="965" customWidth="1"/>
    <col min="10251" max="10251" width="13.7109375" style="965" customWidth="1"/>
    <col min="10252" max="10497" width="11.42578125" style="965"/>
    <col min="10498" max="10498" width="13.42578125" style="965" customWidth="1"/>
    <col min="10499" max="10499" width="1.42578125" style="965" customWidth="1"/>
    <col min="10500" max="10500" width="18.28515625" style="965" customWidth="1"/>
    <col min="10501" max="10501" width="2" style="965" customWidth="1"/>
    <col min="10502" max="10506" width="15.7109375" style="965" customWidth="1"/>
    <col min="10507" max="10507" width="13.7109375" style="965" customWidth="1"/>
    <col min="10508" max="10753" width="11.42578125" style="965"/>
    <col min="10754" max="10754" width="13.42578125" style="965" customWidth="1"/>
    <col min="10755" max="10755" width="1.42578125" style="965" customWidth="1"/>
    <col min="10756" max="10756" width="18.28515625" style="965" customWidth="1"/>
    <col min="10757" max="10757" width="2" style="965" customWidth="1"/>
    <col min="10758" max="10762" width="15.7109375" style="965" customWidth="1"/>
    <col min="10763" max="10763" width="13.7109375" style="965" customWidth="1"/>
    <col min="10764" max="11009" width="11.42578125" style="965"/>
    <col min="11010" max="11010" width="13.42578125" style="965" customWidth="1"/>
    <col min="11011" max="11011" width="1.42578125" style="965" customWidth="1"/>
    <col min="11012" max="11012" width="18.28515625" style="965" customWidth="1"/>
    <col min="11013" max="11013" width="2" style="965" customWidth="1"/>
    <col min="11014" max="11018" width="15.7109375" style="965" customWidth="1"/>
    <col min="11019" max="11019" width="13.7109375" style="965" customWidth="1"/>
    <col min="11020" max="11265" width="11.42578125" style="965"/>
    <col min="11266" max="11266" width="13.42578125" style="965" customWidth="1"/>
    <col min="11267" max="11267" width="1.42578125" style="965" customWidth="1"/>
    <col min="11268" max="11268" width="18.28515625" style="965" customWidth="1"/>
    <col min="11269" max="11269" width="2" style="965" customWidth="1"/>
    <col min="11270" max="11274" width="15.7109375" style="965" customWidth="1"/>
    <col min="11275" max="11275" width="13.7109375" style="965" customWidth="1"/>
    <col min="11276" max="11521" width="11.42578125" style="965"/>
    <col min="11522" max="11522" width="13.42578125" style="965" customWidth="1"/>
    <col min="11523" max="11523" width="1.42578125" style="965" customWidth="1"/>
    <col min="11524" max="11524" width="18.28515625" style="965" customWidth="1"/>
    <col min="11525" max="11525" width="2" style="965" customWidth="1"/>
    <col min="11526" max="11530" width="15.7109375" style="965" customWidth="1"/>
    <col min="11531" max="11531" width="13.7109375" style="965" customWidth="1"/>
    <col min="11532" max="11777" width="11.42578125" style="965"/>
    <col min="11778" max="11778" width="13.42578125" style="965" customWidth="1"/>
    <col min="11779" max="11779" width="1.42578125" style="965" customWidth="1"/>
    <col min="11780" max="11780" width="18.28515625" style="965" customWidth="1"/>
    <col min="11781" max="11781" width="2" style="965" customWidth="1"/>
    <col min="11782" max="11786" width="15.7109375" style="965" customWidth="1"/>
    <col min="11787" max="11787" width="13.7109375" style="965" customWidth="1"/>
    <col min="11788" max="12033" width="11.42578125" style="965"/>
    <col min="12034" max="12034" width="13.42578125" style="965" customWidth="1"/>
    <col min="12035" max="12035" width="1.42578125" style="965" customWidth="1"/>
    <col min="12036" max="12036" width="18.28515625" style="965" customWidth="1"/>
    <col min="12037" max="12037" width="2" style="965" customWidth="1"/>
    <col min="12038" max="12042" width="15.7109375" style="965" customWidth="1"/>
    <col min="12043" max="12043" width="13.7109375" style="965" customWidth="1"/>
    <col min="12044" max="12289" width="11.42578125" style="965"/>
    <col min="12290" max="12290" width="13.42578125" style="965" customWidth="1"/>
    <col min="12291" max="12291" width="1.42578125" style="965" customWidth="1"/>
    <col min="12292" max="12292" width="18.28515625" style="965" customWidth="1"/>
    <col min="12293" max="12293" width="2" style="965" customWidth="1"/>
    <col min="12294" max="12298" width="15.7109375" style="965" customWidth="1"/>
    <col min="12299" max="12299" width="13.7109375" style="965" customWidth="1"/>
    <col min="12300" max="12545" width="11.42578125" style="965"/>
    <col min="12546" max="12546" width="13.42578125" style="965" customWidth="1"/>
    <col min="12547" max="12547" width="1.42578125" style="965" customWidth="1"/>
    <col min="12548" max="12548" width="18.28515625" style="965" customWidth="1"/>
    <col min="12549" max="12549" width="2" style="965" customWidth="1"/>
    <col min="12550" max="12554" width="15.7109375" style="965" customWidth="1"/>
    <col min="12555" max="12555" width="13.7109375" style="965" customWidth="1"/>
    <col min="12556" max="12801" width="11.42578125" style="965"/>
    <col min="12802" max="12802" width="13.42578125" style="965" customWidth="1"/>
    <col min="12803" max="12803" width="1.42578125" style="965" customWidth="1"/>
    <col min="12804" max="12804" width="18.28515625" style="965" customWidth="1"/>
    <col min="12805" max="12805" width="2" style="965" customWidth="1"/>
    <col min="12806" max="12810" width="15.7109375" style="965" customWidth="1"/>
    <col min="12811" max="12811" width="13.7109375" style="965" customWidth="1"/>
    <col min="12812" max="13057" width="11.42578125" style="965"/>
    <col min="13058" max="13058" width="13.42578125" style="965" customWidth="1"/>
    <col min="13059" max="13059" width="1.42578125" style="965" customWidth="1"/>
    <col min="13060" max="13060" width="18.28515625" style="965" customWidth="1"/>
    <col min="13061" max="13061" width="2" style="965" customWidth="1"/>
    <col min="13062" max="13066" width="15.7109375" style="965" customWidth="1"/>
    <col min="13067" max="13067" width="13.7109375" style="965" customWidth="1"/>
    <col min="13068" max="13313" width="11.42578125" style="965"/>
    <col min="13314" max="13314" width="13.42578125" style="965" customWidth="1"/>
    <col min="13315" max="13315" width="1.42578125" style="965" customWidth="1"/>
    <col min="13316" max="13316" width="18.28515625" style="965" customWidth="1"/>
    <col min="13317" max="13317" width="2" style="965" customWidth="1"/>
    <col min="13318" max="13322" width="15.7109375" style="965" customWidth="1"/>
    <col min="13323" max="13323" width="13.7109375" style="965" customWidth="1"/>
    <col min="13324" max="13569" width="11.42578125" style="965"/>
    <col min="13570" max="13570" width="13.42578125" style="965" customWidth="1"/>
    <col min="13571" max="13571" width="1.42578125" style="965" customWidth="1"/>
    <col min="13572" max="13572" width="18.28515625" style="965" customWidth="1"/>
    <col min="13573" max="13573" width="2" style="965" customWidth="1"/>
    <col min="13574" max="13578" width="15.7109375" style="965" customWidth="1"/>
    <col min="13579" max="13579" width="13.7109375" style="965" customWidth="1"/>
    <col min="13580" max="13825" width="11.42578125" style="965"/>
    <col min="13826" max="13826" width="13.42578125" style="965" customWidth="1"/>
    <col min="13827" max="13827" width="1.42578125" style="965" customWidth="1"/>
    <col min="13828" max="13828" width="18.28515625" style="965" customWidth="1"/>
    <col min="13829" max="13829" width="2" style="965" customWidth="1"/>
    <col min="13830" max="13834" width="15.7109375" style="965" customWidth="1"/>
    <col min="13835" max="13835" width="13.7109375" style="965" customWidth="1"/>
    <col min="13836" max="14081" width="11.42578125" style="965"/>
    <col min="14082" max="14082" width="13.42578125" style="965" customWidth="1"/>
    <col min="14083" max="14083" width="1.42578125" style="965" customWidth="1"/>
    <col min="14084" max="14084" width="18.28515625" style="965" customWidth="1"/>
    <col min="14085" max="14085" width="2" style="965" customWidth="1"/>
    <col min="14086" max="14090" width="15.7109375" style="965" customWidth="1"/>
    <col min="14091" max="14091" width="13.7109375" style="965" customWidth="1"/>
    <col min="14092" max="14337" width="11.42578125" style="965"/>
    <col min="14338" max="14338" width="13.42578125" style="965" customWidth="1"/>
    <col min="14339" max="14339" width="1.42578125" style="965" customWidth="1"/>
    <col min="14340" max="14340" width="18.28515625" style="965" customWidth="1"/>
    <col min="14341" max="14341" width="2" style="965" customWidth="1"/>
    <col min="14342" max="14346" width="15.7109375" style="965" customWidth="1"/>
    <col min="14347" max="14347" width="13.7109375" style="965" customWidth="1"/>
    <col min="14348" max="14593" width="11.42578125" style="965"/>
    <col min="14594" max="14594" width="13.42578125" style="965" customWidth="1"/>
    <col min="14595" max="14595" width="1.42578125" style="965" customWidth="1"/>
    <col min="14596" max="14596" width="18.28515625" style="965" customWidth="1"/>
    <col min="14597" max="14597" width="2" style="965" customWidth="1"/>
    <col min="14598" max="14602" width="15.7109375" style="965" customWidth="1"/>
    <col min="14603" max="14603" width="13.7109375" style="965" customWidth="1"/>
    <col min="14604" max="14849" width="11.42578125" style="965"/>
    <col min="14850" max="14850" width="13.42578125" style="965" customWidth="1"/>
    <col min="14851" max="14851" width="1.42578125" style="965" customWidth="1"/>
    <col min="14852" max="14852" width="18.28515625" style="965" customWidth="1"/>
    <col min="14853" max="14853" width="2" style="965" customWidth="1"/>
    <col min="14854" max="14858" width="15.7109375" style="965" customWidth="1"/>
    <col min="14859" max="14859" width="13.7109375" style="965" customWidth="1"/>
    <col min="14860" max="15105" width="11.42578125" style="965"/>
    <col min="15106" max="15106" width="13.42578125" style="965" customWidth="1"/>
    <col min="15107" max="15107" width="1.42578125" style="965" customWidth="1"/>
    <col min="15108" max="15108" width="18.28515625" style="965" customWidth="1"/>
    <col min="15109" max="15109" width="2" style="965" customWidth="1"/>
    <col min="15110" max="15114" width="15.7109375" style="965" customWidth="1"/>
    <col min="15115" max="15115" width="13.7109375" style="965" customWidth="1"/>
    <col min="15116" max="15361" width="11.42578125" style="965"/>
    <col min="15362" max="15362" width="13.42578125" style="965" customWidth="1"/>
    <col min="15363" max="15363" width="1.42578125" style="965" customWidth="1"/>
    <col min="15364" max="15364" width="18.28515625" style="965" customWidth="1"/>
    <col min="15365" max="15365" width="2" style="965" customWidth="1"/>
    <col min="15366" max="15370" width="15.7109375" style="965" customWidth="1"/>
    <col min="15371" max="15371" width="13.7109375" style="965" customWidth="1"/>
    <col min="15372" max="15617" width="11.42578125" style="965"/>
    <col min="15618" max="15618" width="13.42578125" style="965" customWidth="1"/>
    <col min="15619" max="15619" width="1.42578125" style="965" customWidth="1"/>
    <col min="15620" max="15620" width="18.28515625" style="965" customWidth="1"/>
    <col min="15621" max="15621" width="2" style="965" customWidth="1"/>
    <col min="15622" max="15626" width="15.7109375" style="965" customWidth="1"/>
    <col min="15627" max="15627" width="13.7109375" style="965" customWidth="1"/>
    <col min="15628" max="15873" width="11.42578125" style="965"/>
    <col min="15874" max="15874" width="13.42578125" style="965" customWidth="1"/>
    <col min="15875" max="15875" width="1.42578125" style="965" customWidth="1"/>
    <col min="15876" max="15876" width="18.28515625" style="965" customWidth="1"/>
    <col min="15877" max="15877" width="2" style="965" customWidth="1"/>
    <col min="15878" max="15882" width="15.7109375" style="965" customWidth="1"/>
    <col min="15883" max="15883" width="13.7109375" style="965" customWidth="1"/>
    <col min="15884" max="16129" width="11.42578125" style="965"/>
    <col min="16130" max="16130" width="13.42578125" style="965" customWidth="1"/>
    <col min="16131" max="16131" width="1.42578125" style="965" customWidth="1"/>
    <col min="16132" max="16132" width="18.28515625" style="965" customWidth="1"/>
    <col min="16133" max="16133" width="2" style="965" customWidth="1"/>
    <col min="16134" max="16138" width="15.7109375" style="965" customWidth="1"/>
    <col min="16139" max="16139" width="13.7109375" style="965" customWidth="1"/>
    <col min="16140" max="16384" width="11.42578125" style="965"/>
  </cols>
  <sheetData>
    <row r="1" spans="1:14" s="924" customFormat="1" ht="18">
      <c r="A1" s="912" t="str">
        <f>"Section 8c : Bilan - Rémunération des artistes et des créateurs "&amp;'Page de garde'!C4</f>
        <v>Section 8c : Bilan - Rémunération des artistes et des créateurs 2023-2024</v>
      </c>
      <c r="B1" s="1060"/>
      <c r="C1" s="927"/>
      <c r="D1" s="912"/>
      <c r="E1" s="928"/>
      <c r="F1" s="912"/>
      <c r="G1" s="928"/>
      <c r="H1" s="912"/>
      <c r="J1" s="912"/>
      <c r="K1" s="983" t="s">
        <v>335</v>
      </c>
    </row>
    <row r="2" spans="1:14" s="924" customFormat="1" ht="15.75">
      <c r="A2" s="955" t="s">
        <v>690</v>
      </c>
      <c r="B2" s="955"/>
      <c r="C2" s="927"/>
      <c r="D2" s="955"/>
      <c r="E2" s="928"/>
      <c r="F2" s="955"/>
      <c r="G2" s="928"/>
      <c r="H2" s="955"/>
      <c r="J2" s="955"/>
      <c r="K2" s="983"/>
    </row>
    <row r="3" spans="1:14" ht="18.75" customHeight="1">
      <c r="A3" s="890" t="s">
        <v>692</v>
      </c>
      <c r="B3" s="890"/>
      <c r="D3" s="890"/>
      <c r="F3" s="890"/>
      <c r="H3" s="890"/>
      <c r="J3" s="890"/>
    </row>
    <row r="4" spans="1:14" ht="17.25" customHeight="1">
      <c r="A4" s="36" t="s">
        <v>446</v>
      </c>
      <c r="B4" s="890"/>
      <c r="D4" s="890"/>
      <c r="F4" s="890"/>
      <c r="H4" s="890"/>
      <c r="J4" s="890"/>
    </row>
    <row r="5" spans="1:14" ht="17.25" hidden="1" customHeight="1">
      <c r="A5" s="36"/>
      <c r="B5" s="890"/>
      <c r="D5" s="890"/>
      <c r="F5" s="890"/>
      <c r="H5" s="890"/>
      <c r="J5" s="890"/>
    </row>
    <row r="6" spans="1:14" ht="17.25" hidden="1" customHeight="1">
      <c r="A6" s="36"/>
      <c r="B6" s="890"/>
      <c r="D6" s="890"/>
      <c r="F6" s="890"/>
      <c r="H6" s="890"/>
      <c r="J6" s="890"/>
    </row>
    <row r="7" spans="1:14" ht="19.5" customHeight="1">
      <c r="A7" s="1197" t="s">
        <v>9</v>
      </c>
      <c r="B7" s="956"/>
      <c r="C7" s="1402">
        <f>'Page de garde'!$C$3</f>
        <v>0</v>
      </c>
      <c r="D7" s="1403"/>
      <c r="E7" s="1402"/>
      <c r="F7" s="1403"/>
      <c r="G7" s="1402"/>
      <c r="H7" s="1403"/>
      <c r="I7" s="1402"/>
      <c r="J7" s="956"/>
    </row>
    <row r="8" spans="1:14" ht="12" customHeight="1">
      <c r="A8" s="36"/>
      <c r="B8" s="36"/>
      <c r="D8" s="36"/>
      <c r="F8" s="36"/>
      <c r="H8" s="36"/>
      <c r="J8" s="36"/>
    </row>
    <row r="9" spans="1:14" ht="12">
      <c r="A9" s="965"/>
      <c r="B9" s="816"/>
      <c r="C9" s="929">
        <v>1</v>
      </c>
      <c r="D9" s="816"/>
      <c r="E9" s="929">
        <v>2</v>
      </c>
      <c r="F9" s="816"/>
      <c r="G9" s="929">
        <v>3</v>
      </c>
      <c r="H9" s="816"/>
      <c r="I9" s="929">
        <v>4</v>
      </c>
      <c r="J9" s="816"/>
    </row>
    <row r="10" spans="1:14" ht="21" customHeight="1">
      <c r="A10" s="858" t="s">
        <v>457</v>
      </c>
      <c r="B10" s="816"/>
      <c r="C10" s="930"/>
      <c r="D10" s="816"/>
      <c r="E10" s="931"/>
      <c r="F10" s="816"/>
      <c r="G10" s="931"/>
      <c r="H10" s="816"/>
      <c r="I10" s="931"/>
      <c r="J10" s="816"/>
    </row>
    <row r="11" spans="1:14" ht="10.5" customHeight="1">
      <c r="A11" s="858"/>
      <c r="B11" s="816"/>
      <c r="C11" s="1400"/>
      <c r="D11" s="816"/>
      <c r="E11" s="1401"/>
      <c r="F11" s="816"/>
      <c r="G11" s="1401"/>
      <c r="H11" s="816"/>
      <c r="I11" s="1401"/>
      <c r="J11" s="816"/>
    </row>
    <row r="12" spans="1:14" ht="17.25" customHeight="1">
      <c r="A12" s="918" t="s">
        <v>688</v>
      </c>
      <c r="B12" s="816"/>
      <c r="C12" s="1351"/>
      <c r="D12" s="816"/>
      <c r="E12" s="1351"/>
      <c r="F12" s="816"/>
      <c r="G12" s="1351"/>
      <c r="H12" s="816"/>
      <c r="I12" s="1351"/>
      <c r="J12" s="816"/>
    </row>
    <row r="13" spans="1:14" ht="12" hidden="1">
      <c r="A13" s="918"/>
      <c r="B13" s="847"/>
      <c r="C13" s="864"/>
      <c r="D13" s="816"/>
      <c r="E13" s="864"/>
      <c r="F13" s="816"/>
      <c r="G13" s="864"/>
      <c r="H13" s="816"/>
      <c r="I13" s="864"/>
      <c r="J13" s="816"/>
    </row>
    <row r="14" spans="1:14" ht="12" hidden="1">
      <c r="A14" s="964" t="s">
        <v>721</v>
      </c>
      <c r="B14" s="1191"/>
      <c r="C14" s="1407">
        <f>IF(AND(B27="",B28=""),0,1)</f>
        <v>0</v>
      </c>
      <c r="D14" s="1371"/>
      <c r="E14" s="1408">
        <f>IF(AND(D27="",D28=""),0,1)</f>
        <v>0</v>
      </c>
      <c r="F14" s="1371"/>
      <c r="G14" s="1408">
        <f>IF(AND(F27="",F28=""),0,1)</f>
        <v>0</v>
      </c>
      <c r="H14" s="1371"/>
      <c r="I14" s="1408">
        <f>IF(AND(H27="",H28=""),0,1)</f>
        <v>0</v>
      </c>
      <c r="J14" s="1371"/>
      <c r="K14" s="1351">
        <f>SUM(C14:I14)</f>
        <v>0</v>
      </c>
      <c r="N14" s="1009"/>
    </row>
    <row r="15" spans="1:14" ht="12" hidden="1">
      <c r="A15" s="964"/>
      <c r="B15" s="1198"/>
      <c r="C15" s="1030"/>
      <c r="D15" s="1373"/>
      <c r="E15" s="1030"/>
      <c r="F15" s="1373"/>
      <c r="G15" s="1030"/>
      <c r="H15" s="1373"/>
      <c r="I15" s="1030"/>
      <c r="J15" s="1373"/>
      <c r="K15" s="816"/>
      <c r="N15" s="1009"/>
    </row>
    <row r="16" spans="1:14" ht="12" hidden="1">
      <c r="A16" s="964"/>
      <c r="B16" s="1198"/>
      <c r="C16" s="1030"/>
      <c r="D16" s="1373"/>
      <c r="E16" s="1030"/>
      <c r="F16" s="1373"/>
      <c r="G16" s="1030"/>
      <c r="H16" s="1373"/>
      <c r="I16" s="1030"/>
      <c r="J16" s="1373"/>
      <c r="K16" s="816"/>
      <c r="N16" s="1009"/>
    </row>
    <row r="17" spans="1:14" ht="12" hidden="1">
      <c r="A17" s="964"/>
      <c r="B17" s="1198"/>
      <c r="C17" s="1030"/>
      <c r="D17" s="1373"/>
      <c r="E17" s="1030"/>
      <c r="F17" s="1373"/>
      <c r="G17" s="1030"/>
      <c r="H17" s="1373"/>
      <c r="I17" s="1030"/>
      <c r="J17" s="1373"/>
      <c r="K17" s="816"/>
      <c r="N17" s="1009"/>
    </row>
    <row r="18" spans="1:14" ht="12">
      <c r="A18" s="964"/>
      <c r="B18" s="964"/>
      <c r="C18" s="1030"/>
      <c r="D18" s="858"/>
      <c r="E18" s="1030"/>
      <c r="F18" s="858"/>
      <c r="G18" s="1030"/>
      <c r="H18" s="858"/>
      <c r="I18" s="1030"/>
      <c r="J18" s="858"/>
      <c r="N18" s="1009"/>
    </row>
    <row r="19" spans="1:14" ht="12">
      <c r="A19" s="926" t="s">
        <v>695</v>
      </c>
      <c r="B19" s="1009"/>
      <c r="C19" s="932"/>
      <c r="D19" s="1269"/>
      <c r="F19" s="1269"/>
      <c r="H19" s="1269"/>
      <c r="J19" s="1926" t="s">
        <v>458</v>
      </c>
      <c r="K19" s="1927"/>
    </row>
    <row r="20" spans="1:14" s="933" customFormat="1" ht="12">
      <c r="A20" s="822" t="s">
        <v>701</v>
      </c>
      <c r="B20" s="1358" t="s">
        <v>604</v>
      </c>
      <c r="C20" s="1357"/>
      <c r="D20" s="1358" t="s">
        <v>604</v>
      </c>
      <c r="E20" s="1357"/>
      <c r="F20" s="1358" t="s">
        <v>604</v>
      </c>
      <c r="G20" s="1357"/>
      <c r="H20" s="1358" t="s">
        <v>604</v>
      </c>
      <c r="I20" s="1357"/>
      <c r="J20" s="1358" t="s">
        <v>604</v>
      </c>
      <c r="K20" s="1357"/>
    </row>
    <row r="21" spans="1:14" s="933" customFormat="1" ht="14.1" customHeight="1">
      <c r="A21" s="1199" t="s">
        <v>564</v>
      </c>
      <c r="B21" s="1360"/>
      <c r="C21" s="1359"/>
      <c r="D21" s="1360"/>
      <c r="E21" s="1359"/>
      <c r="F21" s="1360"/>
      <c r="G21" s="1359"/>
      <c r="H21" s="1360"/>
      <c r="I21" s="1359"/>
      <c r="J21" s="1360">
        <f>B21+D21+F21+H21</f>
        <v>0</v>
      </c>
      <c r="K21" s="1359">
        <f>C21+E21+G21+I21</f>
        <v>0</v>
      </c>
    </row>
    <row r="22" spans="1:14" s="933" customFormat="1" ht="14.1" customHeight="1">
      <c r="A22" s="1199" t="s">
        <v>565</v>
      </c>
      <c r="B22" s="1360"/>
      <c r="C22" s="1359"/>
      <c r="D22" s="1360"/>
      <c r="E22" s="1359"/>
      <c r="F22" s="1360"/>
      <c r="G22" s="1359"/>
      <c r="H22" s="1360"/>
      <c r="I22" s="1359"/>
      <c r="J22" s="1360">
        <f>B22+D22+F22+H22</f>
        <v>0</v>
      </c>
      <c r="K22" s="1359">
        <f>C22+E22+G22+I22</f>
        <v>0</v>
      </c>
    </row>
    <row r="23" spans="1:14" s="933" customFormat="1" ht="12">
      <c r="A23" s="822" t="s">
        <v>459</v>
      </c>
      <c r="B23" s="1358" t="s">
        <v>604</v>
      </c>
      <c r="C23" s="1357"/>
      <c r="D23" s="1358" t="s">
        <v>604</v>
      </c>
      <c r="E23" s="1357"/>
      <c r="F23" s="1358" t="s">
        <v>604</v>
      </c>
      <c r="G23" s="1357"/>
      <c r="H23" s="1358" t="s">
        <v>604</v>
      </c>
      <c r="I23" s="1357"/>
      <c r="J23" s="1358" t="s">
        <v>604</v>
      </c>
      <c r="K23" s="1357"/>
    </row>
    <row r="24" spans="1:14" s="933" customFormat="1" ht="14.1" customHeight="1">
      <c r="A24" s="1199" t="s">
        <v>564</v>
      </c>
      <c r="B24" s="1360"/>
      <c r="C24" s="1359"/>
      <c r="D24" s="1360"/>
      <c r="E24" s="1359"/>
      <c r="F24" s="1360"/>
      <c r="G24" s="1359"/>
      <c r="H24" s="1360"/>
      <c r="I24" s="1359"/>
      <c r="J24" s="1360">
        <f>B24+D24+F24+H24</f>
        <v>0</v>
      </c>
      <c r="K24" s="1359">
        <f>C24+E24+G24+I24</f>
        <v>0</v>
      </c>
    </row>
    <row r="25" spans="1:14" s="933" customFormat="1" ht="14.1" customHeight="1">
      <c r="A25" s="1199" t="s">
        <v>565</v>
      </c>
      <c r="B25" s="1360"/>
      <c r="C25" s="1359"/>
      <c r="D25" s="1360"/>
      <c r="E25" s="1359"/>
      <c r="F25" s="1360"/>
      <c r="G25" s="1359"/>
      <c r="H25" s="1360"/>
      <c r="I25" s="1359"/>
      <c r="J25" s="1360">
        <f>B25+D25+F25+H25</f>
        <v>0</v>
      </c>
      <c r="K25" s="1359">
        <f>C25+E25+G25+I25</f>
        <v>0</v>
      </c>
    </row>
    <row r="26" spans="1:14" s="933" customFormat="1" ht="12">
      <c r="A26" s="822" t="s">
        <v>460</v>
      </c>
      <c r="B26" s="1358" t="s">
        <v>604</v>
      </c>
      <c r="C26" s="1362"/>
      <c r="D26" s="1358" t="s">
        <v>604</v>
      </c>
      <c r="E26" s="1362"/>
      <c r="F26" s="1358" t="s">
        <v>604</v>
      </c>
      <c r="G26" s="1362"/>
      <c r="H26" s="1358" t="s">
        <v>604</v>
      </c>
      <c r="I26" s="1362"/>
      <c r="J26" s="1358" t="s">
        <v>604</v>
      </c>
      <c r="K26" s="1362"/>
    </row>
    <row r="27" spans="1:14" s="933" customFormat="1" ht="12">
      <c r="A27" s="1199" t="s">
        <v>564</v>
      </c>
      <c r="B27" s="1360"/>
      <c r="C27" s="1359"/>
      <c r="D27" s="1360"/>
      <c r="E27" s="1359"/>
      <c r="F27" s="1360"/>
      <c r="G27" s="1359"/>
      <c r="H27" s="1360"/>
      <c r="I27" s="1359"/>
      <c r="J27" s="1360">
        <f>B27+D27+F27+H27</f>
        <v>0</v>
      </c>
      <c r="K27" s="1359">
        <f>C27+E27+G27+I27</f>
        <v>0</v>
      </c>
    </row>
    <row r="28" spans="1:14" s="933" customFormat="1" ht="12">
      <c r="A28" s="1199" t="s">
        <v>565</v>
      </c>
      <c r="B28" s="1360"/>
      <c r="C28" s="1359"/>
      <c r="D28" s="1360"/>
      <c r="E28" s="1359"/>
      <c r="F28" s="1360"/>
      <c r="G28" s="1359"/>
      <c r="H28" s="1360"/>
      <c r="I28" s="1359"/>
      <c r="J28" s="1360">
        <f>B28+D28+F28+H28</f>
        <v>0</v>
      </c>
      <c r="K28" s="1359">
        <f>C28+E28+G28+I28</f>
        <v>0</v>
      </c>
    </row>
    <row r="29" spans="1:14" s="933" customFormat="1" ht="10.5" customHeight="1">
      <c r="A29" s="822" t="s">
        <v>461</v>
      </c>
      <c r="B29" s="1358" t="s">
        <v>604</v>
      </c>
      <c r="C29" s="1362"/>
      <c r="D29" s="1358" t="s">
        <v>604</v>
      </c>
      <c r="E29" s="1362"/>
      <c r="F29" s="1358" t="s">
        <v>604</v>
      </c>
      <c r="G29" s="1362"/>
      <c r="H29" s="1358" t="s">
        <v>604</v>
      </c>
      <c r="I29" s="1362"/>
      <c r="J29" s="1358" t="s">
        <v>604</v>
      </c>
      <c r="K29" s="1362"/>
    </row>
    <row r="30" spans="1:14" s="933" customFormat="1" ht="14.1" customHeight="1">
      <c r="A30" s="1199" t="s">
        <v>564</v>
      </c>
      <c r="B30" s="1360"/>
      <c r="C30" s="1359"/>
      <c r="D30" s="1360"/>
      <c r="E30" s="1359"/>
      <c r="F30" s="1360"/>
      <c r="G30" s="1359"/>
      <c r="H30" s="1360"/>
      <c r="I30" s="1359"/>
      <c r="J30" s="1360">
        <f>B30+D30+F30+H30</f>
        <v>0</v>
      </c>
      <c r="K30" s="1359">
        <f>C30+E30+G30+I30</f>
        <v>0</v>
      </c>
    </row>
    <row r="31" spans="1:14" s="933" customFormat="1" ht="14.1" customHeight="1">
      <c r="A31" s="1199" t="s">
        <v>565</v>
      </c>
      <c r="B31" s="1360"/>
      <c r="C31" s="1359"/>
      <c r="D31" s="1360"/>
      <c r="E31" s="1359"/>
      <c r="F31" s="1360"/>
      <c r="G31" s="1359"/>
      <c r="H31" s="1360"/>
      <c r="I31" s="1359"/>
      <c r="J31" s="1360">
        <f>B31+D31+F31+H31</f>
        <v>0</v>
      </c>
      <c r="K31" s="1359">
        <f>C31+E31+G31+I31</f>
        <v>0</v>
      </c>
    </row>
    <row r="32" spans="1:14" s="933" customFormat="1" ht="10.5" customHeight="1">
      <c r="A32" s="822" t="s">
        <v>462</v>
      </c>
      <c r="B32" s="1358" t="s">
        <v>604</v>
      </c>
      <c r="C32" s="1362"/>
      <c r="D32" s="1358" t="s">
        <v>604</v>
      </c>
      <c r="E32" s="1362"/>
      <c r="F32" s="1358" t="s">
        <v>604</v>
      </c>
      <c r="G32" s="1362"/>
      <c r="H32" s="1358" t="s">
        <v>604</v>
      </c>
      <c r="I32" s="1362"/>
      <c r="J32" s="1358" t="s">
        <v>604</v>
      </c>
      <c r="K32" s="1362"/>
    </row>
    <row r="33" spans="1:14" s="933" customFormat="1" ht="14.1" customHeight="1">
      <c r="A33" s="1199" t="s">
        <v>564</v>
      </c>
      <c r="B33" s="1360"/>
      <c r="C33" s="1359"/>
      <c r="D33" s="1360"/>
      <c r="E33" s="1359"/>
      <c r="F33" s="1360"/>
      <c r="G33" s="1359"/>
      <c r="H33" s="1360"/>
      <c r="I33" s="1359"/>
      <c r="J33" s="1360">
        <f>B33+D33+F33+H33</f>
        <v>0</v>
      </c>
      <c r="K33" s="1359">
        <f>C33+E33+G33+I33</f>
        <v>0</v>
      </c>
    </row>
    <row r="34" spans="1:14" s="933" customFormat="1" ht="14.1" customHeight="1">
      <c r="A34" s="1199" t="s">
        <v>565</v>
      </c>
      <c r="B34" s="1360"/>
      <c r="C34" s="1359"/>
      <c r="D34" s="1360"/>
      <c r="E34" s="1359"/>
      <c r="F34" s="1360"/>
      <c r="G34" s="1359"/>
      <c r="H34" s="1360"/>
      <c r="I34" s="1359"/>
      <c r="J34" s="1360">
        <f>B34+D34+F34+H34</f>
        <v>0</v>
      </c>
      <c r="K34" s="1359">
        <f>C34+E34+G34+I34</f>
        <v>0</v>
      </c>
    </row>
    <row r="35" spans="1:14" s="933" customFormat="1" ht="14.1" customHeight="1">
      <c r="A35" s="822" t="s">
        <v>451</v>
      </c>
      <c r="C35" s="1359"/>
      <c r="D35" s="965"/>
      <c r="E35" s="1359"/>
      <c r="F35" s="965"/>
      <c r="G35" s="1359"/>
      <c r="H35" s="965"/>
      <c r="I35" s="1359"/>
      <c r="J35" s="965"/>
      <c r="K35" s="1359">
        <f>SUM(C35:I35)</f>
        <v>0</v>
      </c>
    </row>
    <row r="36" spans="1:14" s="933" customFormat="1" ht="14.1" customHeight="1">
      <c r="A36" s="822" t="s">
        <v>464</v>
      </c>
      <c r="C36" s="1359"/>
      <c r="D36" s="965"/>
      <c r="E36" s="1359"/>
      <c r="F36" s="965"/>
      <c r="G36" s="1359"/>
      <c r="H36" s="965"/>
      <c r="I36" s="1359"/>
      <c r="J36" s="965"/>
      <c r="K36" s="1359">
        <f>SUM(C36:I36)</f>
        <v>0</v>
      </c>
    </row>
    <row r="37" spans="1:14" s="933" customFormat="1" ht="14.1" customHeight="1">
      <c r="A37" s="822" t="s">
        <v>465</v>
      </c>
      <c r="C37" s="1359"/>
      <c r="D37" s="965"/>
      <c r="E37" s="1359"/>
      <c r="F37" s="965"/>
      <c r="G37" s="1359"/>
      <c r="H37" s="965"/>
      <c r="I37" s="1359"/>
      <c r="J37" s="965"/>
      <c r="K37" s="1359">
        <f t="shared" ref="K37:K40" si="0">SUM(C37:I37)</f>
        <v>0</v>
      </c>
    </row>
    <row r="38" spans="1:14" s="933" customFormat="1" ht="14.1" customHeight="1">
      <c r="A38" s="822" t="s">
        <v>453</v>
      </c>
      <c r="B38" s="966"/>
      <c r="C38" s="1359"/>
      <c r="D38" s="287"/>
      <c r="E38" s="1359"/>
      <c r="F38" s="287"/>
      <c r="G38" s="1359"/>
      <c r="H38" s="287"/>
      <c r="I38" s="1359"/>
      <c r="J38" s="287"/>
      <c r="K38" s="1359">
        <f t="shared" si="0"/>
        <v>0</v>
      </c>
    </row>
    <row r="39" spans="1:14" s="933" customFormat="1" ht="14.1" customHeight="1">
      <c r="A39" s="822" t="s">
        <v>494</v>
      </c>
      <c r="B39" s="966"/>
      <c r="C39" s="1359"/>
      <c r="D39" s="287"/>
      <c r="E39" s="1359"/>
      <c r="F39" s="287"/>
      <c r="G39" s="1359"/>
      <c r="H39" s="287"/>
      <c r="I39" s="1359"/>
      <c r="J39" s="287"/>
      <c r="K39" s="1359">
        <f t="shared" si="0"/>
        <v>0</v>
      </c>
    </row>
    <row r="40" spans="1:14" s="933" customFormat="1" ht="14.1" customHeight="1">
      <c r="A40" s="822" t="s">
        <v>466</v>
      </c>
      <c r="B40" s="966"/>
      <c r="C40" s="1359"/>
      <c r="D40" s="287"/>
      <c r="E40" s="1359"/>
      <c r="F40" s="287"/>
      <c r="G40" s="1359"/>
      <c r="H40" s="287"/>
      <c r="I40" s="1359"/>
      <c r="J40" s="287"/>
      <c r="K40" s="1359">
        <f t="shared" si="0"/>
        <v>0</v>
      </c>
    </row>
    <row r="41" spans="1:14" s="933" customFormat="1" ht="14.1" customHeight="1">
      <c r="A41" s="287" t="s">
        <v>463</v>
      </c>
      <c r="B41" s="915"/>
      <c r="C41" s="1359"/>
      <c r="D41" s="822"/>
      <c r="E41" s="1359"/>
      <c r="F41" s="822"/>
      <c r="G41" s="1359"/>
      <c r="H41" s="822"/>
      <c r="I41" s="1359"/>
      <c r="J41" s="822"/>
      <c r="K41" s="1359">
        <f>SUM(C41:I41)</f>
        <v>0</v>
      </c>
    </row>
    <row r="42" spans="1:14" s="933" customFormat="1" ht="14.1" customHeight="1" thickBot="1">
      <c r="A42" s="822" t="s">
        <v>12</v>
      </c>
      <c r="B42" s="915"/>
      <c r="C42" s="1359"/>
      <c r="D42" s="822"/>
      <c r="E42" s="1359"/>
      <c r="F42" s="822"/>
      <c r="G42" s="1359"/>
      <c r="H42" s="822"/>
      <c r="I42" s="1359"/>
      <c r="J42" s="822"/>
      <c r="K42" s="1359">
        <f>SUM(C42:I42)</f>
        <v>0</v>
      </c>
    </row>
    <row r="43" spans="1:14" ht="14.1" customHeight="1" thickBot="1">
      <c r="A43" s="858" t="s">
        <v>13</v>
      </c>
      <c r="B43" s="915"/>
      <c r="C43" s="1010">
        <f>SUM(C21:C42)</f>
        <v>0</v>
      </c>
      <c r="D43" s="822"/>
      <c r="E43" s="934">
        <f>SUM(E21:E42)</f>
        <v>0</v>
      </c>
      <c r="F43" s="822"/>
      <c r="G43" s="934">
        <f>SUM(G21:G42)</f>
        <v>0</v>
      </c>
      <c r="H43" s="822"/>
      <c r="I43" s="934">
        <f>SUM(I21:I42)</f>
        <v>0</v>
      </c>
      <c r="J43" s="822"/>
      <c r="K43" s="982">
        <f>SUM(K21:K42)</f>
        <v>0</v>
      </c>
    </row>
    <row r="44" spans="1:14" ht="12.75" customHeight="1">
      <c r="B44" s="915"/>
      <c r="C44" s="932"/>
      <c r="D44" s="822"/>
      <c r="F44" s="822"/>
      <c r="H44" s="822"/>
      <c r="J44" s="822"/>
    </row>
    <row r="45" spans="1:14" ht="12">
      <c r="A45" s="1269" t="s">
        <v>723</v>
      </c>
      <c r="B45" s="1428"/>
      <c r="C45" s="1032"/>
      <c r="D45" s="1429"/>
      <c r="E45" s="1032"/>
      <c r="F45" s="1429"/>
      <c r="G45" s="1032"/>
      <c r="H45" s="1429"/>
      <c r="I45" s="1032"/>
      <c r="J45" s="1429"/>
      <c r="K45" s="816"/>
      <c r="N45" s="1009"/>
    </row>
    <row r="46" spans="1:14" ht="14.1" customHeight="1">
      <c r="A46" s="1199" t="s">
        <v>564</v>
      </c>
      <c r="B46" s="1187"/>
      <c r="C46" s="1441" t="str">
        <f>IF(C27="","",C27/(B27*C$14))</f>
        <v/>
      </c>
      <c r="D46" s="1356"/>
      <c r="E46" s="1441" t="str">
        <f>IF(E27="","",E27/(D27*E$14))</f>
        <v/>
      </c>
      <c r="F46" s="1356"/>
      <c r="G46" s="1441" t="str">
        <f>IF(G27="","",G27/(F27*G$14))</f>
        <v/>
      </c>
      <c r="H46" s="1356"/>
      <c r="I46" s="1441" t="str">
        <f>IF(I27="","",I27/(H27*I$14))</f>
        <v/>
      </c>
      <c r="J46" s="1356"/>
      <c r="K46" s="1441" t="str">
        <f>IF(OR(K27=0,J27=0),"",K27/(J27*K$14))</f>
        <v/>
      </c>
      <c r="N46" s="1009"/>
    </row>
    <row r="47" spans="1:14" ht="14.1" customHeight="1">
      <c r="A47" s="1199" t="s">
        <v>565</v>
      </c>
      <c r="B47" s="1187"/>
      <c r="C47" s="1441" t="str">
        <f>IF(C28="","",C28/(B28*C$14))</f>
        <v/>
      </c>
      <c r="D47" s="1356"/>
      <c r="E47" s="1441" t="str">
        <f>IF(E28="","",E28/(D28*E$14))</f>
        <v/>
      </c>
      <c r="F47" s="1356"/>
      <c r="G47" s="1441" t="str">
        <f>IF(G28="","",G28/(F28*G$14))</f>
        <v/>
      </c>
      <c r="H47" s="1356"/>
      <c r="I47" s="1441" t="str">
        <f>IF(I28="","",I28/(H28*I$14))</f>
        <v/>
      </c>
      <c r="J47" s="1356"/>
      <c r="K47" s="1441" t="str">
        <f>IF(OR(K28=0,J28=0),"",K28/(J28*K$14))</f>
        <v/>
      </c>
      <c r="N47" s="1009"/>
    </row>
    <row r="48" spans="1:14" ht="12">
      <c r="A48" s="1199"/>
      <c r="B48" s="1428"/>
      <c r="C48" s="1440"/>
      <c r="D48" s="1429"/>
      <c r="E48" s="1440"/>
      <c r="F48" s="1429"/>
      <c r="G48" s="1440"/>
      <c r="H48" s="1429"/>
      <c r="I48" s="1440"/>
      <c r="J48" s="1429"/>
      <c r="K48" s="1442"/>
      <c r="N48" s="1009"/>
    </row>
    <row r="49" spans="1:10" ht="7.5" customHeight="1">
      <c r="B49" s="960"/>
      <c r="D49" s="960"/>
      <c r="F49" s="960"/>
      <c r="H49" s="960"/>
      <c r="J49" s="960"/>
    </row>
    <row r="50" spans="1:10" ht="12">
      <c r="A50" s="915" t="s">
        <v>605</v>
      </c>
      <c r="B50" s="926"/>
      <c r="D50" s="926"/>
      <c r="F50" s="926"/>
      <c r="H50" s="926"/>
      <c r="J50" s="926"/>
    </row>
    <row r="51" spans="1:10" s="821" customFormat="1" ht="11.25" customHeight="1">
      <c r="B51" s="920"/>
      <c r="D51" s="920"/>
      <c r="F51" s="920"/>
      <c r="H51" s="920"/>
      <c r="J51" s="920"/>
    </row>
    <row r="52" spans="1:10" ht="12.75" customHeight="1">
      <c r="A52" s="965"/>
      <c r="B52" s="920"/>
      <c r="D52" s="920"/>
      <c r="F52" s="920"/>
      <c r="H52" s="920"/>
      <c r="J52" s="920"/>
    </row>
    <row r="57" spans="1:10" ht="21.75" customHeight="1"/>
    <row r="65" spans="1:14" s="821" customFormat="1">
      <c r="A65" s="822"/>
      <c r="C65" s="965"/>
      <c r="E65" s="965"/>
      <c r="G65" s="965"/>
      <c r="I65" s="965"/>
      <c r="K65" s="965"/>
      <c r="L65" s="965"/>
      <c r="M65" s="965"/>
      <c r="N65" s="965"/>
    </row>
    <row r="66" spans="1:14" s="821" customFormat="1">
      <c r="A66" s="822"/>
      <c r="C66" s="965"/>
      <c r="E66" s="965"/>
      <c r="G66" s="965"/>
      <c r="I66" s="965"/>
      <c r="K66" s="965"/>
      <c r="L66" s="965"/>
      <c r="M66" s="965"/>
      <c r="N66" s="965"/>
    </row>
    <row r="67" spans="1:14" s="821" customFormat="1">
      <c r="A67" s="822"/>
      <c r="C67" s="965"/>
      <c r="E67" s="965"/>
      <c r="G67" s="965"/>
      <c r="I67" s="965"/>
      <c r="K67" s="965"/>
      <c r="L67" s="965"/>
      <c r="M67" s="965"/>
      <c r="N67" s="965"/>
    </row>
    <row r="68" spans="1:14" s="821" customFormat="1">
      <c r="A68" s="822"/>
      <c r="C68" s="965"/>
      <c r="E68" s="965"/>
      <c r="G68" s="965"/>
      <c r="I68" s="965"/>
      <c r="K68" s="965"/>
      <c r="L68" s="965"/>
      <c r="M68" s="965"/>
      <c r="N68" s="965"/>
    </row>
    <row r="69" spans="1:14" s="821" customFormat="1">
      <c r="A69" s="822"/>
      <c r="C69" s="965"/>
      <c r="E69" s="965"/>
      <c r="G69" s="965"/>
      <c r="I69" s="965"/>
      <c r="K69" s="965"/>
      <c r="L69" s="965"/>
      <c r="M69" s="965"/>
      <c r="N69" s="965"/>
    </row>
    <row r="70" spans="1:14" s="821" customFormat="1">
      <c r="A70" s="822"/>
      <c r="C70" s="965"/>
      <c r="E70" s="965"/>
      <c r="G70" s="965"/>
      <c r="I70" s="965"/>
      <c r="K70" s="965"/>
      <c r="L70" s="965"/>
      <c r="M70" s="965"/>
      <c r="N70" s="965"/>
    </row>
    <row r="71" spans="1:14" s="821" customFormat="1">
      <c r="A71" s="822"/>
      <c r="C71" s="965"/>
      <c r="E71" s="965"/>
      <c r="G71" s="965"/>
      <c r="I71" s="965"/>
      <c r="K71" s="965"/>
      <c r="L71" s="965"/>
      <c r="M71" s="965"/>
      <c r="N71" s="965"/>
    </row>
    <row r="72" spans="1:14" s="821" customFormat="1">
      <c r="A72" s="822"/>
      <c r="C72" s="965"/>
      <c r="E72" s="965"/>
      <c r="G72" s="965"/>
      <c r="I72" s="965"/>
      <c r="K72" s="965"/>
      <c r="L72" s="965"/>
      <c r="M72" s="965"/>
      <c r="N72" s="965"/>
    </row>
    <row r="73" spans="1:14" s="821" customFormat="1">
      <c r="A73" s="822"/>
      <c r="C73" s="965"/>
      <c r="E73" s="965"/>
      <c r="G73" s="965"/>
      <c r="I73" s="965"/>
      <c r="K73" s="965"/>
      <c r="L73" s="965"/>
      <c r="M73" s="965"/>
      <c r="N73" s="965"/>
    </row>
    <row r="74" spans="1:14" s="821" customFormat="1">
      <c r="A74" s="822"/>
      <c r="C74" s="965"/>
      <c r="E74" s="965"/>
      <c r="G74" s="965"/>
      <c r="I74" s="965"/>
      <c r="K74" s="965"/>
      <c r="L74" s="965"/>
      <c r="M74" s="965"/>
      <c r="N74" s="965"/>
    </row>
    <row r="75" spans="1:14" s="821" customFormat="1">
      <c r="A75" s="822"/>
      <c r="C75" s="965"/>
      <c r="E75" s="965"/>
      <c r="G75" s="965"/>
      <c r="I75" s="965"/>
      <c r="K75" s="965"/>
      <c r="L75" s="965"/>
      <c r="M75" s="965"/>
      <c r="N75" s="965"/>
    </row>
    <row r="76" spans="1:14" s="821" customFormat="1">
      <c r="A76" s="822"/>
      <c r="C76" s="965"/>
      <c r="E76" s="965"/>
      <c r="G76" s="965"/>
      <c r="I76" s="965"/>
      <c r="K76" s="965"/>
      <c r="L76" s="965"/>
      <c r="M76" s="965"/>
      <c r="N76" s="965"/>
    </row>
    <row r="77" spans="1:14" s="821" customFormat="1">
      <c r="A77" s="822"/>
      <c r="C77" s="965"/>
      <c r="E77" s="965"/>
      <c r="G77" s="965"/>
      <c r="I77" s="965"/>
      <c r="K77" s="965"/>
      <c r="L77" s="965"/>
      <c r="M77" s="965"/>
      <c r="N77" s="965"/>
    </row>
    <row r="78" spans="1:14" s="821" customFormat="1">
      <c r="A78" s="822"/>
      <c r="C78" s="965"/>
      <c r="E78" s="965"/>
      <c r="G78" s="965"/>
      <c r="I78" s="965"/>
      <c r="K78" s="965"/>
      <c r="L78" s="965"/>
      <c r="M78" s="965"/>
      <c r="N78" s="965"/>
    </row>
    <row r="79" spans="1:14" s="821" customFormat="1">
      <c r="A79" s="822"/>
      <c r="C79" s="965"/>
      <c r="E79" s="965"/>
      <c r="G79" s="965"/>
      <c r="I79" s="965"/>
      <c r="K79" s="965"/>
      <c r="L79" s="965"/>
      <c r="M79" s="965"/>
      <c r="N79" s="965"/>
    </row>
    <row r="80" spans="1:14" s="821" customFormat="1">
      <c r="A80" s="822"/>
      <c r="C80" s="965"/>
      <c r="E80" s="965"/>
      <c r="G80" s="965"/>
      <c r="I80" s="965"/>
      <c r="K80" s="965"/>
      <c r="L80" s="965"/>
      <c r="M80" s="965"/>
      <c r="N80" s="965"/>
    </row>
    <row r="81" spans="1:14" s="821" customFormat="1">
      <c r="A81" s="822"/>
      <c r="C81" s="965"/>
      <c r="E81" s="965"/>
      <c r="G81" s="965"/>
      <c r="I81" s="965"/>
      <c r="K81" s="965"/>
      <c r="L81" s="965"/>
      <c r="M81" s="965"/>
      <c r="N81" s="965"/>
    </row>
    <row r="82" spans="1:14" s="821" customFormat="1">
      <c r="A82" s="822"/>
      <c r="C82" s="965"/>
      <c r="E82" s="965"/>
      <c r="G82" s="965"/>
      <c r="I82" s="965"/>
      <c r="K82" s="965"/>
      <c r="L82" s="965"/>
      <c r="M82" s="965"/>
      <c r="N82" s="965"/>
    </row>
    <row r="83" spans="1:14" s="821" customFormat="1">
      <c r="A83" s="822"/>
      <c r="C83" s="965"/>
      <c r="E83" s="965"/>
      <c r="G83" s="965"/>
      <c r="I83" s="965"/>
      <c r="K83" s="965"/>
      <c r="L83" s="965"/>
      <c r="M83" s="965"/>
      <c r="N83" s="965"/>
    </row>
    <row r="84" spans="1:14" s="821" customFormat="1">
      <c r="A84" s="822"/>
      <c r="C84" s="965"/>
      <c r="E84" s="965"/>
      <c r="G84" s="965"/>
      <c r="I84" s="965"/>
      <c r="K84" s="965"/>
      <c r="L84" s="965"/>
      <c r="M84" s="965"/>
      <c r="N84" s="965"/>
    </row>
    <row r="85" spans="1:14" s="821" customFormat="1">
      <c r="A85" s="822"/>
      <c r="C85" s="965"/>
      <c r="E85" s="965"/>
      <c r="G85" s="965"/>
      <c r="I85" s="965"/>
      <c r="K85" s="965"/>
      <c r="L85" s="965"/>
      <c r="M85" s="965"/>
      <c r="N85" s="965"/>
    </row>
    <row r="86" spans="1:14" s="821" customFormat="1">
      <c r="A86" s="822"/>
      <c r="C86" s="965"/>
      <c r="E86" s="965"/>
      <c r="G86" s="965"/>
      <c r="I86" s="965"/>
      <c r="K86" s="965"/>
      <c r="L86" s="965"/>
      <c r="M86" s="965"/>
      <c r="N86" s="965"/>
    </row>
    <row r="87" spans="1:14" s="821" customFormat="1">
      <c r="A87" s="822"/>
      <c r="C87" s="965"/>
      <c r="E87" s="965"/>
      <c r="G87" s="965"/>
      <c r="I87" s="965"/>
      <c r="K87" s="965"/>
      <c r="L87" s="965"/>
      <c r="M87" s="965"/>
      <c r="N87" s="965"/>
    </row>
    <row r="88" spans="1:14" s="821" customFormat="1">
      <c r="A88" s="822"/>
      <c r="C88" s="965"/>
      <c r="E88" s="965"/>
      <c r="G88" s="965"/>
      <c r="I88" s="965"/>
      <c r="K88" s="965"/>
      <c r="L88" s="965"/>
      <c r="M88" s="965"/>
      <c r="N88" s="965"/>
    </row>
    <row r="89" spans="1:14" s="821" customFormat="1">
      <c r="A89" s="822"/>
      <c r="C89" s="965"/>
      <c r="E89" s="965"/>
      <c r="G89" s="965"/>
      <c r="I89" s="965"/>
      <c r="K89" s="965"/>
      <c r="L89" s="965"/>
      <c r="M89" s="965"/>
      <c r="N89" s="965"/>
    </row>
    <row r="90" spans="1:14" s="821" customFormat="1">
      <c r="A90" s="822"/>
      <c r="C90" s="965"/>
      <c r="E90" s="965"/>
      <c r="G90" s="965"/>
      <c r="I90" s="965"/>
      <c r="K90" s="965"/>
      <c r="L90" s="965"/>
      <c r="M90" s="965"/>
      <c r="N90" s="965"/>
    </row>
    <row r="91" spans="1:14" s="821" customFormat="1">
      <c r="A91" s="822"/>
      <c r="C91" s="965"/>
      <c r="E91" s="965"/>
      <c r="G91" s="965"/>
      <c r="I91" s="965"/>
      <c r="K91" s="965"/>
      <c r="L91" s="965"/>
      <c r="M91" s="965"/>
      <c r="N91" s="965"/>
    </row>
    <row r="92" spans="1:14" s="821" customFormat="1">
      <c r="A92" s="822"/>
      <c r="C92" s="965"/>
      <c r="E92" s="965"/>
      <c r="G92" s="965"/>
      <c r="I92" s="965"/>
      <c r="K92" s="965"/>
      <c r="L92" s="965"/>
      <c r="M92" s="965"/>
      <c r="N92" s="965"/>
    </row>
    <row r="93" spans="1:14" s="821" customFormat="1">
      <c r="A93" s="822"/>
      <c r="C93" s="965"/>
      <c r="E93" s="965"/>
      <c r="G93" s="965"/>
      <c r="I93" s="965"/>
      <c r="K93" s="965"/>
      <c r="L93" s="965"/>
      <c r="M93" s="965"/>
      <c r="N93" s="965"/>
    </row>
    <row r="94" spans="1:14" s="821" customFormat="1">
      <c r="A94" s="822"/>
      <c r="C94" s="965"/>
      <c r="E94" s="965"/>
      <c r="G94" s="965"/>
      <c r="I94" s="965"/>
      <c r="K94" s="965"/>
      <c r="L94" s="965"/>
      <c r="M94" s="965"/>
      <c r="N94" s="965"/>
    </row>
    <row r="95" spans="1:14" s="821" customFormat="1">
      <c r="A95" s="822"/>
      <c r="C95" s="965"/>
      <c r="E95" s="965"/>
      <c r="G95" s="965"/>
      <c r="I95" s="965"/>
      <c r="K95" s="965"/>
      <c r="L95" s="965"/>
      <c r="M95" s="965"/>
      <c r="N95" s="965"/>
    </row>
    <row r="96" spans="1:14" s="821" customFormat="1">
      <c r="A96" s="822"/>
      <c r="C96" s="965"/>
      <c r="E96" s="965"/>
      <c r="G96" s="965"/>
      <c r="I96" s="965"/>
      <c r="K96" s="965"/>
      <c r="L96" s="965"/>
      <c r="M96" s="965"/>
      <c r="N96" s="965"/>
    </row>
    <row r="97" spans="1:14" s="821" customFormat="1">
      <c r="A97" s="822"/>
      <c r="C97" s="965"/>
      <c r="E97" s="965"/>
      <c r="G97" s="965"/>
      <c r="I97" s="965"/>
      <c r="K97" s="965"/>
      <c r="L97" s="965"/>
      <c r="M97" s="965"/>
      <c r="N97" s="965"/>
    </row>
    <row r="98" spans="1:14" s="821" customFormat="1">
      <c r="A98" s="822"/>
      <c r="C98" s="965"/>
      <c r="E98" s="965"/>
      <c r="G98" s="965"/>
      <c r="I98" s="965"/>
      <c r="K98" s="965"/>
      <c r="L98" s="965"/>
      <c r="M98" s="965"/>
      <c r="N98" s="965"/>
    </row>
  </sheetData>
  <mergeCells count="1">
    <mergeCell ref="J19:K19"/>
  </mergeCells>
  <dataValidations count="1">
    <dataValidation type="list" allowBlank="1" showInputMessage="1" showErrorMessage="1" prompt="Création Qc= Création originale_x000a_Répertoire Qc = Oeuvre du répertoire québécois_x000a_Répertoire Au = Oeuvre de répertoire autre que québécois_x000a_Reprise = Reprise d'une création originale produite par l'organisme_x000a_" sqref="WVN983046:WVR983046 I262150 I327686 JB65542:JF65542 SX65542:TB65542 ACT65542:ACX65542 AMP65542:AMT65542 AWL65542:AWP65542 BGH65542:BGL65542 BQD65542:BQH65542 BZZ65542:CAD65542 CJV65542:CJZ65542 CTR65542:CTV65542 DDN65542:DDR65542 DNJ65542:DNN65542 DXF65542:DXJ65542 EHB65542:EHF65542 EQX65542:ERB65542 FAT65542:FAX65542 FKP65542:FKT65542 FUL65542:FUP65542 GEH65542:GEL65542 GOD65542:GOH65542 GXZ65542:GYD65542 HHV65542:HHZ65542 HRR65542:HRV65542 IBN65542:IBR65542 ILJ65542:ILN65542 IVF65542:IVJ65542 JFB65542:JFF65542 JOX65542:JPB65542 JYT65542:JYX65542 KIP65542:KIT65542 KSL65542:KSP65542 LCH65542:LCL65542 LMD65542:LMH65542 LVZ65542:LWD65542 MFV65542:MFZ65542 MPR65542:MPV65542 MZN65542:MZR65542 NJJ65542:NJN65542 NTF65542:NTJ65542 ODB65542:ODF65542 OMX65542:ONB65542 OWT65542:OWX65542 PGP65542:PGT65542 PQL65542:PQP65542 QAH65542:QAL65542 QKD65542:QKH65542 QTZ65542:QUD65542 RDV65542:RDZ65542 RNR65542:RNV65542 RXN65542:RXR65542 SHJ65542:SHN65542 SRF65542:SRJ65542 TBB65542:TBF65542 TKX65542:TLB65542 TUT65542:TUX65542 UEP65542:UET65542 UOL65542:UOP65542 UYH65542:UYL65542 VID65542:VIH65542 VRZ65542:VSD65542 WBV65542:WBZ65542 WLR65542:WLV65542 WVN65542:WVR65542 I393222 JB131078:JF131078 SX131078:TB131078 ACT131078:ACX131078 AMP131078:AMT131078 AWL131078:AWP131078 BGH131078:BGL131078 BQD131078:BQH131078 BZZ131078:CAD131078 CJV131078:CJZ131078 CTR131078:CTV131078 DDN131078:DDR131078 DNJ131078:DNN131078 DXF131078:DXJ131078 EHB131078:EHF131078 EQX131078:ERB131078 FAT131078:FAX131078 FKP131078:FKT131078 FUL131078:FUP131078 GEH131078:GEL131078 GOD131078:GOH131078 GXZ131078:GYD131078 HHV131078:HHZ131078 HRR131078:HRV131078 IBN131078:IBR131078 ILJ131078:ILN131078 IVF131078:IVJ131078 JFB131078:JFF131078 JOX131078:JPB131078 JYT131078:JYX131078 KIP131078:KIT131078 KSL131078:KSP131078 LCH131078:LCL131078 LMD131078:LMH131078 LVZ131078:LWD131078 MFV131078:MFZ131078 MPR131078:MPV131078 MZN131078:MZR131078 NJJ131078:NJN131078 NTF131078:NTJ131078 ODB131078:ODF131078 OMX131078:ONB131078 OWT131078:OWX131078 PGP131078:PGT131078 PQL131078:PQP131078 QAH131078:QAL131078 QKD131078:QKH131078 QTZ131078:QUD131078 RDV131078:RDZ131078 RNR131078:RNV131078 RXN131078:RXR131078 SHJ131078:SHN131078 SRF131078:SRJ131078 TBB131078:TBF131078 TKX131078:TLB131078 TUT131078:TUX131078 UEP131078:UET131078 UOL131078:UOP131078 UYH131078:UYL131078 VID131078:VIH131078 VRZ131078:VSD131078 WBV131078:WBZ131078 WLR131078:WLV131078 WVN131078:WVR131078 I458758 JB196614:JF196614 SX196614:TB196614 ACT196614:ACX196614 AMP196614:AMT196614 AWL196614:AWP196614 BGH196614:BGL196614 BQD196614:BQH196614 BZZ196614:CAD196614 CJV196614:CJZ196614 CTR196614:CTV196614 DDN196614:DDR196614 DNJ196614:DNN196614 DXF196614:DXJ196614 EHB196614:EHF196614 EQX196614:ERB196614 FAT196614:FAX196614 FKP196614:FKT196614 FUL196614:FUP196614 GEH196614:GEL196614 GOD196614:GOH196614 GXZ196614:GYD196614 HHV196614:HHZ196614 HRR196614:HRV196614 IBN196614:IBR196614 ILJ196614:ILN196614 IVF196614:IVJ196614 JFB196614:JFF196614 JOX196614:JPB196614 JYT196614:JYX196614 KIP196614:KIT196614 KSL196614:KSP196614 LCH196614:LCL196614 LMD196614:LMH196614 LVZ196614:LWD196614 MFV196614:MFZ196614 MPR196614:MPV196614 MZN196614:MZR196614 NJJ196614:NJN196614 NTF196614:NTJ196614 ODB196614:ODF196614 OMX196614:ONB196614 OWT196614:OWX196614 PGP196614:PGT196614 PQL196614:PQP196614 QAH196614:QAL196614 QKD196614:QKH196614 QTZ196614:QUD196614 RDV196614:RDZ196614 RNR196614:RNV196614 RXN196614:RXR196614 SHJ196614:SHN196614 SRF196614:SRJ196614 TBB196614:TBF196614 TKX196614:TLB196614 TUT196614:TUX196614 UEP196614:UET196614 UOL196614:UOP196614 UYH196614:UYL196614 VID196614:VIH196614 VRZ196614:VSD196614 WBV196614:WBZ196614 WLR196614:WLV196614 WVN196614:WVR196614 I524294 JB262150:JF262150 SX262150:TB262150 ACT262150:ACX262150 AMP262150:AMT262150 AWL262150:AWP262150 BGH262150:BGL262150 BQD262150:BQH262150 BZZ262150:CAD262150 CJV262150:CJZ262150 CTR262150:CTV262150 DDN262150:DDR262150 DNJ262150:DNN262150 DXF262150:DXJ262150 EHB262150:EHF262150 EQX262150:ERB262150 FAT262150:FAX262150 FKP262150:FKT262150 FUL262150:FUP262150 GEH262150:GEL262150 GOD262150:GOH262150 GXZ262150:GYD262150 HHV262150:HHZ262150 HRR262150:HRV262150 IBN262150:IBR262150 ILJ262150:ILN262150 IVF262150:IVJ262150 JFB262150:JFF262150 JOX262150:JPB262150 JYT262150:JYX262150 KIP262150:KIT262150 KSL262150:KSP262150 LCH262150:LCL262150 LMD262150:LMH262150 LVZ262150:LWD262150 MFV262150:MFZ262150 MPR262150:MPV262150 MZN262150:MZR262150 NJJ262150:NJN262150 NTF262150:NTJ262150 ODB262150:ODF262150 OMX262150:ONB262150 OWT262150:OWX262150 PGP262150:PGT262150 PQL262150:PQP262150 QAH262150:QAL262150 QKD262150:QKH262150 QTZ262150:QUD262150 RDV262150:RDZ262150 RNR262150:RNV262150 RXN262150:RXR262150 SHJ262150:SHN262150 SRF262150:SRJ262150 TBB262150:TBF262150 TKX262150:TLB262150 TUT262150:TUX262150 UEP262150:UET262150 UOL262150:UOP262150 UYH262150:UYL262150 VID262150:VIH262150 VRZ262150:VSD262150 WBV262150:WBZ262150 WLR262150:WLV262150 WVN262150:WVR262150 I589830 JB327686:JF327686 SX327686:TB327686 ACT327686:ACX327686 AMP327686:AMT327686 AWL327686:AWP327686 BGH327686:BGL327686 BQD327686:BQH327686 BZZ327686:CAD327686 CJV327686:CJZ327686 CTR327686:CTV327686 DDN327686:DDR327686 DNJ327686:DNN327686 DXF327686:DXJ327686 EHB327686:EHF327686 EQX327686:ERB327686 FAT327686:FAX327686 FKP327686:FKT327686 FUL327686:FUP327686 GEH327686:GEL327686 GOD327686:GOH327686 GXZ327686:GYD327686 HHV327686:HHZ327686 HRR327686:HRV327686 IBN327686:IBR327686 ILJ327686:ILN327686 IVF327686:IVJ327686 JFB327686:JFF327686 JOX327686:JPB327686 JYT327686:JYX327686 KIP327686:KIT327686 KSL327686:KSP327686 LCH327686:LCL327686 LMD327686:LMH327686 LVZ327686:LWD327686 MFV327686:MFZ327686 MPR327686:MPV327686 MZN327686:MZR327686 NJJ327686:NJN327686 NTF327686:NTJ327686 ODB327686:ODF327686 OMX327686:ONB327686 OWT327686:OWX327686 PGP327686:PGT327686 PQL327686:PQP327686 QAH327686:QAL327686 QKD327686:QKH327686 QTZ327686:QUD327686 RDV327686:RDZ327686 RNR327686:RNV327686 RXN327686:RXR327686 SHJ327686:SHN327686 SRF327686:SRJ327686 TBB327686:TBF327686 TKX327686:TLB327686 TUT327686:TUX327686 UEP327686:UET327686 UOL327686:UOP327686 UYH327686:UYL327686 VID327686:VIH327686 VRZ327686:VSD327686 WBV327686:WBZ327686 WLR327686:WLV327686 WVN327686:WVR327686 I655366 JB393222:JF393222 SX393222:TB393222 ACT393222:ACX393222 AMP393222:AMT393222 AWL393222:AWP393222 BGH393222:BGL393222 BQD393222:BQH393222 BZZ393222:CAD393222 CJV393222:CJZ393222 CTR393222:CTV393222 DDN393222:DDR393222 DNJ393222:DNN393222 DXF393222:DXJ393222 EHB393222:EHF393222 EQX393222:ERB393222 FAT393222:FAX393222 FKP393222:FKT393222 FUL393222:FUP393222 GEH393222:GEL393222 GOD393222:GOH393222 GXZ393222:GYD393222 HHV393222:HHZ393222 HRR393222:HRV393222 IBN393222:IBR393222 ILJ393222:ILN393222 IVF393222:IVJ393222 JFB393222:JFF393222 JOX393222:JPB393222 JYT393222:JYX393222 KIP393222:KIT393222 KSL393222:KSP393222 LCH393222:LCL393222 LMD393222:LMH393222 LVZ393222:LWD393222 MFV393222:MFZ393222 MPR393222:MPV393222 MZN393222:MZR393222 NJJ393222:NJN393222 NTF393222:NTJ393222 ODB393222:ODF393222 OMX393222:ONB393222 OWT393222:OWX393222 PGP393222:PGT393222 PQL393222:PQP393222 QAH393222:QAL393222 QKD393222:QKH393222 QTZ393222:QUD393222 RDV393222:RDZ393222 RNR393222:RNV393222 RXN393222:RXR393222 SHJ393222:SHN393222 SRF393222:SRJ393222 TBB393222:TBF393222 TKX393222:TLB393222 TUT393222:TUX393222 UEP393222:UET393222 UOL393222:UOP393222 UYH393222:UYL393222 VID393222:VIH393222 VRZ393222:VSD393222 WBV393222:WBZ393222 WLR393222:WLV393222 WVN393222:WVR393222 I720902 JB458758:JF458758 SX458758:TB458758 ACT458758:ACX458758 AMP458758:AMT458758 AWL458758:AWP458758 BGH458758:BGL458758 BQD458758:BQH458758 BZZ458758:CAD458758 CJV458758:CJZ458758 CTR458758:CTV458758 DDN458758:DDR458758 DNJ458758:DNN458758 DXF458758:DXJ458758 EHB458758:EHF458758 EQX458758:ERB458758 FAT458758:FAX458758 FKP458758:FKT458758 FUL458758:FUP458758 GEH458758:GEL458758 GOD458758:GOH458758 GXZ458758:GYD458758 HHV458758:HHZ458758 HRR458758:HRV458758 IBN458758:IBR458758 ILJ458758:ILN458758 IVF458758:IVJ458758 JFB458758:JFF458758 JOX458758:JPB458758 JYT458758:JYX458758 KIP458758:KIT458758 KSL458758:KSP458758 LCH458758:LCL458758 LMD458758:LMH458758 LVZ458758:LWD458758 MFV458758:MFZ458758 MPR458758:MPV458758 MZN458758:MZR458758 NJJ458758:NJN458758 NTF458758:NTJ458758 ODB458758:ODF458758 OMX458758:ONB458758 OWT458758:OWX458758 PGP458758:PGT458758 PQL458758:PQP458758 QAH458758:QAL458758 QKD458758:QKH458758 QTZ458758:QUD458758 RDV458758:RDZ458758 RNR458758:RNV458758 RXN458758:RXR458758 SHJ458758:SHN458758 SRF458758:SRJ458758 TBB458758:TBF458758 TKX458758:TLB458758 TUT458758:TUX458758 UEP458758:UET458758 UOL458758:UOP458758 UYH458758:UYL458758 VID458758:VIH458758 VRZ458758:VSD458758 WBV458758:WBZ458758 WLR458758:WLV458758 WVN458758:WVR458758 I786438 JB524294:JF524294 SX524294:TB524294 ACT524294:ACX524294 AMP524294:AMT524294 AWL524294:AWP524294 BGH524294:BGL524294 BQD524294:BQH524294 BZZ524294:CAD524294 CJV524294:CJZ524294 CTR524294:CTV524294 DDN524294:DDR524294 DNJ524294:DNN524294 DXF524294:DXJ524294 EHB524294:EHF524294 EQX524294:ERB524294 FAT524294:FAX524294 FKP524294:FKT524294 FUL524294:FUP524294 GEH524294:GEL524294 GOD524294:GOH524294 GXZ524294:GYD524294 HHV524294:HHZ524294 HRR524294:HRV524294 IBN524294:IBR524294 ILJ524294:ILN524294 IVF524294:IVJ524294 JFB524294:JFF524294 JOX524294:JPB524294 JYT524294:JYX524294 KIP524294:KIT524294 KSL524294:KSP524294 LCH524294:LCL524294 LMD524294:LMH524294 LVZ524294:LWD524294 MFV524294:MFZ524294 MPR524294:MPV524294 MZN524294:MZR524294 NJJ524294:NJN524294 NTF524294:NTJ524294 ODB524294:ODF524294 OMX524294:ONB524294 OWT524294:OWX524294 PGP524294:PGT524294 PQL524294:PQP524294 QAH524294:QAL524294 QKD524294:QKH524294 QTZ524294:QUD524294 RDV524294:RDZ524294 RNR524294:RNV524294 RXN524294:RXR524294 SHJ524294:SHN524294 SRF524294:SRJ524294 TBB524294:TBF524294 TKX524294:TLB524294 TUT524294:TUX524294 UEP524294:UET524294 UOL524294:UOP524294 UYH524294:UYL524294 VID524294:VIH524294 VRZ524294:VSD524294 WBV524294:WBZ524294 WLR524294:WLV524294 WVN524294:WVR524294 I851974 JB589830:JF589830 SX589830:TB589830 ACT589830:ACX589830 AMP589830:AMT589830 AWL589830:AWP589830 BGH589830:BGL589830 BQD589830:BQH589830 BZZ589830:CAD589830 CJV589830:CJZ589830 CTR589830:CTV589830 DDN589830:DDR589830 DNJ589830:DNN589830 DXF589830:DXJ589830 EHB589830:EHF589830 EQX589830:ERB589830 FAT589830:FAX589830 FKP589830:FKT589830 FUL589830:FUP589830 GEH589830:GEL589830 GOD589830:GOH589830 GXZ589830:GYD589830 HHV589830:HHZ589830 HRR589830:HRV589830 IBN589830:IBR589830 ILJ589830:ILN589830 IVF589830:IVJ589830 JFB589830:JFF589830 JOX589830:JPB589830 JYT589830:JYX589830 KIP589830:KIT589830 KSL589830:KSP589830 LCH589830:LCL589830 LMD589830:LMH589830 LVZ589830:LWD589830 MFV589830:MFZ589830 MPR589830:MPV589830 MZN589830:MZR589830 NJJ589830:NJN589830 NTF589830:NTJ589830 ODB589830:ODF589830 OMX589830:ONB589830 OWT589830:OWX589830 PGP589830:PGT589830 PQL589830:PQP589830 QAH589830:QAL589830 QKD589830:QKH589830 QTZ589830:QUD589830 RDV589830:RDZ589830 RNR589830:RNV589830 RXN589830:RXR589830 SHJ589830:SHN589830 SRF589830:SRJ589830 TBB589830:TBF589830 TKX589830:TLB589830 TUT589830:TUX589830 UEP589830:UET589830 UOL589830:UOP589830 UYH589830:UYL589830 VID589830:VIH589830 VRZ589830:VSD589830 WBV589830:WBZ589830 WLR589830:WLV589830 WVN589830:WVR589830 I917510 JB655366:JF655366 SX655366:TB655366 ACT655366:ACX655366 AMP655366:AMT655366 AWL655366:AWP655366 BGH655366:BGL655366 BQD655366:BQH655366 BZZ655366:CAD655366 CJV655366:CJZ655366 CTR655366:CTV655366 DDN655366:DDR655366 DNJ655366:DNN655366 DXF655366:DXJ655366 EHB655366:EHF655366 EQX655366:ERB655366 FAT655366:FAX655366 FKP655366:FKT655366 FUL655366:FUP655366 GEH655366:GEL655366 GOD655366:GOH655366 GXZ655366:GYD655366 HHV655366:HHZ655366 HRR655366:HRV655366 IBN655366:IBR655366 ILJ655366:ILN655366 IVF655366:IVJ655366 JFB655366:JFF655366 JOX655366:JPB655366 JYT655366:JYX655366 KIP655366:KIT655366 KSL655366:KSP655366 LCH655366:LCL655366 LMD655366:LMH655366 LVZ655366:LWD655366 MFV655366:MFZ655366 MPR655366:MPV655366 MZN655366:MZR655366 NJJ655366:NJN655366 NTF655366:NTJ655366 ODB655366:ODF655366 OMX655366:ONB655366 OWT655366:OWX655366 PGP655366:PGT655366 PQL655366:PQP655366 QAH655366:QAL655366 QKD655366:QKH655366 QTZ655366:QUD655366 RDV655366:RDZ655366 RNR655366:RNV655366 RXN655366:RXR655366 SHJ655366:SHN655366 SRF655366:SRJ655366 TBB655366:TBF655366 TKX655366:TLB655366 TUT655366:TUX655366 UEP655366:UET655366 UOL655366:UOP655366 UYH655366:UYL655366 VID655366:VIH655366 VRZ655366:VSD655366 WBV655366:WBZ655366 WLR655366:WLV655366 WVN655366:WVR655366 I983046 JB720902:JF720902 SX720902:TB720902 ACT720902:ACX720902 AMP720902:AMT720902 AWL720902:AWP720902 BGH720902:BGL720902 BQD720902:BQH720902 BZZ720902:CAD720902 CJV720902:CJZ720902 CTR720902:CTV720902 DDN720902:DDR720902 DNJ720902:DNN720902 DXF720902:DXJ720902 EHB720902:EHF720902 EQX720902:ERB720902 FAT720902:FAX720902 FKP720902:FKT720902 FUL720902:FUP720902 GEH720902:GEL720902 GOD720902:GOH720902 GXZ720902:GYD720902 HHV720902:HHZ720902 HRR720902:HRV720902 IBN720902:IBR720902 ILJ720902:ILN720902 IVF720902:IVJ720902 JFB720902:JFF720902 JOX720902:JPB720902 JYT720902:JYX720902 KIP720902:KIT720902 KSL720902:KSP720902 LCH720902:LCL720902 LMD720902:LMH720902 LVZ720902:LWD720902 MFV720902:MFZ720902 MPR720902:MPV720902 MZN720902:MZR720902 NJJ720902:NJN720902 NTF720902:NTJ720902 ODB720902:ODF720902 OMX720902:ONB720902 OWT720902:OWX720902 PGP720902:PGT720902 PQL720902:PQP720902 QAH720902:QAL720902 QKD720902:QKH720902 QTZ720902:QUD720902 RDV720902:RDZ720902 RNR720902:RNV720902 RXN720902:RXR720902 SHJ720902:SHN720902 SRF720902:SRJ720902 TBB720902:TBF720902 TKX720902:TLB720902 TUT720902:TUX720902 UEP720902:UET720902 UOL720902:UOP720902 UYH720902:UYL720902 VID720902:VIH720902 VRZ720902:VSD720902 WBV720902:WBZ720902 WLR720902:WLV720902 WVN720902:WVR720902 I12:I13 JB786438:JF786438 SX786438:TB786438 ACT786438:ACX786438 AMP786438:AMT786438 AWL786438:AWP786438 BGH786438:BGL786438 BQD786438:BQH786438 BZZ786438:CAD786438 CJV786438:CJZ786438 CTR786438:CTV786438 DDN786438:DDR786438 DNJ786438:DNN786438 DXF786438:DXJ786438 EHB786438:EHF786438 EQX786438:ERB786438 FAT786438:FAX786438 FKP786438:FKT786438 FUL786438:FUP786438 GEH786438:GEL786438 GOD786438:GOH786438 GXZ786438:GYD786438 HHV786438:HHZ786438 HRR786438:HRV786438 IBN786438:IBR786438 ILJ786438:ILN786438 IVF786438:IVJ786438 JFB786438:JFF786438 JOX786438:JPB786438 JYT786438:JYX786438 KIP786438:KIT786438 KSL786438:KSP786438 LCH786438:LCL786438 LMD786438:LMH786438 LVZ786438:LWD786438 MFV786438:MFZ786438 MPR786438:MPV786438 MZN786438:MZR786438 NJJ786438:NJN786438 NTF786438:NTJ786438 ODB786438:ODF786438 OMX786438:ONB786438 OWT786438:OWX786438 PGP786438:PGT786438 PQL786438:PQP786438 QAH786438:QAL786438 QKD786438:QKH786438 QTZ786438:QUD786438 RDV786438:RDZ786438 RNR786438:RNV786438 RXN786438:RXR786438 SHJ786438:SHN786438 SRF786438:SRJ786438 TBB786438:TBF786438 TKX786438:TLB786438 TUT786438:TUX786438 UEP786438:UET786438 UOL786438:UOP786438 UYH786438:UYL786438 VID786438:VIH786438 VRZ786438:VSD786438 WBV786438:WBZ786438 WLR786438:WLV786438 WVN786438:WVR786438 I65542 JB851974:JF851974 SX851974:TB851974 ACT851974:ACX851974 AMP851974:AMT851974 AWL851974:AWP851974 BGH851974:BGL851974 BQD851974:BQH851974 BZZ851974:CAD851974 CJV851974:CJZ851974 CTR851974:CTV851974 DDN851974:DDR851974 DNJ851974:DNN851974 DXF851974:DXJ851974 EHB851974:EHF851974 EQX851974:ERB851974 FAT851974:FAX851974 FKP851974:FKT851974 FUL851974:FUP851974 GEH851974:GEL851974 GOD851974:GOH851974 GXZ851974:GYD851974 HHV851974:HHZ851974 HRR851974:HRV851974 IBN851974:IBR851974 ILJ851974:ILN851974 IVF851974:IVJ851974 JFB851974:JFF851974 JOX851974:JPB851974 JYT851974:JYX851974 KIP851974:KIT851974 KSL851974:KSP851974 LCH851974:LCL851974 LMD851974:LMH851974 LVZ851974:LWD851974 MFV851974:MFZ851974 MPR851974:MPV851974 MZN851974:MZR851974 NJJ851974:NJN851974 NTF851974:NTJ851974 ODB851974:ODF851974 OMX851974:ONB851974 OWT851974:OWX851974 PGP851974:PGT851974 PQL851974:PQP851974 QAH851974:QAL851974 QKD851974:QKH851974 QTZ851974:QUD851974 RDV851974:RDZ851974 RNR851974:RNV851974 RXN851974:RXR851974 SHJ851974:SHN851974 SRF851974:SRJ851974 TBB851974:TBF851974 TKX851974:TLB851974 TUT851974:TUX851974 UEP851974:UET851974 UOL851974:UOP851974 UYH851974:UYL851974 VID851974:VIH851974 VRZ851974:VSD851974 WBV851974:WBZ851974 WLR851974:WLV851974 WVN851974:WVR851974 I131078 JB917510:JF917510 SX917510:TB917510 ACT917510:ACX917510 AMP917510:AMT917510 AWL917510:AWP917510 BGH917510:BGL917510 BQD917510:BQH917510 BZZ917510:CAD917510 CJV917510:CJZ917510 CTR917510:CTV917510 DDN917510:DDR917510 DNJ917510:DNN917510 DXF917510:DXJ917510 EHB917510:EHF917510 EQX917510:ERB917510 FAT917510:FAX917510 FKP917510:FKT917510 FUL917510:FUP917510 GEH917510:GEL917510 GOD917510:GOH917510 GXZ917510:GYD917510 HHV917510:HHZ917510 HRR917510:HRV917510 IBN917510:IBR917510 ILJ917510:ILN917510 IVF917510:IVJ917510 JFB917510:JFF917510 JOX917510:JPB917510 JYT917510:JYX917510 KIP917510:KIT917510 KSL917510:KSP917510 LCH917510:LCL917510 LMD917510:LMH917510 LVZ917510:LWD917510 MFV917510:MFZ917510 MPR917510:MPV917510 MZN917510:MZR917510 NJJ917510:NJN917510 NTF917510:NTJ917510 ODB917510:ODF917510 OMX917510:ONB917510 OWT917510:OWX917510 PGP917510:PGT917510 PQL917510:PQP917510 QAH917510:QAL917510 QKD917510:QKH917510 QTZ917510:QUD917510 RDV917510:RDZ917510 RNR917510:RNV917510 RXN917510:RXR917510 SHJ917510:SHN917510 SRF917510:SRJ917510 TBB917510:TBF917510 TKX917510:TLB917510 TUT917510:TUX917510 UEP917510:UET917510 UOL917510:UOP917510 UYH917510:UYL917510 VID917510:VIH917510 VRZ917510:VSD917510 WBV917510:WBZ917510 WLR917510:WLV917510 WVN917510:WVR917510 JB983046:JF983046 SX983046:TB983046 ACT983046:ACX983046 AMP983046:AMT983046 AWL983046:AWP983046 BGH983046:BGL983046 BQD983046:BQH983046 BZZ983046:CAD983046 CJV983046:CJZ983046 CTR983046:CTV983046 DDN983046:DDR983046 DNJ983046:DNN983046 DXF983046:DXJ983046 EHB983046:EHF983046 EQX983046:ERB983046 FAT983046:FAX983046 FKP983046:FKT983046 FUL983046:FUP983046 GEH983046:GEL983046 GOD983046:GOH983046 GXZ983046:GYD983046 HHV983046:HHZ983046 HRR983046:HRV983046 IBN983046:IBR983046 ILJ983046:ILN983046 IVF983046:IVJ983046 JFB983046:JFF983046 JOX983046:JPB983046 JYT983046:JYX983046 KIP983046:KIT983046 KSL983046:KSP983046 LCH983046:LCL983046 LMD983046:LMH983046 LVZ983046:LWD983046 MFV983046:MFZ983046 MPR983046:MPV983046 MZN983046:MZR983046 NJJ983046:NJN983046 NTF983046:NTJ983046 ODB983046:ODF983046 OMX983046:ONB983046 OWT983046:OWX983046 PGP983046:PGT983046 PQL983046:PQP983046 QAH983046:QAL983046 QKD983046:QKH983046 QTZ983046:QUD983046 RDV983046:RDZ983046 RNR983046:RNV983046 RXN983046:RXR983046 SHJ983046:SHN983046 SRF983046:SRJ983046 TBB983046:TBF983046 TKX983046:TLB983046 TUT983046:TUX983046 UEP983046:UET983046 UOL983046:UOP983046 UYH983046:UYL983046 VID983046:VIH983046 VRZ983046:VSD983046 WBV983046:WBZ983046 WLR983046:WLV983046 C983046 C917510 C851974 C786438 C720902 C655366 C589830 C524294 C458758 C393222 C327686 C262150 C196614 C131078 C65542 C12:C13 E12:E13 E983046 E917510 E851974 E786438 E720902 E655366 E589830 E524294 E458758 E393222 E327686 E262150 E196614 E131078 E65542 G65542 G12:G13 G983046 G917510 G851974 G786438 G720902 G655366 G589830 G524294 G458758 G393222 G327686 G262150 G196614 G131078 I196614 SV45:SZ48 SV12:SZ18 ACR45:ACV48 ACR12:ACV18 AMN45:AMR48 AMN12:AMR18 AWJ45:AWN48 AWJ12:AWN18 BGF45:BGJ48 BGF12:BGJ18 BQB45:BQF48 BQB12:BQF18 BZX45:CAB48 BZX12:CAB18 CJT45:CJX48 CJT12:CJX18 CTP45:CTT48 CTP12:CTT18 DDL45:DDP48 DDL12:DDP18 DNH45:DNL48 DNH12:DNL18 DXD45:DXH48 DXD12:DXH18 EGZ45:EHD48 EGZ12:EHD18 EQV45:EQZ48 EQV12:EQZ18 FAR45:FAV48 FAR12:FAV18 FKN45:FKR48 FKN12:FKR18 FUJ45:FUN48 FUJ12:FUN18 GEF45:GEJ48 GEF12:GEJ18 GOB45:GOF48 GOB12:GOF18 GXX45:GYB48 GXX12:GYB18 HHT45:HHX48 HHT12:HHX18 HRP45:HRT48 HRP12:HRT18 IBL45:IBP48 IBL12:IBP18 ILH45:ILL48 ILH12:ILL18 IVD45:IVH48 IVD12:IVH18 JEZ45:JFD48 JEZ12:JFD18 JOV45:JOZ48 JOV12:JOZ18 JYR45:JYV48 JYR12:JYV18 KIN45:KIR48 KIN12:KIR18 KSJ45:KSN48 KSJ12:KSN18 LCF45:LCJ48 LCF12:LCJ18 LMB45:LMF48 LMB12:LMF18 LVX45:LWB48 LVX12:LWB18 MFT45:MFX48 MFT12:MFX18 MPP45:MPT48 MPP12:MPT18 MZL45:MZP48 MZL12:MZP18 NJH45:NJL48 NJH12:NJL18 NTD45:NTH48 NTD12:NTH18 OCZ45:ODD48 OCZ12:ODD18 OMV45:OMZ48 OMV12:OMZ18 OWR45:OWV48 OWR12:OWV18 PGN45:PGR48 PGN12:PGR18 PQJ45:PQN48 PQJ12:PQN18 QAF45:QAJ48 QAF12:QAJ18 QKB45:QKF48 QKB12:QKF18 QTX45:QUB48 QTX12:QUB18 RDT45:RDX48 RDT12:RDX18 RNP45:RNT48 RNP12:RNT18 RXL45:RXP48 RXL12:RXP18 SHH45:SHL48 SHH12:SHL18 SRD45:SRH48 SRD12:SRH18 TAZ45:TBD48 TAZ12:TBD18 TKV45:TKZ48 TKV12:TKZ18 TUR45:TUV48 TUR12:TUV18 UEN45:UER48 UEN12:UER18 UOJ45:UON48 UOJ12:UON18 UYF45:UYJ48 UYF12:UYJ18 VIB45:VIF48 VIB12:VIF18 VRX45:VSB48 VRX12:VSB18 WBT45:WBX48 WBT12:WBX18 WLP45:WLT48 WLP12:WLT18 WVL45:WVP48 WVL12:WVP18 IZ45:JD48 IZ12:JD18" xr:uid="{00000000-0002-0000-0600-000000000000}">
      <formula1>"Création,Répertoire Qc,Répertoire Au,Reprise"</formula1>
    </dataValidation>
  </dataValidations>
  <pageMargins left="0.51181102362204722" right="0.51181102362204722" top="0.51181102362204722" bottom="0.51181102362204722" header="0" footer="0.23622047244094491"/>
  <pageSetup scale="90" firstPageNumber="15" fitToWidth="0" fitToHeight="0" orientation="landscape" r:id="rId1"/>
  <headerFooter alignWithMargins="0">
    <oddHeader xml:space="preserve">&amp;R
</oddHeader>
    <oddFooter>&amp;R&amp;9Rapport final d'activité</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D85"/>
  <sheetViews>
    <sheetView showGridLines="0" showZeros="0" showRuler="0" zoomScaleNormal="100" zoomScaleSheetLayoutView="100" workbookViewId="0">
      <selection activeCell="A2" sqref="A2"/>
    </sheetView>
  </sheetViews>
  <sheetFormatPr baseColWidth="10" defaultColWidth="9.140625" defaultRowHeight="12.75"/>
  <cols>
    <col min="1" max="1" width="14.140625" style="122" customWidth="1"/>
    <col min="2" max="2" width="1.28515625" customWidth="1"/>
    <col min="3" max="3" width="32.7109375" customWidth="1"/>
    <col min="4" max="4" width="1.28515625" customWidth="1"/>
    <col min="5" max="5" width="9.85546875" customWidth="1"/>
    <col min="6" max="6" width="1.28515625" customWidth="1"/>
    <col min="7" max="7" width="9.42578125" customWidth="1"/>
    <col min="8" max="8" width="1.28515625" customWidth="1"/>
    <col min="9" max="9" width="10.7109375" customWidth="1"/>
    <col min="10" max="10" width="1.28515625" customWidth="1"/>
    <col min="11" max="11" width="10.5703125" customWidth="1"/>
    <col min="12" max="12" width="1.5703125" customWidth="1"/>
    <col min="13" max="13" width="10.7109375" customWidth="1"/>
    <col min="14" max="14" width="1.85546875" customWidth="1"/>
    <col min="15" max="15" width="20.140625" customWidth="1"/>
    <col min="16" max="16" width="3.7109375" customWidth="1"/>
    <col min="17" max="17" width="10.28515625" style="275" customWidth="1"/>
    <col min="18" max="18" width="1.28515625" customWidth="1"/>
    <col min="19" max="19" width="10.28515625" style="275" customWidth="1"/>
    <col min="20" max="20" width="1.28515625" customWidth="1"/>
    <col min="21" max="21" width="10.28515625" style="275" customWidth="1"/>
    <col min="22" max="22" width="1.28515625" customWidth="1"/>
    <col min="23" max="23" width="14.140625" style="275" customWidth="1"/>
    <col min="24" max="24" width="1.28515625" customWidth="1"/>
    <col min="25" max="25" width="10.28515625" style="275" customWidth="1"/>
    <col min="26" max="26" width="1.28515625" customWidth="1"/>
    <col min="27" max="27" width="10.28515625" style="275" customWidth="1"/>
    <col min="28" max="28" width="2.140625" customWidth="1"/>
  </cols>
  <sheetData>
    <row r="1" spans="1:30" s="222" customFormat="1" ht="28.5" customHeight="1">
      <c r="A1" s="1681" t="s">
        <v>680</v>
      </c>
      <c r="B1" s="30"/>
      <c r="C1" s="30"/>
      <c r="Q1" s="285"/>
      <c r="S1" s="285"/>
      <c r="U1" s="285"/>
      <c r="W1" s="285"/>
      <c r="Y1" s="285"/>
      <c r="AA1" s="1719" t="s">
        <v>369</v>
      </c>
      <c r="AB1" s="20"/>
      <c r="AC1" s="20"/>
      <c r="AD1" s="20"/>
    </row>
    <row r="2" spans="1:30" s="222" customFormat="1" ht="18.75" customHeight="1">
      <c r="A2" s="1683" t="s">
        <v>660</v>
      </c>
      <c r="B2" s="30"/>
      <c r="C2" s="30"/>
      <c r="K2" s="1717" t="str">
        <f>"Bilan d'activités et de diffusion "&amp;'Page de garde'!$C$4</f>
        <v>Bilan d'activités et de diffusion 2023-2024</v>
      </c>
      <c r="Q2" s="1718" t="str">
        <f>"Plan d'activités et de diffusion "&amp;CONCATENATE(LEFT('Page de garde'!$C$4,4)+1,"-",RIGHT('Page de garde'!$C$4,4)+1)</f>
        <v>Plan d'activités et de diffusion 2024-2025</v>
      </c>
      <c r="U2" s="285"/>
      <c r="W2" s="285"/>
      <c r="Y2" s="285"/>
      <c r="AA2" s="1067" t="s">
        <v>368</v>
      </c>
      <c r="AB2" s="20"/>
      <c r="AC2" s="20"/>
      <c r="AD2" s="20"/>
    </row>
    <row r="3" spans="1:30" s="222" customFormat="1">
      <c r="A3" s="771" t="s">
        <v>17</v>
      </c>
      <c r="B3" s="771"/>
      <c r="C3" s="771"/>
      <c r="G3" s="40"/>
      <c r="I3" s="40"/>
      <c r="K3" s="40"/>
      <c r="O3" s="40"/>
      <c r="S3" s="285"/>
      <c r="U3" s="40"/>
      <c r="Y3" s="285"/>
      <c r="AA3" s="985"/>
    </row>
    <row r="4" spans="1:30" s="222" customFormat="1" ht="15" customHeight="1">
      <c r="B4" s="36"/>
      <c r="C4" s="255" t="s">
        <v>147</v>
      </c>
      <c r="E4" s="1069">
        <f>'Page de garde'!$C$3</f>
        <v>0</v>
      </c>
      <c r="F4" s="1069"/>
      <c r="G4" s="1069"/>
      <c r="H4" s="1069"/>
      <c r="I4" s="1069"/>
      <c r="J4" s="1069"/>
      <c r="K4" s="1069"/>
      <c r="L4" s="1069"/>
      <c r="M4" s="1069"/>
      <c r="N4" s="1069"/>
      <c r="O4" s="1017"/>
      <c r="P4" s="1017"/>
      <c r="Q4" s="1017" t="s">
        <v>117</v>
      </c>
      <c r="R4" s="1017"/>
      <c r="S4" s="1017"/>
      <c r="T4" s="1017"/>
      <c r="U4" s="1017"/>
      <c r="W4" s="285"/>
      <c r="Y4" s="285"/>
      <c r="AA4" s="985"/>
      <c r="AC4" s="222" t="s">
        <v>117</v>
      </c>
    </row>
    <row r="5" spans="1:30" ht="5.25" customHeight="1">
      <c r="A5" s="117"/>
      <c r="B5" s="63"/>
      <c r="C5" s="64"/>
      <c r="D5" s="64"/>
      <c r="E5" s="64"/>
      <c r="F5" s="64"/>
      <c r="G5" s="64"/>
      <c r="H5" s="64"/>
      <c r="I5" s="64"/>
      <c r="J5" s="64"/>
      <c r="K5" s="64"/>
      <c r="L5" s="64"/>
      <c r="M5" s="64"/>
      <c r="N5" s="64"/>
      <c r="O5" s="64"/>
      <c r="P5" s="65"/>
      <c r="Q5" s="272"/>
      <c r="R5" s="65"/>
      <c r="S5" s="272"/>
      <c r="T5" s="65"/>
      <c r="U5" s="272"/>
      <c r="V5" s="65"/>
    </row>
    <row r="6" spans="1:30" s="32" customFormat="1" ht="10.5" customHeight="1">
      <c r="A6" s="118" t="s">
        <v>683</v>
      </c>
      <c r="Q6" s="286"/>
      <c r="S6" s="286"/>
      <c r="U6" s="286"/>
      <c r="W6" s="286"/>
      <c r="Y6" s="286"/>
      <c r="AA6" s="286"/>
    </row>
    <row r="7" spans="1:30" s="25" customFormat="1" ht="62.25" customHeight="1">
      <c r="A7" s="1443" t="s">
        <v>168</v>
      </c>
      <c r="B7" s="968"/>
      <c r="C7" s="1444" t="s">
        <v>167</v>
      </c>
      <c r="D7" s="968"/>
      <c r="E7" s="1568" t="s">
        <v>185</v>
      </c>
      <c r="F7" s="967"/>
      <c r="G7" s="1568" t="s">
        <v>687</v>
      </c>
      <c r="H7" s="968"/>
      <c r="I7" s="1568" t="s">
        <v>510</v>
      </c>
      <c r="J7" s="968"/>
      <c r="K7" s="1568" t="s">
        <v>509</v>
      </c>
      <c r="L7" s="968"/>
      <c r="M7" s="1929" t="s">
        <v>682</v>
      </c>
      <c r="N7" s="1929"/>
      <c r="O7" s="1929"/>
      <c r="P7" s="968"/>
      <c r="Q7" s="1078" t="s">
        <v>684</v>
      </c>
      <c r="R7" s="968"/>
      <c r="S7" s="1078" t="s">
        <v>681</v>
      </c>
      <c r="T7" s="968"/>
      <c r="U7" s="1078"/>
      <c r="V7" s="968"/>
      <c r="W7" s="1078"/>
      <c r="X7" s="968"/>
      <c r="Y7" s="1078"/>
      <c r="Z7" s="968"/>
      <c r="AA7" s="1445"/>
    </row>
    <row r="8" spans="1:30" s="25" customFormat="1" ht="12" customHeight="1">
      <c r="A8" s="120"/>
      <c r="C8" s="71"/>
      <c r="E8" s="291"/>
      <c r="G8" s="291"/>
      <c r="I8" s="967"/>
      <c r="K8" s="291"/>
      <c r="M8" s="1930"/>
      <c r="N8" s="1930"/>
      <c r="O8" s="1930"/>
      <c r="Q8" s="273"/>
      <c r="S8" s="273"/>
      <c r="U8" s="1446"/>
      <c r="V8" s="69"/>
      <c r="W8" s="1446"/>
      <c r="X8" s="69"/>
      <c r="Y8" s="1446"/>
      <c r="Z8" s="69"/>
      <c r="AA8" s="1446"/>
    </row>
    <row r="9" spans="1:30" s="25" customFormat="1" ht="12" customHeight="1">
      <c r="A9" s="120"/>
      <c r="C9" s="71"/>
      <c r="E9" s="291"/>
      <c r="G9" s="291"/>
      <c r="I9" s="291"/>
      <c r="K9" s="291"/>
      <c r="M9" s="1930"/>
      <c r="N9" s="1930"/>
      <c r="O9" s="1930"/>
      <c r="Q9" s="273"/>
      <c r="S9" s="273"/>
      <c r="U9" s="274"/>
      <c r="W9" s="274"/>
      <c r="Y9" s="274"/>
      <c r="AA9" s="274"/>
    </row>
    <row r="10" spans="1:30" s="25" customFormat="1" ht="12" customHeight="1">
      <c r="A10" s="120"/>
      <c r="C10" s="71"/>
      <c r="E10" s="291"/>
      <c r="G10" s="291"/>
      <c r="I10" s="291"/>
      <c r="K10" s="291"/>
      <c r="M10" s="1930"/>
      <c r="N10" s="1930"/>
      <c r="O10" s="1930"/>
      <c r="Q10" s="273"/>
      <c r="S10" s="273"/>
      <c r="U10" s="274"/>
      <c r="W10" s="274"/>
      <c r="Y10" s="274"/>
      <c r="AA10" s="274"/>
    </row>
    <row r="11" spans="1:30" s="25" customFormat="1" ht="12" customHeight="1">
      <c r="A11" s="120"/>
      <c r="C11" s="71"/>
      <c r="E11" s="291"/>
      <c r="G11" s="291"/>
      <c r="I11" s="291"/>
      <c r="K11" s="291"/>
      <c r="M11" s="1930"/>
      <c r="N11" s="1930"/>
      <c r="O11" s="1930"/>
      <c r="Q11" s="273"/>
      <c r="S11" s="273"/>
      <c r="U11" s="274"/>
      <c r="W11" s="274"/>
      <c r="Y11" s="274"/>
      <c r="AA11" s="274"/>
    </row>
    <row r="12" spans="1:30" s="25" customFormat="1" ht="12" customHeight="1">
      <c r="A12" s="120"/>
      <c r="C12" s="71"/>
      <c r="E12" s="291"/>
      <c r="G12" s="291"/>
      <c r="I12" s="291"/>
      <c r="K12" s="291"/>
      <c r="M12" s="967"/>
      <c r="N12" s="967"/>
      <c r="O12" s="967"/>
      <c r="Q12" s="273"/>
      <c r="S12" s="273"/>
      <c r="U12" s="274"/>
      <c r="W12" s="274"/>
      <c r="Y12" s="274"/>
      <c r="AA12" s="274"/>
    </row>
    <row r="13" spans="1:30" s="25" customFormat="1" ht="12" customHeight="1">
      <c r="A13" s="120"/>
      <c r="C13" s="71"/>
      <c r="E13" s="291"/>
      <c r="G13" s="291"/>
      <c r="I13" s="291"/>
      <c r="K13" s="291"/>
      <c r="M13" s="1930"/>
      <c r="N13" s="1930"/>
      <c r="O13" s="1930"/>
      <c r="Q13" s="273"/>
      <c r="S13" s="273"/>
      <c r="U13" s="274"/>
      <c r="W13" s="274"/>
      <c r="Y13" s="274"/>
      <c r="AA13" s="274"/>
    </row>
    <row r="14" spans="1:30" s="25" customFormat="1" ht="17.25" customHeight="1">
      <c r="A14" s="37" t="s">
        <v>54</v>
      </c>
      <c r="K14" s="1482">
        <f>COUNTIF($K8:$K13,"&lt;&gt;"&amp;"")</f>
        <v>0</v>
      </c>
      <c r="Q14" s="274"/>
      <c r="S14" s="274"/>
      <c r="U14" s="274"/>
      <c r="W14" s="274"/>
      <c r="Y14" s="274"/>
      <c r="AA14" s="274"/>
    </row>
    <row r="15" spans="1:30" s="25" customFormat="1" ht="12.75" customHeight="1">
      <c r="A15" s="49"/>
      <c r="Q15" s="274"/>
      <c r="S15" s="274"/>
      <c r="U15" s="274"/>
      <c r="W15" s="274"/>
      <c r="Y15" s="274"/>
      <c r="AA15" s="274"/>
    </row>
    <row r="16" spans="1:30" s="32" customFormat="1" ht="9.75" customHeight="1">
      <c r="A16" s="118" t="s">
        <v>731</v>
      </c>
      <c r="Q16" s="286"/>
      <c r="S16" s="286"/>
      <c r="U16" s="286"/>
      <c r="W16" s="286"/>
      <c r="Y16" s="286"/>
      <c r="AA16" s="286"/>
    </row>
    <row r="17" spans="1:27" s="25" customFormat="1" ht="68.25" customHeight="1">
      <c r="A17" s="1443" t="s">
        <v>168</v>
      </c>
      <c r="B17" s="968"/>
      <c r="C17" s="1444" t="s">
        <v>167</v>
      </c>
      <c r="D17" s="968"/>
      <c r="E17" s="1568" t="s">
        <v>185</v>
      </c>
      <c r="F17" s="967"/>
      <c r="G17" s="1568" t="s">
        <v>184</v>
      </c>
      <c r="H17" s="968"/>
      <c r="I17" s="1568" t="s">
        <v>510</v>
      </c>
      <c r="J17" s="968"/>
      <c r="K17" s="1568" t="s">
        <v>509</v>
      </c>
      <c r="L17" s="968"/>
      <c r="M17" s="1929"/>
      <c r="N17" s="1929"/>
      <c r="O17" s="1929"/>
      <c r="P17" s="968"/>
      <c r="Q17" s="1078" t="s">
        <v>45</v>
      </c>
      <c r="R17" s="968"/>
      <c r="S17" s="1078" t="s">
        <v>20</v>
      </c>
      <c r="T17" s="968"/>
      <c r="U17" s="1078" t="s">
        <v>21</v>
      </c>
      <c r="V17" s="968"/>
      <c r="W17" s="1078" t="s">
        <v>170</v>
      </c>
      <c r="X17" s="968"/>
      <c r="Y17" s="1078" t="s">
        <v>330</v>
      </c>
      <c r="Z17" s="968"/>
      <c r="AA17" s="1445" t="s">
        <v>22</v>
      </c>
    </row>
    <row r="18" spans="1:27" s="25" customFormat="1" ht="12" customHeight="1">
      <c r="A18" s="120"/>
      <c r="C18" s="71"/>
      <c r="E18" s="291"/>
      <c r="G18" s="291"/>
      <c r="I18" s="967"/>
      <c r="K18" s="291"/>
      <c r="M18" s="1931"/>
      <c r="N18" s="1931"/>
      <c r="O18" s="1931"/>
      <c r="Q18" s="274"/>
      <c r="S18" s="273"/>
      <c r="U18" s="273"/>
      <c r="W18" s="273"/>
      <c r="Y18" s="273"/>
      <c r="AA18" s="273"/>
    </row>
    <row r="19" spans="1:27" s="25" customFormat="1" ht="12" customHeight="1">
      <c r="A19" s="120"/>
      <c r="C19" s="71"/>
      <c r="E19" s="291"/>
      <c r="G19" s="291"/>
      <c r="I19" s="291"/>
      <c r="K19" s="291"/>
      <c r="M19" s="1928"/>
      <c r="N19" s="1928"/>
      <c r="O19" s="1928"/>
      <c r="Q19" s="274"/>
      <c r="S19" s="273"/>
      <c r="U19" s="273"/>
      <c r="W19" s="273"/>
      <c r="Y19" s="273"/>
      <c r="AA19" s="273"/>
    </row>
    <row r="20" spans="1:27" s="25" customFormat="1" ht="12" customHeight="1">
      <c r="A20" s="120"/>
      <c r="C20" s="71"/>
      <c r="E20" s="291"/>
      <c r="G20" s="291"/>
      <c r="I20" s="291"/>
      <c r="K20" s="291"/>
      <c r="M20" s="1928"/>
      <c r="N20" s="1928"/>
      <c r="O20" s="1928"/>
      <c r="Q20" s="274"/>
      <c r="S20" s="273"/>
      <c r="U20" s="273"/>
      <c r="W20" s="273"/>
      <c r="Y20" s="273"/>
      <c r="AA20" s="273"/>
    </row>
    <row r="21" spans="1:27" s="25" customFormat="1" ht="12" customHeight="1">
      <c r="A21" s="120"/>
      <c r="C21" s="71"/>
      <c r="E21" s="291"/>
      <c r="G21" s="291"/>
      <c r="I21" s="291"/>
      <c r="K21" s="291"/>
      <c r="M21" s="1928"/>
      <c r="N21" s="1928"/>
      <c r="O21" s="1928"/>
      <c r="Q21" s="274"/>
      <c r="S21" s="273"/>
      <c r="U21" s="273"/>
      <c r="W21" s="273"/>
      <c r="Y21" s="273"/>
      <c r="AA21" s="273"/>
    </row>
    <row r="22" spans="1:27" s="25" customFormat="1" ht="12" customHeight="1">
      <c r="A22" s="120"/>
      <c r="C22" s="71"/>
      <c r="E22" s="291"/>
      <c r="G22" s="291"/>
      <c r="I22" s="291"/>
      <c r="K22" s="291"/>
      <c r="M22" s="1928"/>
      <c r="N22" s="1928"/>
      <c r="O22" s="1928"/>
      <c r="Q22" s="274"/>
      <c r="S22" s="273"/>
      <c r="U22" s="273"/>
      <c r="W22" s="273"/>
      <c r="Y22" s="273"/>
      <c r="AA22" s="273"/>
    </row>
    <row r="23" spans="1:27" s="25" customFormat="1" ht="17.100000000000001" customHeight="1">
      <c r="A23" s="123" t="s">
        <v>54</v>
      </c>
      <c r="C23" s="35"/>
      <c r="K23" s="1482">
        <f>COUNTIF($K18:$K22,"&lt;&gt;"&amp;"")</f>
        <v>0</v>
      </c>
      <c r="Q23" s="274">
        <f>SUM(Q18:Q22)</f>
        <v>0</v>
      </c>
      <c r="S23" s="1482">
        <f>SUM(S18:S22)</f>
        <v>0</v>
      </c>
      <c r="U23" s="1482">
        <f>SUM(U18:U22)</f>
        <v>0</v>
      </c>
      <c r="W23" s="1482">
        <f>SUM(W18:W22)</f>
        <v>0</v>
      </c>
      <c r="Y23" s="1482">
        <f>SUM(Y18:Y22)</f>
        <v>0</v>
      </c>
      <c r="AA23" s="1482">
        <f>SUM(AA18:AA22)</f>
        <v>0</v>
      </c>
    </row>
    <row r="24" spans="1:27" s="25" customFormat="1" ht="12.95" customHeight="1">
      <c r="A24" s="123"/>
      <c r="C24" s="35"/>
      <c r="Q24" s="274"/>
      <c r="S24" s="274"/>
      <c r="U24" s="274"/>
      <c r="W24" s="274"/>
      <c r="Y24" s="274"/>
      <c r="AA24" s="274"/>
    </row>
    <row r="25" spans="1:27" s="25" customFormat="1" ht="12.75" customHeight="1">
      <c r="A25" s="118" t="s">
        <v>18</v>
      </c>
      <c r="B25" s="32"/>
      <c r="C25" s="32"/>
      <c r="D25" s="32"/>
      <c r="E25" s="32"/>
      <c r="F25" s="32"/>
      <c r="G25" s="32"/>
      <c r="H25" s="32"/>
      <c r="I25" s="32"/>
      <c r="J25" s="32"/>
      <c r="K25" s="32"/>
      <c r="L25" s="32"/>
      <c r="M25" s="32"/>
      <c r="N25" s="32"/>
      <c r="O25" s="32"/>
      <c r="P25" s="32"/>
      <c r="Q25" s="286"/>
      <c r="R25" s="32"/>
      <c r="S25" s="286"/>
      <c r="T25" s="32"/>
      <c r="U25" s="286"/>
      <c r="V25" s="32"/>
      <c r="W25" s="286"/>
      <c r="X25" s="32"/>
      <c r="Y25" s="286"/>
      <c r="Z25" s="32"/>
      <c r="AA25" s="286"/>
    </row>
    <row r="26" spans="1:27" s="32" customFormat="1" ht="67.5">
      <c r="A26" s="119" t="s">
        <v>168</v>
      </c>
      <c r="B26" s="66"/>
      <c r="C26" s="114" t="s">
        <v>167</v>
      </c>
      <c r="D26" s="66"/>
      <c r="E26" s="1568" t="s">
        <v>185</v>
      </c>
      <c r="F26" s="967"/>
      <c r="G26" s="1568" t="s">
        <v>184</v>
      </c>
      <c r="H26" s="968"/>
      <c r="I26" s="1568" t="s">
        <v>510</v>
      </c>
      <c r="J26" s="968"/>
      <c r="K26" s="1568" t="s">
        <v>509</v>
      </c>
      <c r="L26" s="968"/>
      <c r="M26" s="1932" t="s">
        <v>19</v>
      </c>
      <c r="N26" s="1932"/>
      <c r="O26" s="1932"/>
      <c r="P26" s="66"/>
      <c r="Q26" s="1078" t="s">
        <v>45</v>
      </c>
      <c r="R26" s="66"/>
      <c r="S26" s="1079" t="s">
        <v>20</v>
      </c>
      <c r="T26" s="66"/>
      <c r="U26" s="1079" t="s">
        <v>21</v>
      </c>
      <c r="V26" s="66"/>
      <c r="W26" s="1079" t="s">
        <v>170</v>
      </c>
      <c r="X26" s="66"/>
      <c r="Y26" s="1079" t="s">
        <v>330</v>
      </c>
      <c r="Z26" s="66"/>
      <c r="AA26" s="986" t="s">
        <v>22</v>
      </c>
    </row>
    <row r="27" spans="1:27" s="25" customFormat="1" ht="12.6" customHeight="1">
      <c r="A27" s="120"/>
      <c r="C27" s="71"/>
      <c r="E27" s="291"/>
      <c r="G27" s="291"/>
      <c r="I27" s="967"/>
      <c r="K27" s="291"/>
      <c r="M27" s="1930"/>
      <c r="N27" s="1930"/>
      <c r="O27" s="1930"/>
      <c r="Q27" s="273"/>
      <c r="S27" s="273"/>
      <c r="U27" s="273"/>
      <c r="W27" s="273"/>
      <c r="Y27" s="273"/>
      <c r="AA27" s="273"/>
    </row>
    <row r="28" spans="1:27" s="25" customFormat="1" ht="12" customHeight="1">
      <c r="A28" s="120"/>
      <c r="C28" s="71"/>
      <c r="E28" s="291"/>
      <c r="G28" s="291"/>
      <c r="I28" s="291"/>
      <c r="K28" s="291"/>
      <c r="M28" s="1930"/>
      <c r="N28" s="1930"/>
      <c r="O28" s="1930"/>
      <c r="Q28" s="273"/>
      <c r="S28" s="273"/>
      <c r="U28" s="273"/>
      <c r="W28" s="273"/>
      <c r="Y28" s="273"/>
      <c r="AA28" s="273"/>
    </row>
    <row r="29" spans="1:27" s="25" customFormat="1" ht="12" customHeight="1">
      <c r="A29" s="120"/>
      <c r="C29" s="71"/>
      <c r="E29" s="291"/>
      <c r="G29" s="291"/>
      <c r="I29" s="291"/>
      <c r="K29" s="291"/>
      <c r="M29" s="967"/>
      <c r="N29" s="967"/>
      <c r="O29" s="967"/>
      <c r="Q29" s="273"/>
      <c r="S29" s="273"/>
      <c r="U29" s="273"/>
      <c r="W29" s="273"/>
      <c r="Y29" s="273"/>
      <c r="AA29" s="273"/>
    </row>
    <row r="30" spans="1:27" s="25" customFormat="1" ht="12" customHeight="1">
      <c r="A30" s="120"/>
      <c r="C30" s="71"/>
      <c r="E30" s="291"/>
      <c r="G30" s="291"/>
      <c r="I30" s="291"/>
      <c r="K30" s="291"/>
      <c r="M30" s="1930"/>
      <c r="N30" s="1930"/>
      <c r="O30" s="1930"/>
      <c r="Q30" s="273"/>
      <c r="S30" s="273"/>
      <c r="U30" s="273"/>
      <c r="W30" s="273"/>
      <c r="Y30" s="273"/>
      <c r="AA30" s="273"/>
    </row>
    <row r="31" spans="1:27" s="25" customFormat="1" ht="12" customHeight="1">
      <c r="A31" s="120"/>
      <c r="C31" s="71"/>
      <c r="E31" s="291"/>
      <c r="G31" s="291"/>
      <c r="I31" s="291"/>
      <c r="K31" s="291"/>
      <c r="M31" s="1930"/>
      <c r="N31" s="1930"/>
      <c r="O31" s="1930"/>
      <c r="Q31" s="273"/>
      <c r="S31" s="273"/>
      <c r="U31" s="273"/>
      <c r="W31" s="273"/>
      <c r="Y31" s="273"/>
      <c r="AA31" s="273"/>
    </row>
    <row r="32" spans="1:27" s="25" customFormat="1" ht="12" customHeight="1">
      <c r="A32" s="120"/>
      <c r="C32" s="71"/>
      <c r="E32" s="291"/>
      <c r="G32" s="291"/>
      <c r="I32" s="291"/>
      <c r="K32" s="291"/>
      <c r="M32" s="1930"/>
      <c r="N32" s="1930"/>
      <c r="O32" s="1930"/>
      <c r="Q32" s="273"/>
      <c r="S32" s="273"/>
      <c r="U32" s="273"/>
      <c r="W32" s="273"/>
      <c r="Y32" s="273"/>
      <c r="AA32" s="273"/>
    </row>
    <row r="33" spans="1:27" s="25" customFormat="1" ht="16.5" customHeight="1">
      <c r="A33" s="123" t="s">
        <v>54</v>
      </c>
      <c r="C33" s="35"/>
      <c r="E33" s="69"/>
      <c r="G33" s="69"/>
      <c r="I33" s="69"/>
      <c r="K33" s="1482">
        <f>COUNTIF($K27:$K32,"&lt;&gt;"&amp;"")</f>
        <v>0</v>
      </c>
      <c r="Q33" s="1482">
        <f>SUM(Q27:Q32)</f>
        <v>0</v>
      </c>
      <c r="R33" s="26"/>
      <c r="S33" s="1482">
        <f>SUM(S27:S32)</f>
        <v>0</v>
      </c>
      <c r="T33" s="26"/>
      <c r="U33" s="1482">
        <f>SUM(U27:U32)</f>
        <v>0</v>
      </c>
      <c r="V33" s="26"/>
      <c r="W33" s="1482">
        <f>SUM(W27:W32)</f>
        <v>0</v>
      </c>
      <c r="Y33" s="1482">
        <f>SUM(Y27:Y32)</f>
        <v>0</v>
      </c>
      <c r="Z33" s="26"/>
      <c r="AA33" s="1482">
        <f>SUM(AA27:AA32)</f>
        <v>0</v>
      </c>
    </row>
    <row r="34" spans="1:27" s="25" customFormat="1" ht="24.95" customHeight="1">
      <c r="A34" s="49"/>
      <c r="Q34" s="274"/>
      <c r="S34" s="274"/>
      <c r="U34" s="274"/>
      <c r="W34" s="274"/>
      <c r="Y34" s="274"/>
      <c r="AA34" s="274"/>
    </row>
    <row r="35" spans="1:27" s="25" customFormat="1" ht="18" customHeight="1">
      <c r="A35" s="118" t="s">
        <v>26</v>
      </c>
      <c r="B35" s="32"/>
      <c r="C35" s="32"/>
      <c r="D35" s="32"/>
      <c r="E35" s="32"/>
      <c r="F35" s="32"/>
      <c r="G35" s="32"/>
      <c r="H35" s="32"/>
      <c r="I35" s="32"/>
      <c r="J35" s="32"/>
      <c r="K35" s="32"/>
      <c r="L35" s="32"/>
      <c r="M35" s="32"/>
      <c r="N35" s="32"/>
      <c r="O35" s="32"/>
      <c r="P35" s="32"/>
      <c r="Q35" s="286"/>
      <c r="R35" s="32"/>
      <c r="S35" s="286"/>
      <c r="T35" s="32"/>
      <c r="U35" s="286"/>
      <c r="V35" s="32"/>
      <c r="W35" s="286"/>
      <c r="X35" s="32"/>
      <c r="Y35" s="286"/>
      <c r="Z35" s="32"/>
      <c r="AA35" s="286"/>
    </row>
    <row r="36" spans="1:27" s="32" customFormat="1" ht="67.5">
      <c r="A36" s="119" t="s">
        <v>23</v>
      </c>
      <c r="B36" s="66"/>
      <c r="C36" s="114" t="s">
        <v>167</v>
      </c>
      <c r="D36" s="67"/>
      <c r="E36" s="1568" t="s">
        <v>185</v>
      </c>
      <c r="F36" s="967"/>
      <c r="G36" s="1568" t="s">
        <v>184</v>
      </c>
      <c r="H36" s="967"/>
      <c r="I36" s="1568" t="s">
        <v>510</v>
      </c>
      <c r="J36" s="967"/>
      <c r="K36" s="1568" t="str">
        <f>K26</f>
        <v>Représenta-tivité des artistes**</v>
      </c>
      <c r="L36" s="967"/>
      <c r="M36" s="1932" t="s">
        <v>400</v>
      </c>
      <c r="N36" s="1932"/>
      <c r="O36" s="1932"/>
      <c r="P36" s="68"/>
      <c r="Q36" s="1078" t="s">
        <v>45</v>
      </c>
      <c r="R36" s="68"/>
      <c r="S36" s="1079" t="s">
        <v>20</v>
      </c>
      <c r="T36" s="67"/>
      <c r="U36" s="1079" t="s">
        <v>21</v>
      </c>
      <c r="V36" s="66"/>
      <c r="W36" s="1079" t="s">
        <v>170</v>
      </c>
      <c r="X36" s="66"/>
      <c r="Y36" s="1079" t="s">
        <v>330</v>
      </c>
      <c r="Z36" s="66"/>
      <c r="AA36" s="986" t="s">
        <v>22</v>
      </c>
    </row>
    <row r="37" spans="1:27" s="25" customFormat="1" ht="15" customHeight="1">
      <c r="A37" s="120"/>
      <c r="C37" s="71"/>
      <c r="E37" s="291"/>
      <c r="G37" s="291"/>
      <c r="I37" s="967"/>
      <c r="K37" s="291"/>
      <c r="M37" s="1930"/>
      <c r="N37" s="1930"/>
      <c r="O37" s="1930"/>
      <c r="P37" s="69"/>
      <c r="Q37" s="273"/>
      <c r="R37" s="69"/>
      <c r="S37" s="273"/>
      <c r="U37" s="273"/>
      <c r="W37" s="273"/>
      <c r="Y37" s="273"/>
      <c r="AA37" s="273"/>
    </row>
    <row r="38" spans="1:27" s="25" customFormat="1" ht="12" customHeight="1">
      <c r="A38" s="120"/>
      <c r="C38" s="71"/>
      <c r="E38" s="291"/>
      <c r="G38" s="291"/>
      <c r="I38" s="291"/>
      <c r="K38" s="291"/>
      <c r="M38" s="1930"/>
      <c r="N38" s="1930"/>
      <c r="O38" s="1930"/>
      <c r="Q38" s="273"/>
      <c r="S38" s="273"/>
      <c r="U38" s="273"/>
      <c r="W38" s="273"/>
      <c r="Y38" s="273"/>
      <c r="AA38" s="273"/>
    </row>
    <row r="39" spans="1:27" s="25" customFormat="1" ht="12" customHeight="1">
      <c r="A39" s="120"/>
      <c r="C39" s="71"/>
      <c r="E39" s="291"/>
      <c r="G39" s="291"/>
      <c r="I39" s="291"/>
      <c r="K39" s="291"/>
      <c r="M39" s="967"/>
      <c r="N39" s="967"/>
      <c r="O39" s="967"/>
      <c r="Q39" s="273"/>
      <c r="S39" s="273"/>
      <c r="U39" s="273"/>
      <c r="W39" s="273"/>
      <c r="Y39" s="273"/>
      <c r="AA39" s="273"/>
    </row>
    <row r="40" spans="1:27" s="25" customFormat="1" ht="12" customHeight="1">
      <c r="A40" s="120"/>
      <c r="C40" s="71"/>
      <c r="E40" s="291"/>
      <c r="G40" s="291"/>
      <c r="I40" s="291"/>
      <c r="K40" s="291"/>
      <c r="M40" s="1930"/>
      <c r="N40" s="1930"/>
      <c r="O40" s="1930"/>
      <c r="Q40" s="273"/>
      <c r="S40" s="273"/>
      <c r="U40" s="273"/>
      <c r="W40" s="273"/>
      <c r="Y40" s="273"/>
      <c r="AA40" s="273"/>
    </row>
    <row r="41" spans="1:27" s="25" customFormat="1" ht="12" customHeight="1">
      <c r="A41" s="120"/>
      <c r="C41" s="71"/>
      <c r="E41" s="291"/>
      <c r="G41" s="291"/>
      <c r="I41" s="291"/>
      <c r="K41" s="291"/>
      <c r="M41" s="1930"/>
      <c r="N41" s="1930"/>
      <c r="O41" s="1930"/>
      <c r="Q41" s="273"/>
      <c r="S41" s="273"/>
      <c r="U41" s="273"/>
      <c r="W41" s="273"/>
      <c r="Y41" s="273"/>
      <c r="AA41" s="273"/>
    </row>
    <row r="42" spans="1:27" s="25" customFormat="1" ht="12" customHeight="1">
      <c r="A42" s="120"/>
      <c r="C42" s="71"/>
      <c r="E42" s="291"/>
      <c r="G42" s="291"/>
      <c r="I42" s="291"/>
      <c r="K42" s="291"/>
      <c r="M42" s="1930"/>
      <c r="N42" s="1930"/>
      <c r="O42" s="1930"/>
      <c r="Q42" s="273"/>
      <c r="S42" s="273"/>
      <c r="U42" s="273"/>
      <c r="W42" s="273"/>
      <c r="Y42" s="273"/>
      <c r="AA42" s="273"/>
    </row>
    <row r="43" spans="1:27" s="25" customFormat="1" ht="17.25" customHeight="1">
      <c r="A43" s="123" t="s">
        <v>54</v>
      </c>
      <c r="C43" s="35"/>
      <c r="K43" s="1482">
        <f>COUNTIF($K37:$K42,"&lt;&gt;"&amp;"")</f>
        <v>0</v>
      </c>
      <c r="Q43" s="1482">
        <f>SUM(Q37:Q42)</f>
        <v>0</v>
      </c>
      <c r="S43" s="1482">
        <f>SUM(S37:S42)</f>
        <v>0</v>
      </c>
      <c r="U43" s="1482">
        <f>SUM(U37:U42)</f>
        <v>0</v>
      </c>
      <c r="W43" s="1482">
        <f>SUM(W37:W42)</f>
        <v>0</v>
      </c>
      <c r="Y43" s="1482">
        <f>SUM(Y37:Y42)</f>
        <v>0</v>
      </c>
      <c r="AA43" s="1482">
        <f>SUM(AA37:AA42)</f>
        <v>0</v>
      </c>
    </row>
    <row r="44" spans="1:27" s="25" customFormat="1" ht="8.25" customHeight="1">
      <c r="A44" s="121"/>
      <c r="C44" s="35"/>
      <c r="Q44" s="274"/>
      <c r="S44" s="274"/>
      <c r="U44" s="274"/>
      <c r="W44" s="274"/>
      <c r="Y44" s="274"/>
      <c r="AA44" s="274"/>
    </row>
    <row r="45" spans="1:27" s="25" customFormat="1" ht="16.5" customHeight="1">
      <c r="A45" s="118" t="s">
        <v>27</v>
      </c>
      <c r="B45" s="32"/>
      <c r="C45" s="32"/>
      <c r="D45" s="32"/>
      <c r="E45" s="32"/>
      <c r="F45" s="32"/>
      <c r="G45" s="32"/>
      <c r="H45" s="32"/>
      <c r="I45" s="32"/>
      <c r="J45" s="32"/>
      <c r="K45" s="32"/>
      <c r="L45" s="32"/>
      <c r="M45" s="32"/>
      <c r="N45" s="32"/>
      <c r="O45" s="32"/>
      <c r="P45" s="32"/>
      <c r="Q45" s="286"/>
      <c r="R45" s="32"/>
      <c r="S45" s="286"/>
      <c r="T45" s="32"/>
      <c r="U45" s="286"/>
      <c r="V45" s="32"/>
      <c r="W45" s="286"/>
      <c r="X45" s="32"/>
      <c r="Y45" s="286"/>
      <c r="Z45" s="32"/>
      <c r="AA45" s="286"/>
    </row>
    <row r="46" spans="1:27" s="25" customFormat="1" ht="66.75" customHeight="1">
      <c r="A46" s="119" t="s">
        <v>23</v>
      </c>
      <c r="B46" s="66"/>
      <c r="C46" s="114" t="s">
        <v>167</v>
      </c>
      <c r="D46" s="67"/>
      <c r="E46" s="1568" t="s">
        <v>185</v>
      </c>
      <c r="F46" s="967"/>
      <c r="G46" s="1568" t="s">
        <v>184</v>
      </c>
      <c r="H46" s="967"/>
      <c r="I46" s="1568" t="s">
        <v>510</v>
      </c>
      <c r="J46" s="967"/>
      <c r="K46" s="1568" t="str">
        <f>K36</f>
        <v>Représenta-tivité des artistes**</v>
      </c>
      <c r="L46" s="967"/>
      <c r="M46" s="1932" t="s">
        <v>166</v>
      </c>
      <c r="N46" s="1932"/>
      <c r="O46" s="1932"/>
      <c r="P46" s="68"/>
      <c r="Q46" s="1078" t="s">
        <v>45</v>
      </c>
      <c r="R46" s="68"/>
      <c r="S46" s="1079" t="s">
        <v>20</v>
      </c>
      <c r="T46" s="67"/>
      <c r="U46" s="1079" t="s">
        <v>21</v>
      </c>
      <c r="V46" s="66"/>
      <c r="W46" s="1079" t="s">
        <v>170</v>
      </c>
      <c r="X46" s="66"/>
      <c r="Y46" s="1079" t="s">
        <v>330</v>
      </c>
      <c r="Z46" s="66"/>
      <c r="AA46" s="986" t="s">
        <v>22</v>
      </c>
    </row>
    <row r="47" spans="1:27" s="25" customFormat="1" ht="15.75" customHeight="1">
      <c r="A47" s="120"/>
      <c r="C47" s="71"/>
      <c r="E47" s="291"/>
      <c r="G47" s="291"/>
      <c r="I47" s="967"/>
      <c r="K47" s="291"/>
      <c r="M47" s="1930"/>
      <c r="N47" s="1930"/>
      <c r="O47" s="1930"/>
      <c r="P47" s="69"/>
      <c r="Q47" s="273"/>
      <c r="R47" s="69"/>
      <c r="S47" s="273"/>
      <c r="U47" s="273"/>
      <c r="W47" s="273"/>
      <c r="Y47" s="273"/>
      <c r="AA47" s="273"/>
    </row>
    <row r="48" spans="1:27" s="25" customFormat="1" ht="15.75" customHeight="1">
      <c r="A48" s="120"/>
      <c r="C48" s="71"/>
      <c r="E48" s="291"/>
      <c r="G48" s="291"/>
      <c r="I48" s="291"/>
      <c r="K48" s="291"/>
      <c r="M48" s="1930"/>
      <c r="N48" s="1930"/>
      <c r="O48" s="1930"/>
      <c r="Q48" s="273"/>
      <c r="S48" s="273"/>
      <c r="U48" s="273"/>
      <c r="W48" s="273"/>
      <c r="Y48" s="273"/>
      <c r="AA48" s="273"/>
    </row>
    <row r="49" spans="1:27" s="25" customFormat="1" ht="11.25">
      <c r="A49" s="120"/>
      <c r="C49" s="71"/>
      <c r="E49" s="291"/>
      <c r="G49" s="291"/>
      <c r="I49" s="291"/>
      <c r="K49" s="291"/>
      <c r="M49" s="967"/>
      <c r="N49" s="967"/>
      <c r="O49" s="967"/>
      <c r="Q49" s="273"/>
      <c r="S49" s="273"/>
      <c r="U49" s="273"/>
      <c r="W49" s="273"/>
      <c r="Y49" s="273"/>
      <c r="AA49" s="273"/>
    </row>
    <row r="50" spans="1:27" s="25" customFormat="1" ht="12.75" customHeight="1">
      <c r="A50" s="120"/>
      <c r="C50" s="71"/>
      <c r="E50" s="291"/>
      <c r="G50" s="291"/>
      <c r="I50" s="291"/>
      <c r="K50" s="291"/>
      <c r="M50" s="1930"/>
      <c r="N50" s="1930"/>
      <c r="O50" s="1930"/>
      <c r="Q50" s="273"/>
      <c r="S50" s="273"/>
      <c r="U50" s="273"/>
      <c r="W50" s="273"/>
      <c r="Y50" s="273"/>
      <c r="AA50" s="273"/>
    </row>
    <row r="51" spans="1:27" s="25" customFormat="1" ht="11.25">
      <c r="A51" s="120"/>
      <c r="C51" s="71"/>
      <c r="E51" s="291"/>
      <c r="G51" s="291"/>
      <c r="I51" s="291"/>
      <c r="K51" s="291"/>
      <c r="M51" s="1930"/>
      <c r="N51" s="1930"/>
      <c r="O51" s="1930"/>
      <c r="Q51" s="273"/>
      <c r="S51" s="273"/>
      <c r="U51" s="273"/>
      <c r="W51" s="273"/>
      <c r="Y51" s="273"/>
      <c r="AA51" s="273"/>
    </row>
    <row r="52" spans="1:27" s="25" customFormat="1" ht="12" customHeight="1">
      <c r="A52" s="120"/>
      <c r="C52" s="71"/>
      <c r="E52" s="291"/>
      <c r="G52" s="291"/>
      <c r="I52" s="291"/>
      <c r="K52" s="291"/>
      <c r="M52" s="1930"/>
      <c r="N52" s="1930"/>
      <c r="O52" s="1930"/>
      <c r="Q52" s="273"/>
      <c r="S52" s="273"/>
      <c r="U52" s="273"/>
      <c r="W52" s="273"/>
      <c r="Y52" s="273"/>
      <c r="AA52" s="273"/>
    </row>
    <row r="53" spans="1:27" s="25" customFormat="1" ht="21" customHeight="1">
      <c r="A53" s="123" t="s">
        <v>54</v>
      </c>
      <c r="C53" s="35"/>
      <c r="K53" s="1482">
        <f>COUNTIF($K48:$K52,"&lt;&gt;"&amp;"")</f>
        <v>0</v>
      </c>
      <c r="M53" s="69"/>
      <c r="Q53" s="1482">
        <f>SUM(Q47:Q52)</f>
        <v>0</v>
      </c>
      <c r="S53" s="1482">
        <f>SUM(S47:S52)</f>
        <v>0</v>
      </c>
      <c r="U53" s="1482">
        <f>SUM(U47:U52)</f>
        <v>0</v>
      </c>
      <c r="W53" s="1482">
        <f>SUM(W47:W52)</f>
        <v>0</v>
      </c>
      <c r="Y53" s="1482">
        <f>SUM(Y47:Y52)</f>
        <v>0</v>
      </c>
      <c r="AA53" s="1482">
        <f>SUM(AA47:AA52)</f>
        <v>0</v>
      </c>
    </row>
    <row r="54" spans="1:27" s="25" customFormat="1" ht="12" customHeight="1">
      <c r="A54" s="123"/>
      <c r="C54" s="35"/>
      <c r="M54" s="69"/>
      <c r="Q54" s="274"/>
      <c r="S54" s="274"/>
      <c r="U54" s="274"/>
      <c r="W54" s="274"/>
      <c r="Y54" s="274"/>
      <c r="AA54" s="274"/>
    </row>
    <row r="55" spans="1:27" s="25" customFormat="1" ht="26.1" customHeight="1">
      <c r="A55" s="121"/>
      <c r="C55" s="1640" t="s">
        <v>186</v>
      </c>
      <c r="E55" s="1946"/>
      <c r="F55" s="1946"/>
      <c r="G55" s="1946"/>
      <c r="H55" s="948"/>
      <c r="I55" s="1947" t="s">
        <v>610</v>
      </c>
      <c r="J55" s="1948"/>
      <c r="K55" s="1948"/>
      <c r="L55" s="1948"/>
      <c r="M55" s="1948"/>
      <c r="N55" s="1948"/>
      <c r="O55" s="1948"/>
      <c r="P55" s="1948"/>
      <c r="Q55" s="1948"/>
      <c r="R55" s="1948"/>
      <c r="S55" s="1948"/>
      <c r="T55" s="1948"/>
      <c r="U55" s="1948"/>
      <c r="V55" s="1948"/>
      <c r="W55" s="1948"/>
      <c r="X55" s="1948"/>
      <c r="Y55" s="1949"/>
      <c r="AA55" s="274"/>
    </row>
    <row r="56" spans="1:27" s="25" customFormat="1" ht="16.5" customHeight="1">
      <c r="A56" s="121"/>
      <c r="C56" s="1933" t="s">
        <v>176</v>
      </c>
      <c r="E56" s="1935"/>
      <c r="F56" s="1935"/>
      <c r="G56" s="1935"/>
      <c r="H56" s="818"/>
      <c r="I56" s="1936" t="s">
        <v>698</v>
      </c>
      <c r="J56" s="1937"/>
      <c r="K56" s="1937"/>
      <c r="L56" s="1937"/>
      <c r="M56" s="1937"/>
      <c r="N56" s="1937"/>
      <c r="O56" s="1937"/>
      <c r="P56" s="1937"/>
      <c r="Q56" s="1937"/>
      <c r="R56" s="1937"/>
      <c r="S56" s="1937"/>
      <c r="T56" s="1937"/>
      <c r="U56" s="1937"/>
      <c r="V56" s="1937"/>
      <c r="W56" s="1937"/>
      <c r="X56" s="1937"/>
      <c r="Y56" s="1938"/>
      <c r="AA56" s="274"/>
    </row>
    <row r="57" spans="1:27" s="25" customFormat="1" ht="54" customHeight="1">
      <c r="A57" s="121"/>
      <c r="C57" s="1934"/>
      <c r="E57" s="1935"/>
      <c r="F57" s="1935"/>
      <c r="G57" s="1935"/>
      <c r="H57" s="818"/>
      <c r="I57" s="1939"/>
      <c r="J57" s="1940"/>
      <c r="K57" s="1940"/>
      <c r="L57" s="1940"/>
      <c r="M57" s="1940"/>
      <c r="N57" s="1940"/>
      <c r="O57" s="1940"/>
      <c r="P57" s="1940"/>
      <c r="Q57" s="1940"/>
      <c r="R57" s="1940"/>
      <c r="S57" s="1940"/>
      <c r="T57" s="1940"/>
      <c r="U57" s="1940"/>
      <c r="V57" s="1940"/>
      <c r="W57" s="1940"/>
      <c r="X57" s="1940"/>
      <c r="Y57" s="1941"/>
      <c r="AA57" s="274"/>
    </row>
    <row r="58" spans="1:27" s="25" customFormat="1" ht="9" customHeight="1" thickBot="1">
      <c r="A58" s="121"/>
      <c r="C58" s="35"/>
      <c r="Q58" s="274"/>
      <c r="S58" s="274"/>
      <c r="U58" s="274"/>
      <c r="W58" s="274"/>
      <c r="Y58" s="274"/>
      <c r="AA58" s="274"/>
    </row>
    <row r="59" spans="1:27" s="25" customFormat="1" ht="27.75" customHeight="1" thickBot="1">
      <c r="A59" s="49"/>
      <c r="C59" s="70" t="s">
        <v>24</v>
      </c>
      <c r="E59" s="1597"/>
      <c r="G59" s="37"/>
      <c r="I59" s="37"/>
      <c r="K59" s="37"/>
      <c r="O59" s="37"/>
      <c r="Q59" s="274"/>
      <c r="S59" s="274"/>
      <c r="U59" s="274"/>
      <c r="W59" s="274"/>
      <c r="Y59" s="274"/>
      <c r="AA59" s="274"/>
    </row>
    <row r="60" spans="1:27" s="25" customFormat="1" ht="12" customHeight="1">
      <c r="A60" s="37"/>
      <c r="Q60" s="274"/>
      <c r="S60" s="274"/>
      <c r="U60" s="274"/>
      <c r="W60" s="274"/>
      <c r="Y60" s="274"/>
      <c r="AA60" s="274"/>
    </row>
    <row r="61" spans="1:27" s="25" customFormat="1" ht="6.75" customHeight="1">
      <c r="A61" s="37"/>
      <c r="Q61" s="274"/>
      <c r="S61" s="274"/>
      <c r="U61" s="274"/>
      <c r="W61" s="274"/>
      <c r="Y61" s="274"/>
      <c r="AA61" s="274"/>
    </row>
    <row r="62" spans="1:27" s="25" customFormat="1" ht="21.75" customHeight="1">
      <c r="A62" s="37"/>
      <c r="C62" s="1598"/>
      <c r="D62" s="1599"/>
      <c r="E62" s="1942" t="s">
        <v>170</v>
      </c>
      <c r="F62" s="1942"/>
      <c r="G62" s="1942"/>
      <c r="H62" s="1942"/>
      <c r="I62" s="1942"/>
      <c r="J62" s="1942"/>
      <c r="K62" s="1942"/>
      <c r="L62" s="1600"/>
      <c r="M62" s="1600"/>
      <c r="N62" s="1600"/>
      <c r="O62" s="1600"/>
      <c r="P62" s="1599"/>
      <c r="Q62" s="1601"/>
      <c r="R62" s="1599"/>
      <c r="S62" s="1601"/>
      <c r="T62" s="1599"/>
      <c r="U62" s="1601"/>
      <c r="V62" s="1599"/>
      <c r="W62" s="1601"/>
      <c r="X62" s="1599"/>
      <c r="Y62" s="1602" t="s">
        <v>330</v>
      </c>
      <c r="Z62" s="1599"/>
      <c r="AA62" s="1603" t="s">
        <v>22</v>
      </c>
    </row>
    <row r="63" spans="1:27" s="25" customFormat="1" ht="40.5" customHeight="1">
      <c r="A63" s="292"/>
      <c r="B63" s="450"/>
      <c r="C63" s="1604" t="s">
        <v>25</v>
      </c>
      <c r="D63" s="1605"/>
      <c r="E63" s="1606" t="s">
        <v>182</v>
      </c>
      <c r="F63" s="1607"/>
      <c r="G63" s="1606" t="s">
        <v>183</v>
      </c>
      <c r="H63" s="1608"/>
      <c r="I63" s="1606" t="s">
        <v>611</v>
      </c>
      <c r="J63" s="1607"/>
      <c r="K63" s="1606" t="s">
        <v>181</v>
      </c>
      <c r="L63" s="1608"/>
      <c r="M63" s="1606"/>
      <c r="N63" s="1608"/>
      <c r="O63" s="1609"/>
      <c r="P63" s="1607"/>
      <c r="Q63" s="1610" t="s">
        <v>45</v>
      </c>
      <c r="R63" s="1611"/>
      <c r="S63" s="1610" t="s">
        <v>20</v>
      </c>
      <c r="T63" s="1611"/>
      <c r="U63" s="1610" t="s">
        <v>21</v>
      </c>
      <c r="V63" s="1611"/>
      <c r="W63" s="1610" t="s">
        <v>170</v>
      </c>
      <c r="X63" s="1611"/>
      <c r="Y63" s="1610"/>
      <c r="Z63" s="1611"/>
      <c r="AA63" s="1612"/>
    </row>
    <row r="64" spans="1:27" s="25" customFormat="1" ht="15.75" customHeight="1">
      <c r="A64" s="49"/>
      <c r="C64" s="1613" t="s">
        <v>18</v>
      </c>
      <c r="D64" s="1614"/>
      <c r="E64" s="1615">
        <f>SUMIF($G27:$G32,"Création",$W27:$W32)</f>
        <v>0</v>
      </c>
      <c r="F64" s="1608"/>
      <c r="G64" s="1615">
        <f>SUMIF($G27:$G32,"Répertoire Qc",$W27:$W32)</f>
        <v>0</v>
      </c>
      <c r="H64" s="1608"/>
      <c r="I64" s="1615">
        <f>SUMIF($G27:$G32,"Répertoire Au",$W27:$W32)</f>
        <v>0</v>
      </c>
      <c r="J64" s="1608"/>
      <c r="K64" s="1615">
        <f>SUMIF($G27:$G32,"Reprise",$W27:$W32)</f>
        <v>0</v>
      </c>
      <c r="L64" s="1608"/>
      <c r="M64" s="1616"/>
      <c r="N64" s="1608"/>
      <c r="O64" s="1616"/>
      <c r="P64" s="1608"/>
      <c r="Q64" s="1615">
        <f>Q33</f>
        <v>0</v>
      </c>
      <c r="R64" s="1599"/>
      <c r="S64" s="1615">
        <f>S33</f>
        <v>0</v>
      </c>
      <c r="T64" s="1599"/>
      <c r="U64" s="1615">
        <f>U33</f>
        <v>0</v>
      </c>
      <c r="V64" s="1599"/>
      <c r="W64" s="1615">
        <f>W33</f>
        <v>0</v>
      </c>
      <c r="X64" s="1599"/>
      <c r="Y64" s="1615">
        <f>Y33</f>
        <v>0</v>
      </c>
      <c r="Z64" s="1599"/>
      <c r="AA64" s="1617">
        <f>AA33</f>
        <v>0</v>
      </c>
    </row>
    <row r="65" spans="1:27" ht="17.25" customHeight="1">
      <c r="A65" s="49"/>
      <c r="B65" s="25"/>
      <c r="C65" s="1613" t="s">
        <v>26</v>
      </c>
      <c r="D65" s="1614"/>
      <c r="E65" s="1615">
        <f>SUMIF($G37:$G42,"Création",$W37:$W42)</f>
        <v>0</v>
      </c>
      <c r="F65" s="1608"/>
      <c r="G65" s="1615">
        <f>SUMIF(G37:G42,"Répertoire Qc",W37:W42)</f>
        <v>0</v>
      </c>
      <c r="H65" s="1608"/>
      <c r="I65" s="1615">
        <f>SUMIF(G37:G42,"Répertoire Au",W37:W42)</f>
        <v>0</v>
      </c>
      <c r="J65" s="1608"/>
      <c r="K65" s="1615">
        <f>SUMIF($G37:$G42,"Reprise",$W37:$W42)</f>
        <v>0</v>
      </c>
      <c r="L65" s="1608"/>
      <c r="M65" s="1616"/>
      <c r="N65" s="1608"/>
      <c r="O65" s="1616"/>
      <c r="P65" s="1608"/>
      <c r="Q65" s="1615">
        <f>Q43</f>
        <v>0</v>
      </c>
      <c r="R65" s="1608"/>
      <c r="S65" s="1615">
        <f>S43</f>
        <v>0</v>
      </c>
      <c r="T65" s="1608"/>
      <c r="U65" s="1618">
        <f>U43</f>
        <v>0</v>
      </c>
      <c r="V65" s="1608"/>
      <c r="W65" s="1618">
        <f>W43</f>
        <v>0</v>
      </c>
      <c r="X65" s="1608"/>
      <c r="Y65" s="1618">
        <f>Y43</f>
        <v>0</v>
      </c>
      <c r="Z65" s="1608"/>
      <c r="AA65" s="1619">
        <f>AA43</f>
        <v>0</v>
      </c>
    </row>
    <row r="66" spans="1:27" ht="16.5" customHeight="1">
      <c r="A66" s="49"/>
      <c r="B66" s="25"/>
      <c r="C66" s="1613" t="s">
        <v>27</v>
      </c>
      <c r="D66" s="1614"/>
      <c r="E66" s="1615">
        <f>SUMIF(G47:G52,"Création",W47:W52)</f>
        <v>0</v>
      </c>
      <c r="F66" s="1608"/>
      <c r="G66" s="1615">
        <f>SUMIF(G47:G52,"Répertoire Qc",W47:W52)</f>
        <v>0</v>
      </c>
      <c r="H66" s="1608"/>
      <c r="I66" s="1615">
        <f>SUMIF(G47:G52,"Répertoire Au",W47:W52)</f>
        <v>0</v>
      </c>
      <c r="J66" s="1608"/>
      <c r="K66" s="1615">
        <f>SUMIF($G47:$G52,"Reprise",$W47:$W52)</f>
        <v>0</v>
      </c>
      <c r="L66" s="1608"/>
      <c r="M66" s="1616"/>
      <c r="N66" s="1608"/>
      <c r="O66" s="1616"/>
      <c r="P66" s="1608"/>
      <c r="Q66" s="1615">
        <f>Q53</f>
        <v>0</v>
      </c>
      <c r="R66" s="1608"/>
      <c r="S66" s="1615">
        <f>S53</f>
        <v>0</v>
      </c>
      <c r="T66" s="1608"/>
      <c r="U66" s="1618">
        <f>U53</f>
        <v>0</v>
      </c>
      <c r="V66" s="1608"/>
      <c r="W66" s="1618">
        <f>W53</f>
        <v>0</v>
      </c>
      <c r="X66" s="1608"/>
      <c r="Y66" s="1618">
        <f>Y53</f>
        <v>0</v>
      </c>
      <c r="Z66" s="1608"/>
      <c r="AA66" s="1619">
        <f>AA53</f>
        <v>0</v>
      </c>
    </row>
    <row r="67" spans="1:27" ht="21.75" customHeight="1" thickBot="1">
      <c r="A67" s="49"/>
      <c r="B67" s="25"/>
      <c r="C67" s="1604" t="s">
        <v>28</v>
      </c>
      <c r="D67" s="1605"/>
      <c r="E67" s="1620">
        <f>SUM(E64:E66)</f>
        <v>0</v>
      </c>
      <c r="F67" s="1608"/>
      <c r="G67" s="1620">
        <f>SUM(G64:G66)</f>
        <v>0</v>
      </c>
      <c r="H67" s="1608"/>
      <c r="I67" s="1620">
        <f>SUM(I64:I66)</f>
        <v>0</v>
      </c>
      <c r="J67" s="1608"/>
      <c r="K67" s="1620">
        <f>SUM(K64:K66)</f>
        <v>0</v>
      </c>
      <c r="L67" s="1608"/>
      <c r="M67" s="1616"/>
      <c r="N67" s="1608"/>
      <c r="O67" s="1616"/>
      <c r="P67" s="1608"/>
      <c r="Q67" s="1620">
        <f>SUM(Q64:Q66)</f>
        <v>0</v>
      </c>
      <c r="R67" s="1608"/>
      <c r="S67" s="1620">
        <f>SUM(S64:S66)</f>
        <v>0</v>
      </c>
      <c r="T67" s="1608"/>
      <c r="U67" s="1620">
        <f>SUM(U64:U66)</f>
        <v>0</v>
      </c>
      <c r="V67" s="1608"/>
      <c r="W67" s="1620">
        <f>SUM(W64:W66)</f>
        <v>0</v>
      </c>
      <c r="X67" s="1608"/>
      <c r="Y67" s="1620">
        <f>SUM(Y64:Y66)</f>
        <v>0</v>
      </c>
      <c r="Z67" s="1608"/>
      <c r="AA67" s="1621">
        <f>SUM(AA64:AA66)</f>
        <v>0</v>
      </c>
    </row>
    <row r="68" spans="1:27">
      <c r="A68" s="49"/>
      <c r="B68" s="25"/>
      <c r="C68" s="1613" t="s">
        <v>29</v>
      </c>
      <c r="D68" s="1614"/>
      <c r="E68" s="1614"/>
      <c r="F68" s="1608"/>
      <c r="G68" s="1614"/>
      <c r="H68" s="1608"/>
      <c r="I68" s="1614"/>
      <c r="J68" s="1608"/>
      <c r="K68" s="1614"/>
      <c r="L68" s="1608"/>
      <c r="M68" s="1608"/>
      <c r="N68" s="1608"/>
      <c r="O68" s="1616"/>
      <c r="P68" s="1608"/>
      <c r="Q68" s="1618"/>
      <c r="R68" s="1608"/>
      <c r="S68" s="1618"/>
      <c r="T68" s="1608"/>
      <c r="U68" s="1618"/>
      <c r="V68" s="1608"/>
      <c r="W68" s="1618"/>
      <c r="X68" s="1608"/>
      <c r="Y68" s="1618"/>
      <c r="Z68" s="1608"/>
      <c r="AA68" s="1619"/>
    </row>
    <row r="69" spans="1:27" ht="26.25" customHeight="1">
      <c r="A69" s="49"/>
      <c r="B69" s="25"/>
      <c r="C69" s="1613" t="s">
        <v>30</v>
      </c>
      <c r="D69" s="1614"/>
      <c r="E69" s="1614"/>
      <c r="F69" s="1608"/>
      <c r="G69" s="1614"/>
      <c r="H69" s="1608"/>
      <c r="I69" s="1614"/>
      <c r="J69" s="1608"/>
      <c r="K69" s="1614"/>
      <c r="L69" s="1608"/>
      <c r="M69" s="1608"/>
      <c r="N69" s="1608"/>
      <c r="O69" s="1616"/>
      <c r="P69" s="1608"/>
      <c r="Q69" s="1615"/>
      <c r="R69" s="1608"/>
      <c r="S69" s="1615"/>
      <c r="T69" s="1608"/>
      <c r="U69" s="1615"/>
      <c r="V69" s="1608"/>
      <c r="W69" s="1615"/>
      <c r="X69" s="1608"/>
      <c r="Y69" s="1615"/>
      <c r="Z69" s="1608"/>
      <c r="AA69" s="1617"/>
    </row>
    <row r="70" spans="1:27" ht="13.5" thickBot="1">
      <c r="A70" s="49"/>
      <c r="B70" s="25"/>
      <c r="C70" s="1604" t="s">
        <v>13</v>
      </c>
      <c r="D70" s="1605"/>
      <c r="E70" s="1605"/>
      <c r="F70" s="1608"/>
      <c r="G70" s="1605"/>
      <c r="H70" s="1608"/>
      <c r="I70" s="1605"/>
      <c r="J70" s="1608"/>
      <c r="K70" s="1605"/>
      <c r="L70" s="1608"/>
      <c r="M70" s="1608"/>
      <c r="N70" s="1608"/>
      <c r="O70" s="1616"/>
      <c r="P70" s="1608"/>
      <c r="Q70" s="1620">
        <f>Q67+Q68+Q69</f>
        <v>0</v>
      </c>
      <c r="R70" s="1608"/>
      <c r="S70" s="1620">
        <f>S67+S68+S69</f>
        <v>0</v>
      </c>
      <c r="T70" s="1608"/>
      <c r="U70" s="1620">
        <f>U67+U68+U69</f>
        <v>0</v>
      </c>
      <c r="V70" s="1608"/>
      <c r="W70" s="1620">
        <f>W67+W68+W69</f>
        <v>0</v>
      </c>
      <c r="X70" s="1608"/>
      <c r="Y70" s="1620">
        <f>Y67+Y68+Y69</f>
        <v>0</v>
      </c>
      <c r="Z70" s="1608"/>
      <c r="AA70" s="1622">
        <f>AA67+AA68+AA69</f>
        <v>0</v>
      </c>
    </row>
    <row r="71" spans="1:27">
      <c r="A71" s="49"/>
      <c r="B71" s="25"/>
      <c r="C71" s="1623"/>
      <c r="D71" s="1624"/>
      <c r="E71" s="1624"/>
      <c r="F71" s="1624"/>
      <c r="G71" s="1624"/>
      <c r="H71" s="1624"/>
      <c r="I71" s="1624"/>
      <c r="J71" s="1624"/>
      <c r="K71" s="1624"/>
      <c r="L71" s="1624"/>
      <c r="M71" s="1624"/>
      <c r="N71" s="1624"/>
      <c r="O71" s="1618"/>
      <c r="P71" s="1624"/>
      <c r="Q71" s="1618"/>
      <c r="R71" s="1624"/>
      <c r="S71" s="1618"/>
      <c r="T71" s="1624"/>
      <c r="U71" s="1618"/>
      <c r="V71" s="1624"/>
      <c r="W71" s="1618"/>
      <c r="X71" s="1624"/>
      <c r="Y71" s="1618"/>
      <c r="Z71" s="1624"/>
      <c r="AA71" s="1619"/>
    </row>
    <row r="72" spans="1:27" ht="6" customHeight="1">
      <c r="A72" s="49"/>
      <c r="B72" s="25"/>
      <c r="C72" s="25"/>
      <c r="D72" s="25"/>
      <c r="E72" s="25"/>
      <c r="F72" s="25"/>
      <c r="G72" s="25"/>
      <c r="H72" s="25"/>
      <c r="I72" s="25"/>
      <c r="J72" s="25"/>
      <c r="K72" s="25"/>
      <c r="L72" s="25"/>
      <c r="M72" s="25"/>
      <c r="N72" s="25"/>
      <c r="O72" s="25"/>
      <c r="P72" s="25"/>
      <c r="Q72" s="274"/>
      <c r="R72" s="25"/>
      <c r="S72" s="274"/>
      <c r="T72" s="25"/>
      <c r="U72" s="274"/>
      <c r="V72" s="25"/>
      <c r="W72" s="274"/>
      <c r="X72" s="25"/>
      <c r="Y72" s="274"/>
      <c r="Z72" s="25"/>
      <c r="AA72" s="274"/>
    </row>
    <row r="73" spans="1:27" ht="6.75" customHeight="1">
      <c r="A73" s="49"/>
      <c r="B73" s="25"/>
      <c r="C73" s="25"/>
      <c r="D73" s="25"/>
      <c r="E73" s="25"/>
      <c r="F73" s="25"/>
      <c r="G73" s="25"/>
      <c r="H73" s="25"/>
      <c r="I73" s="25"/>
      <c r="J73" s="25"/>
      <c r="K73" s="25"/>
      <c r="L73" s="25"/>
      <c r="M73" s="25"/>
      <c r="N73" s="25"/>
      <c r="O73" s="25"/>
      <c r="P73" s="25"/>
      <c r="Q73" s="274"/>
      <c r="R73" s="25"/>
      <c r="S73" s="274"/>
      <c r="T73" s="25"/>
      <c r="U73" s="274"/>
      <c r="V73" s="25"/>
      <c r="W73" s="274"/>
      <c r="X73" s="25"/>
      <c r="Y73" s="274"/>
      <c r="Z73" s="25"/>
      <c r="AA73" s="274"/>
    </row>
    <row r="74" spans="1:27" ht="15.75" customHeight="1">
      <c r="A74" s="49"/>
      <c r="B74" s="25"/>
      <c r="C74" s="1625"/>
      <c r="D74" s="1626"/>
      <c r="E74" s="1943" t="s">
        <v>760</v>
      </c>
      <c r="F74" s="1943"/>
      <c r="G74" s="1943"/>
      <c r="H74" s="1943"/>
      <c r="I74" s="1943"/>
      <c r="J74" s="1943"/>
      <c r="K74" s="1943"/>
      <c r="L74" s="1943"/>
      <c r="M74" s="1943"/>
      <c r="N74" s="1627"/>
      <c r="O74" s="25"/>
      <c r="P74" s="25"/>
      <c r="Q74" s="274"/>
      <c r="R74" s="25"/>
      <c r="S74" s="274"/>
      <c r="T74" s="25"/>
      <c r="U74" s="274"/>
      <c r="V74" s="25"/>
      <c r="W74" s="274"/>
      <c r="X74" s="25"/>
      <c r="Y74" s="274"/>
      <c r="Z74" s="25"/>
      <c r="AA74" s="274"/>
    </row>
    <row r="75" spans="1:27" ht="21.75" customHeight="1">
      <c r="C75" s="1628" t="s">
        <v>755</v>
      </c>
      <c r="D75" s="1629"/>
      <c r="E75" s="1944" t="s">
        <v>756</v>
      </c>
      <c r="F75" s="1944"/>
      <c r="G75" s="1944"/>
      <c r="H75" s="1944"/>
      <c r="I75" s="1600"/>
      <c r="J75" s="1600"/>
      <c r="K75" s="1945" t="s">
        <v>170</v>
      </c>
      <c r="L75" s="1945"/>
      <c r="M75" s="1945"/>
      <c r="N75" s="1630"/>
    </row>
    <row r="76" spans="1:27" ht="6" customHeight="1">
      <c r="C76" s="1631"/>
      <c r="D76" s="1632"/>
      <c r="E76" s="1632"/>
      <c r="F76" s="1632"/>
      <c r="G76" s="1632"/>
      <c r="H76" s="1632"/>
      <c r="I76" s="1632"/>
      <c r="J76" s="1632"/>
      <c r="K76" s="1632"/>
      <c r="L76" s="1632"/>
      <c r="M76" s="1632"/>
      <c r="N76" s="1633"/>
    </row>
    <row r="77" spans="1:27" ht="22.5">
      <c r="C77" s="1631"/>
      <c r="D77" s="1632"/>
      <c r="E77" s="1634" t="s">
        <v>753</v>
      </c>
      <c r="F77" s="1608"/>
      <c r="G77" s="1609" t="s">
        <v>754</v>
      </c>
      <c r="H77" s="1608"/>
      <c r="I77" s="1632"/>
      <c r="J77" s="1608"/>
      <c r="K77" s="1634" t="s">
        <v>753</v>
      </c>
      <c r="L77" s="1632"/>
      <c r="M77" s="1609" t="s">
        <v>754</v>
      </c>
      <c r="N77" s="1633"/>
      <c r="Q77"/>
      <c r="S77"/>
      <c r="U77"/>
      <c r="W77"/>
      <c r="Y77"/>
      <c r="AA77"/>
    </row>
    <row r="78" spans="1:27">
      <c r="C78" s="1631"/>
      <c r="D78" s="1632"/>
      <c r="E78" s="1608"/>
      <c r="F78" s="1608"/>
      <c r="G78" s="1608"/>
      <c r="H78" s="1608"/>
      <c r="I78" s="1608"/>
      <c r="J78" s="1608"/>
      <c r="K78" s="1608"/>
      <c r="L78" s="1632"/>
      <c r="M78" s="1632"/>
      <c r="N78" s="1633"/>
      <c r="Q78" s="275">
        <v>0</v>
      </c>
      <c r="S78" s="275">
        <v>0</v>
      </c>
    </row>
    <row r="79" spans="1:27" ht="14.1" customHeight="1">
      <c r="C79" s="1613" t="s">
        <v>18</v>
      </c>
      <c r="D79" s="1632"/>
      <c r="E79" s="1615">
        <f>COUNTIF($K27:$K33,"Autochtone")</f>
        <v>0</v>
      </c>
      <c r="F79" s="1632"/>
      <c r="G79" s="1615">
        <f>COUNTIF($K27:$K33,"Diversité")</f>
        <v>0</v>
      </c>
      <c r="H79" s="1632"/>
      <c r="I79" s="1632"/>
      <c r="J79" s="1632"/>
      <c r="K79" s="1615">
        <f>SUMIF($K27:$K32,"Autochtone",$W27:$W32)</f>
        <v>0</v>
      </c>
      <c r="L79" s="1632"/>
      <c r="M79" s="1615">
        <f>SUMIF($K27:$K32,"Diversité",$W27:$W32)</f>
        <v>0</v>
      </c>
      <c r="N79" s="1633"/>
      <c r="Q79" s="275">
        <v>0</v>
      </c>
      <c r="S79" s="275">
        <v>0</v>
      </c>
    </row>
    <row r="80" spans="1:27" ht="14.1" customHeight="1">
      <c r="C80" s="1613" t="s">
        <v>26</v>
      </c>
      <c r="D80" s="1632"/>
      <c r="E80" s="1615">
        <f>COUNTIF($K37:$K42,"Autochtone")</f>
        <v>0</v>
      </c>
      <c r="F80" s="1632"/>
      <c r="G80" s="1615">
        <f>COUNTIF($K37:$K42,"Diversité")</f>
        <v>0</v>
      </c>
      <c r="H80" s="1632"/>
      <c r="I80" s="1632"/>
      <c r="J80" s="1632"/>
      <c r="K80" s="1615">
        <f>SUMIF($K37:$K42,"Autochtone",$W37:$W42)</f>
        <v>0</v>
      </c>
      <c r="L80" s="1632"/>
      <c r="M80" s="1615">
        <f>SUMIF($K37:$K42,"Diversité",$W37:$W42)</f>
        <v>0</v>
      </c>
      <c r="N80" s="1633"/>
      <c r="Q80" s="275">
        <v>0</v>
      </c>
      <c r="S80" s="275">
        <v>0</v>
      </c>
    </row>
    <row r="81" spans="3:19" ht="18" customHeight="1" thickBot="1">
      <c r="C81" s="1613" t="s">
        <v>759</v>
      </c>
      <c r="D81" s="1632"/>
      <c r="E81" s="1635">
        <f>SUM($E79:$E80)</f>
        <v>0</v>
      </c>
      <c r="F81" s="1632"/>
      <c r="G81" s="1635">
        <f>SUM($E79:$E80)</f>
        <v>0</v>
      </c>
      <c r="H81" s="1632"/>
      <c r="I81" s="1632"/>
      <c r="J81" s="1632"/>
      <c r="K81" s="1635">
        <f>SUM(K79:K80)</f>
        <v>0</v>
      </c>
      <c r="L81" s="1632"/>
      <c r="M81" s="1635">
        <f>SUM(M79:M80)</f>
        <v>0</v>
      </c>
      <c r="N81" s="1633"/>
    </row>
    <row r="82" spans="3:19" ht="15.75" customHeight="1">
      <c r="C82" s="1613" t="s">
        <v>27</v>
      </c>
      <c r="D82" s="1632"/>
      <c r="E82" s="1615">
        <f>COUNTIF($K47:$K53,"Autochtone")</f>
        <v>0</v>
      </c>
      <c r="F82" s="1632"/>
      <c r="G82" s="1601">
        <f>COUNTIF($K47:$K53,"Diversité")</f>
        <v>0</v>
      </c>
      <c r="H82" s="1632"/>
      <c r="I82" s="1632"/>
      <c r="J82" s="1632"/>
      <c r="K82" s="1615">
        <f>SUMIF($K47:$K53,"Autochtone",$W47:$W53)</f>
        <v>0</v>
      </c>
      <c r="L82" s="1632"/>
      <c r="M82" s="1615">
        <f>SUMIF($K47:$K53,"Diversité",$W47:$W53)</f>
        <v>0</v>
      </c>
      <c r="N82" s="1633"/>
      <c r="Q82" s="275">
        <v>0</v>
      </c>
      <c r="S82" s="275">
        <v>0</v>
      </c>
    </row>
    <row r="83" spans="3:19" ht="16.5" customHeight="1" thickBot="1">
      <c r="C83" s="1604" t="s">
        <v>13</v>
      </c>
      <c r="D83" s="1632"/>
      <c r="E83" s="1635">
        <f>SUM(E81:E82)</f>
        <v>0</v>
      </c>
      <c r="F83" s="1636"/>
      <c r="G83" s="1635">
        <f>SUM(G81:G82)</f>
        <v>0</v>
      </c>
      <c r="H83" s="1636"/>
      <c r="I83" s="1636"/>
      <c r="J83" s="1632"/>
      <c r="K83" s="1635">
        <f>SUM(K81:K82)</f>
        <v>0</v>
      </c>
      <c r="L83" s="1632"/>
      <c r="M83" s="1635">
        <f>SUM(M81:M82)</f>
        <v>0</v>
      </c>
      <c r="N83" s="1633"/>
    </row>
    <row r="84" spans="3:19" ht="6.75" customHeight="1">
      <c r="C84" s="1631"/>
      <c r="D84" s="1632"/>
      <c r="E84" s="1632"/>
      <c r="F84" s="1632"/>
      <c r="G84" s="1632"/>
      <c r="H84" s="1632"/>
      <c r="I84" s="1632"/>
      <c r="J84" s="1632"/>
      <c r="K84" s="1632"/>
      <c r="L84" s="1632"/>
      <c r="M84" s="1632"/>
      <c r="N84" s="1633"/>
    </row>
    <row r="85" spans="3:19" ht="7.5" customHeight="1">
      <c r="C85" s="1637"/>
      <c r="D85" s="1638"/>
      <c r="E85" s="1638"/>
      <c r="F85" s="1638"/>
      <c r="G85" s="1638"/>
      <c r="H85" s="1638"/>
      <c r="I85" s="1638"/>
      <c r="J85" s="1638"/>
      <c r="K85" s="1638"/>
      <c r="L85" s="1638"/>
      <c r="M85" s="1638"/>
      <c r="N85" s="1639"/>
    </row>
  </sheetData>
  <mergeCells count="39">
    <mergeCell ref="E74:M74"/>
    <mergeCell ref="E75:H75"/>
    <mergeCell ref="K75:M75"/>
    <mergeCell ref="E55:G55"/>
    <mergeCell ref="I55:Y55"/>
    <mergeCell ref="C56:C57"/>
    <mergeCell ref="E56:G57"/>
    <mergeCell ref="I56:Y57"/>
    <mergeCell ref="E62:K62"/>
    <mergeCell ref="M46:O46"/>
    <mergeCell ref="M47:O47"/>
    <mergeCell ref="M48:O48"/>
    <mergeCell ref="M50:O50"/>
    <mergeCell ref="M51:O51"/>
    <mergeCell ref="M52:O52"/>
    <mergeCell ref="M42:O42"/>
    <mergeCell ref="M26:O26"/>
    <mergeCell ref="M27:O27"/>
    <mergeCell ref="M28:O28"/>
    <mergeCell ref="M30:O30"/>
    <mergeCell ref="M31:O31"/>
    <mergeCell ref="M32:O32"/>
    <mergeCell ref="M36:O36"/>
    <mergeCell ref="M37:O37"/>
    <mergeCell ref="M38:O38"/>
    <mergeCell ref="M40:O40"/>
    <mergeCell ref="M41:O41"/>
    <mergeCell ref="M22:O22"/>
    <mergeCell ref="M7:O7"/>
    <mergeCell ref="M8:O8"/>
    <mergeCell ref="M9:O9"/>
    <mergeCell ref="M10:O10"/>
    <mergeCell ref="M11:O11"/>
    <mergeCell ref="M13:O13"/>
    <mergeCell ref="M17:O17"/>
    <mergeCell ref="M18:O18"/>
    <mergeCell ref="M19:O19"/>
    <mergeCell ref="M20:O20"/>
    <mergeCell ref="M21:O21"/>
  </mergeCells>
  <dataValidations count="4">
    <dataValidation type="list" allowBlank="1" showInputMessage="1" showErrorMessage="1" prompt="P = Production;_x000a_C = Coproduction avec un organisme québécois_x000a_E = Coproduction avec un organisme étranger" sqref="E8:E14 E18:E23 E27:E33 E37:E42 E47:E52" xr:uid="{00000000-0002-0000-0700-000000000000}">
      <formula1>"P, C, E"</formula1>
    </dataValidation>
    <dataValidation type="list" errorStyle="warning" allowBlank="1" showInputMessage="1" showErrorMessage="1" sqref="I27:I33 I37:I42 I47:I52 I8:I14 I18:I23" xr:uid="{00000000-0002-0000-0700-000001000000}">
      <formula1>"Préscolaire,Primaire,Secondaire,Familiale,Adulte"</formula1>
    </dataValidation>
    <dataValidation type="list" allowBlank="1" showInputMessage="1" showErrorMessage="1" sqref="K37:K42 K27:K32 K47:K52 K8:K13 K18:K22" xr:uid="{00000000-0002-0000-0700-000002000000}">
      <formula1>"Autochtone,Diversité"</formula1>
    </dataValidation>
    <dataValidation type="list" allowBlank="1" showInputMessage="1" showErrorMessage="1" prompt="Création Qc= Création originale_x000a_Répertoire Qc = Oeuvre du répertoire québécois_x000a_Répertoire Au = Oeuvre de répertoire autre que québécois_x000a_Reprise = Reprise d'une création originale produite par l'organisme_x000a_" sqref="G37:G42 G47:G52 G27:G33 G8:G14 G18:G23" xr:uid="{00000000-0002-0000-0700-000003000000}">
      <formula1>"Création,Répertoire Qc,Répertoire Au,Reprise"</formula1>
    </dataValidation>
  </dataValidations>
  <pageMargins left="0.23622047244094491" right="0.23622047244094491" top="0.44" bottom="0.39" header="0.28999999999999998" footer="0.2"/>
  <pageSetup paperSize="5" scale="85" orientation="landscape" r:id="rId1"/>
  <headerFooter alignWithMargins="0">
    <oddFooter>&amp;R&amp;8Rapport final d'activité</oddFooter>
  </headerFooter>
  <rowBreaks count="2" manualBreakCount="2">
    <brk id="34" max="16383" man="1"/>
    <brk id="53" max="16383" man="1"/>
  </rowBreaks>
  <colBreaks count="1" manualBreakCount="1">
    <brk id="2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60449" r:id="rId4" name="Check Box 1">
              <controlPr defaultSize="0" autoFill="0" autoLine="0" autoPict="0">
                <anchor moveWithCells="1">
                  <from>
                    <xdr:col>8</xdr:col>
                    <xdr:colOff>438150</xdr:colOff>
                    <xdr:row>0</xdr:row>
                    <xdr:rowOff>352425</xdr:rowOff>
                  </from>
                  <to>
                    <xdr:col>8</xdr:col>
                    <xdr:colOff>704850</xdr:colOff>
                    <xdr:row>1</xdr:row>
                    <xdr:rowOff>200025</xdr:rowOff>
                  </to>
                </anchor>
              </controlPr>
            </control>
          </mc:Choice>
        </mc:AlternateContent>
        <mc:AlternateContent xmlns:mc="http://schemas.openxmlformats.org/markup-compatibility/2006">
          <mc:Choice Requires="x14">
            <control shapeId="360450" r:id="rId5" name="Check Box 2">
              <controlPr defaultSize="0" autoFill="0" autoLine="0" autoPict="0">
                <anchor moveWithCells="1">
                  <from>
                    <xdr:col>14</xdr:col>
                    <xdr:colOff>1323975</xdr:colOff>
                    <xdr:row>0</xdr:row>
                    <xdr:rowOff>342900</xdr:rowOff>
                  </from>
                  <to>
                    <xdr:col>15</xdr:col>
                    <xdr:colOff>228600</xdr:colOff>
                    <xdr:row>1</xdr:row>
                    <xdr:rowOff>209550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66"/>
  <sheetViews>
    <sheetView showGridLines="0" showZeros="0" showRuler="0" zoomScaleNormal="100" workbookViewId="0"/>
  </sheetViews>
  <sheetFormatPr baseColWidth="10" defaultRowHeight="12.75"/>
  <cols>
    <col min="1" max="1" width="30.42578125" customWidth="1"/>
    <col min="2" max="2" width="26.85546875" customWidth="1"/>
    <col min="3" max="3" width="12.28515625" customWidth="1"/>
    <col min="4" max="5" width="11.140625" customWidth="1"/>
    <col min="6" max="6" width="11.7109375" customWidth="1"/>
    <col min="7" max="7" width="24" customWidth="1"/>
    <col min="8" max="8" width="15.140625" customWidth="1"/>
    <col min="9" max="10" width="9" customWidth="1"/>
    <col min="11" max="11" width="10.7109375" customWidth="1"/>
    <col min="12" max="12" width="10.42578125" customWidth="1"/>
    <col min="13" max="13" width="9" customWidth="1"/>
    <col min="14" max="14" width="9.5703125" customWidth="1"/>
    <col min="15" max="15" width="9" customWidth="1"/>
  </cols>
  <sheetData>
    <row r="1" spans="1:15" s="20" customFormat="1" ht="22.5" customHeight="1">
      <c r="A1" s="30" t="s">
        <v>661</v>
      </c>
      <c r="B1" s="30"/>
      <c r="C1" s="30"/>
      <c r="D1" s="30"/>
      <c r="E1" s="30"/>
      <c r="F1" s="30"/>
      <c r="G1" s="30"/>
      <c r="H1" s="30"/>
      <c r="O1" s="239" t="s">
        <v>387</v>
      </c>
    </row>
    <row r="2" spans="1:15" s="20" customFormat="1" ht="20.25" customHeight="1">
      <c r="A2" s="1068" t="s">
        <v>501</v>
      </c>
      <c r="B2" s="30"/>
      <c r="C2" s="30"/>
      <c r="D2" s="30"/>
      <c r="E2" s="30"/>
      <c r="F2" s="222"/>
      <c r="G2" s="30"/>
      <c r="H2" s="30"/>
      <c r="L2" s="222"/>
      <c r="O2" s="1067" t="s">
        <v>388</v>
      </c>
    </row>
    <row r="3" spans="1:15" s="20" customFormat="1" ht="22.5" customHeight="1">
      <c r="A3" s="1669" t="s">
        <v>660</v>
      </c>
      <c r="B3" s="1246"/>
      <c r="C3" s="1246"/>
      <c r="D3" s="1246"/>
      <c r="F3" s="1720" t="str">
        <f>"Bilan de diffusion "&amp;'Page de garde'!$C$4</f>
        <v>Bilan de diffusion 2023-2024</v>
      </c>
      <c r="G3" s="1246"/>
      <c r="H3" s="1720" t="str">
        <f>"Plan de diffusion "&amp;CONCATENATE(LEFT('Page de garde'!$C$4,4)+1,"-",RIGHT('Page de garde'!$C$4,4)+1)</f>
        <v>Plan de diffusion 2024-2025</v>
      </c>
      <c r="O3" s="21"/>
    </row>
    <row r="4" spans="1:15" s="969" customFormat="1" ht="15" customHeight="1">
      <c r="A4" s="969" t="s">
        <v>31</v>
      </c>
    </row>
    <row r="5" spans="1:15" s="20" customFormat="1">
      <c r="A5" s="36"/>
      <c r="B5" s="36"/>
      <c r="C5" s="36"/>
      <c r="D5" s="36"/>
      <c r="E5" s="36"/>
      <c r="F5" s="36"/>
      <c r="G5" s="36"/>
      <c r="H5" s="46"/>
      <c r="O5" s="21"/>
    </row>
    <row r="6" spans="1:15" s="20" customFormat="1" ht="16.5" customHeight="1">
      <c r="A6" s="255" t="s">
        <v>147</v>
      </c>
      <c r="B6" s="1076">
        <f>'Page de garde'!$C$3</f>
        <v>0</v>
      </c>
      <c r="C6" s="1070"/>
      <c r="D6" s="1070"/>
      <c r="E6" s="1070"/>
      <c r="F6" s="1070"/>
      <c r="G6" s="1070"/>
      <c r="H6" s="1070"/>
      <c r="I6" s="1070"/>
      <c r="O6" s="21"/>
    </row>
    <row r="7" spans="1:15" s="20" customFormat="1" ht="9" customHeight="1">
      <c r="B7" s="36"/>
      <c r="C7" s="36"/>
      <c r="D7" s="36"/>
      <c r="E7" s="36"/>
      <c r="F7" s="36"/>
      <c r="G7" s="36"/>
      <c r="H7" s="47"/>
      <c r="O7" s="21"/>
    </row>
    <row r="8" spans="1:15" s="23" customFormat="1" ht="78" customHeight="1">
      <c r="A8" s="126" t="s">
        <v>32</v>
      </c>
      <c r="B8" s="126" t="s">
        <v>33</v>
      </c>
      <c r="C8" s="126" t="s">
        <v>802</v>
      </c>
      <c r="D8" s="126" t="s">
        <v>500</v>
      </c>
      <c r="E8" s="126" t="s">
        <v>510</v>
      </c>
      <c r="F8" s="126" t="s">
        <v>502</v>
      </c>
      <c r="G8" s="126" t="s">
        <v>735</v>
      </c>
      <c r="H8" s="126" t="s">
        <v>382</v>
      </c>
      <c r="I8" s="126" t="s">
        <v>151</v>
      </c>
      <c r="J8" s="126" t="s">
        <v>45</v>
      </c>
      <c r="K8" s="126" t="s">
        <v>20</v>
      </c>
      <c r="L8" s="126" t="s">
        <v>21</v>
      </c>
      <c r="M8" s="126" t="s">
        <v>41</v>
      </c>
      <c r="N8" s="126" t="s">
        <v>175</v>
      </c>
      <c r="O8" s="891" t="s">
        <v>383</v>
      </c>
    </row>
    <row r="9" spans="1:15" s="20" customFormat="1" ht="18.75" customHeight="1">
      <c r="A9" s="892"/>
      <c r="B9" s="892"/>
      <c r="C9" s="1722"/>
      <c r="D9" s="892"/>
      <c r="E9" s="979"/>
      <c r="F9" s="291"/>
      <c r="G9" s="893"/>
      <c r="H9" s="893"/>
      <c r="I9" s="1553"/>
      <c r="J9" s="894"/>
      <c r="K9" s="894"/>
      <c r="L9" s="894"/>
      <c r="M9" s="895"/>
      <c r="N9" s="895"/>
      <c r="O9" s="895"/>
    </row>
    <row r="10" spans="1:15" s="20" customFormat="1" ht="18.75" customHeight="1">
      <c r="A10" s="892"/>
      <c r="B10" s="892"/>
      <c r="C10" s="1722"/>
      <c r="D10" s="892"/>
      <c r="E10" s="980"/>
      <c r="F10" s="291"/>
      <c r="G10" s="893"/>
      <c r="H10" s="893"/>
      <c r="I10" s="1553"/>
      <c r="J10" s="894"/>
      <c r="K10" s="894"/>
      <c r="L10" s="894"/>
      <c r="M10" s="895"/>
      <c r="N10" s="895"/>
      <c r="O10" s="895"/>
    </row>
    <row r="11" spans="1:15" s="20" customFormat="1" ht="18.75" customHeight="1">
      <c r="A11" s="892"/>
      <c r="B11" s="892"/>
      <c r="C11" s="1722"/>
      <c r="D11" s="892"/>
      <c r="E11" s="980"/>
      <c r="F11" s="291"/>
      <c r="G11" s="893"/>
      <c r="H11" s="893"/>
      <c r="I11" s="1553"/>
      <c r="J11" s="894"/>
      <c r="K11" s="894"/>
      <c r="L11" s="894"/>
      <c r="M11" s="895"/>
      <c r="N11" s="895"/>
      <c r="O11" s="895"/>
    </row>
    <row r="12" spans="1:15" s="20" customFormat="1" ht="18.75" customHeight="1">
      <c r="A12" s="892"/>
      <c r="B12" s="892"/>
      <c r="C12" s="1722"/>
      <c r="D12" s="892"/>
      <c r="E12" s="980"/>
      <c r="F12" s="291"/>
      <c r="G12" s="893"/>
      <c r="H12" s="893"/>
      <c r="I12" s="1553"/>
      <c r="J12" s="894"/>
      <c r="K12" s="894"/>
      <c r="L12" s="894"/>
      <c r="M12" s="895"/>
      <c r="N12" s="895"/>
      <c r="O12" s="895"/>
    </row>
    <row r="13" spans="1:15" s="20" customFormat="1" ht="18.75" customHeight="1">
      <c r="A13" s="892"/>
      <c r="B13" s="892"/>
      <c r="C13" s="1722"/>
      <c r="D13" s="892"/>
      <c r="E13" s="980"/>
      <c r="F13" s="291"/>
      <c r="G13" s="893"/>
      <c r="H13" s="893"/>
      <c r="I13" s="1553"/>
      <c r="J13" s="894"/>
      <c r="K13" s="894"/>
      <c r="L13" s="894"/>
      <c r="M13" s="895"/>
      <c r="N13" s="895"/>
      <c r="O13" s="895"/>
    </row>
    <row r="14" spans="1:15" s="20" customFormat="1" ht="18.75" customHeight="1">
      <c r="A14" s="892"/>
      <c r="B14" s="892"/>
      <c r="C14" s="1722"/>
      <c r="D14" s="892"/>
      <c r="E14" s="980"/>
      <c r="F14" s="291"/>
      <c r="G14" s="893"/>
      <c r="H14" s="893"/>
      <c r="I14" s="1553"/>
      <c r="J14" s="894"/>
      <c r="K14" s="894"/>
      <c r="L14" s="894"/>
      <c r="M14" s="895"/>
      <c r="N14" s="895"/>
      <c r="O14" s="895"/>
    </row>
    <row r="15" spans="1:15" s="20" customFormat="1" ht="18.75" customHeight="1">
      <c r="A15" s="892"/>
      <c r="B15" s="892"/>
      <c r="C15" s="1722"/>
      <c r="D15" s="892"/>
      <c r="E15" s="980"/>
      <c r="F15" s="291"/>
      <c r="G15" s="893"/>
      <c r="H15" s="893"/>
      <c r="I15" s="1553"/>
      <c r="J15" s="894"/>
      <c r="K15" s="894"/>
      <c r="L15" s="894"/>
      <c r="M15" s="895"/>
      <c r="N15" s="895"/>
      <c r="O15" s="895"/>
    </row>
    <row r="16" spans="1:15" s="20" customFormat="1" ht="18.75" customHeight="1">
      <c r="A16" s="892"/>
      <c r="B16" s="892"/>
      <c r="C16" s="1722"/>
      <c r="D16" s="892"/>
      <c r="E16" s="980"/>
      <c r="F16" s="291"/>
      <c r="G16" s="893"/>
      <c r="H16" s="893"/>
      <c r="I16" s="1553"/>
      <c r="J16" s="894"/>
      <c r="K16" s="894"/>
      <c r="L16" s="894"/>
      <c r="M16" s="895"/>
      <c r="N16" s="895"/>
      <c r="O16" s="895"/>
    </row>
    <row r="17" spans="1:15" s="20" customFormat="1" ht="18.75" customHeight="1">
      <c r="A17" s="892"/>
      <c r="B17" s="892"/>
      <c r="C17" s="1722"/>
      <c r="D17" s="892"/>
      <c r="E17" s="980"/>
      <c r="F17" s="291"/>
      <c r="G17" s="893"/>
      <c r="H17" s="893"/>
      <c r="I17" s="1553"/>
      <c r="J17" s="894"/>
      <c r="K17" s="894"/>
      <c r="L17" s="894"/>
      <c r="M17" s="895"/>
      <c r="N17" s="895"/>
      <c r="O17" s="895"/>
    </row>
    <row r="18" spans="1:15" s="20" customFormat="1" ht="18.75" customHeight="1">
      <c r="A18" s="892"/>
      <c r="B18" s="892"/>
      <c r="C18" s="1722"/>
      <c r="D18" s="892"/>
      <c r="E18" s="980"/>
      <c r="F18" s="291"/>
      <c r="G18" s="893"/>
      <c r="H18" s="893"/>
      <c r="I18" s="1553"/>
      <c r="J18" s="894"/>
      <c r="K18" s="894"/>
      <c r="L18" s="894"/>
      <c r="M18" s="895"/>
      <c r="N18" s="895"/>
      <c r="O18" s="895"/>
    </row>
    <row r="19" spans="1:15" s="20" customFormat="1" ht="18.75" customHeight="1">
      <c r="A19" s="892"/>
      <c r="B19" s="892"/>
      <c r="C19" s="1722"/>
      <c r="D19" s="892"/>
      <c r="E19" s="980"/>
      <c r="F19" s="291"/>
      <c r="G19" s="893"/>
      <c r="H19" s="893"/>
      <c r="I19" s="1553"/>
      <c r="J19" s="894"/>
      <c r="K19" s="894"/>
      <c r="L19" s="894"/>
      <c r="M19" s="895"/>
      <c r="N19" s="895"/>
      <c r="O19" s="895"/>
    </row>
    <row r="20" spans="1:15" s="20" customFormat="1" ht="18.75" customHeight="1">
      <c r="A20" s="892"/>
      <c r="B20" s="892"/>
      <c r="C20" s="1722"/>
      <c r="D20" s="892"/>
      <c r="E20" s="980"/>
      <c r="F20" s="291"/>
      <c r="G20" s="893"/>
      <c r="H20" s="893"/>
      <c r="I20" s="1553"/>
      <c r="J20" s="894"/>
      <c r="K20" s="894"/>
      <c r="L20" s="894"/>
      <c r="M20" s="895"/>
      <c r="N20" s="895"/>
      <c r="O20" s="895"/>
    </row>
    <row r="21" spans="1:15" s="20" customFormat="1" ht="18.75" customHeight="1">
      <c r="A21" s="892"/>
      <c r="B21" s="892"/>
      <c r="C21" s="1722"/>
      <c r="D21" s="892"/>
      <c r="E21" s="980"/>
      <c r="F21" s="291"/>
      <c r="G21" s="893"/>
      <c r="H21" s="893"/>
      <c r="I21" s="1553"/>
      <c r="J21" s="894"/>
      <c r="K21" s="894"/>
      <c r="L21" s="894"/>
      <c r="M21" s="895"/>
      <c r="N21" s="895"/>
      <c r="O21" s="895"/>
    </row>
    <row r="22" spans="1:15" s="20" customFormat="1" ht="18.75" customHeight="1">
      <c r="A22" s="892"/>
      <c r="B22" s="892"/>
      <c r="C22" s="1722"/>
      <c r="D22" s="892"/>
      <c r="E22" s="980"/>
      <c r="F22" s="291"/>
      <c r="G22" s="893"/>
      <c r="H22" s="893"/>
      <c r="I22" s="1553"/>
      <c r="J22" s="894"/>
      <c r="K22" s="894"/>
      <c r="L22" s="894"/>
      <c r="M22" s="895"/>
      <c r="N22" s="895"/>
      <c r="O22" s="895"/>
    </row>
    <row r="23" spans="1:15" s="20" customFormat="1" ht="18.75" customHeight="1">
      <c r="A23" s="892"/>
      <c r="B23" s="892"/>
      <c r="C23" s="1722"/>
      <c r="D23" s="892"/>
      <c r="E23" s="980"/>
      <c r="F23" s="291"/>
      <c r="G23" s="893"/>
      <c r="H23" s="893"/>
      <c r="I23" s="1553"/>
      <c r="J23" s="894"/>
      <c r="K23" s="894"/>
      <c r="L23" s="894"/>
      <c r="M23" s="895"/>
      <c r="N23" s="895"/>
      <c r="O23" s="895"/>
    </row>
    <row r="24" spans="1:15" s="20" customFormat="1" ht="18.75" customHeight="1">
      <c r="A24" s="892"/>
      <c r="B24" s="892"/>
      <c r="C24" s="1722"/>
      <c r="D24" s="892"/>
      <c r="E24" s="980"/>
      <c r="F24" s="291"/>
      <c r="G24" s="893"/>
      <c r="H24" s="893"/>
      <c r="I24" s="1553"/>
      <c r="J24" s="894"/>
      <c r="K24" s="894"/>
      <c r="L24" s="894"/>
      <c r="M24" s="895"/>
      <c r="N24" s="895"/>
      <c r="O24" s="895"/>
    </row>
    <row r="25" spans="1:15" s="20" customFormat="1" ht="18.75" customHeight="1">
      <c r="A25" s="892"/>
      <c r="B25" s="892"/>
      <c r="C25" s="1722"/>
      <c r="D25" s="892"/>
      <c r="E25" s="980"/>
      <c r="F25" s="291"/>
      <c r="G25" s="893"/>
      <c r="H25" s="893"/>
      <c r="I25" s="1553"/>
      <c r="J25" s="894"/>
      <c r="K25" s="894"/>
      <c r="L25" s="894"/>
      <c r="M25" s="895"/>
      <c r="N25" s="895"/>
      <c r="O25" s="895"/>
    </row>
    <row r="26" spans="1:15" ht="9" customHeight="1" thickBot="1">
      <c r="A26" s="25"/>
      <c r="B26" s="25"/>
      <c r="C26" s="1723"/>
      <c r="D26" s="25"/>
      <c r="E26" s="25"/>
      <c r="F26" s="69"/>
      <c r="G26" s="28"/>
      <c r="H26" s="28"/>
      <c r="I26" s="1554"/>
      <c r="J26" s="244"/>
      <c r="K26" s="244"/>
      <c r="L26" s="245"/>
      <c r="M26" s="243"/>
      <c r="N26" s="243"/>
      <c r="O26" s="243"/>
    </row>
    <row r="27" spans="1:15" s="53" customFormat="1" ht="13.5" thickBot="1">
      <c r="A27" s="451" t="s">
        <v>506</v>
      </c>
      <c r="B27" s="1758"/>
      <c r="C27" s="1762"/>
      <c r="E27" s="1757"/>
      <c r="F27" s="1757"/>
      <c r="G27" s="26"/>
      <c r="H27" s="1565" t="s">
        <v>42</v>
      </c>
      <c r="I27" s="1562">
        <f>SUM(I9:I25)</f>
        <v>0</v>
      </c>
      <c r="J27" s="1563">
        <f>SUM(J9:J25)</f>
        <v>0</v>
      </c>
      <c r="K27" s="1563">
        <f>SUM(K9:K25)</f>
        <v>0</v>
      </c>
      <c r="L27" s="1563">
        <f>SUM(L9:L25)</f>
        <v>0</v>
      </c>
      <c r="M27" s="1564">
        <f>SUM(M9:M25)</f>
        <v>0</v>
      </c>
      <c r="N27" s="1564">
        <f t="shared" ref="N27" si="0">SUM(N9:N25)</f>
        <v>0</v>
      </c>
      <c r="O27" s="1564">
        <f>SUM(O9:O25)</f>
        <v>0</v>
      </c>
    </row>
    <row r="28" spans="1:15" ht="14.1" customHeight="1" thickBot="1">
      <c r="A28" s="1834" t="s">
        <v>503</v>
      </c>
      <c r="B28" s="1760"/>
      <c r="C28" s="1763"/>
      <c r="D28" s="28"/>
      <c r="G28" s="25"/>
      <c r="H28" s="25"/>
      <c r="I28" s="25"/>
      <c r="J28" s="25"/>
      <c r="K28" s="25"/>
      <c r="L28" s="25"/>
      <c r="M28" s="25"/>
      <c r="N28" s="25"/>
      <c r="O28" s="25"/>
    </row>
    <row r="29" spans="1:15" s="26" customFormat="1" ht="14.1" customHeight="1" thickTop="1" thickBot="1">
      <c r="A29" s="1834" t="s">
        <v>504</v>
      </c>
      <c r="B29" s="1759"/>
      <c r="C29" s="1762"/>
      <c r="D29" s="1771"/>
      <c r="E29" s="1953" t="s">
        <v>760</v>
      </c>
      <c r="F29" s="1953"/>
      <c r="G29" s="1954"/>
      <c r="I29" s="29"/>
    </row>
    <row r="30" spans="1:15" s="25" customFormat="1" ht="13.5" customHeight="1" thickBot="1">
      <c r="A30" s="1834" t="s">
        <v>515</v>
      </c>
      <c r="B30" s="1760"/>
      <c r="C30" s="1764"/>
      <c r="D30" s="1772"/>
      <c r="E30" s="1766"/>
      <c r="F30" s="1767" t="s">
        <v>753</v>
      </c>
      <c r="G30" s="1773" t="s">
        <v>754</v>
      </c>
      <c r="H30" s="1951" t="s">
        <v>778</v>
      </c>
      <c r="I30" s="1951"/>
      <c r="J30" s="1951"/>
      <c r="K30" s="1951"/>
      <c r="L30" s="1951"/>
      <c r="M30" s="1951"/>
      <c r="N30" s="1951"/>
      <c r="O30" s="1952"/>
    </row>
    <row r="31" spans="1:15" s="25" customFormat="1" ht="12.75" customHeight="1">
      <c r="B31" s="506"/>
      <c r="C31" s="1764"/>
      <c r="D31" s="1774"/>
      <c r="E31" s="1768" t="s">
        <v>807</v>
      </c>
      <c r="F31" s="1769">
        <f>COUNTIF($F8:$F26,"="&amp;"Autochtone")</f>
        <v>0</v>
      </c>
      <c r="G31" s="1775">
        <f>COUNTIF($F8:$F26,"="&amp;"Diversité")</f>
        <v>0</v>
      </c>
      <c r="H31" s="1791" t="s">
        <v>770</v>
      </c>
      <c r="I31" s="1792">
        <f ca="1">SUMIF($C9:$C26,$H$31,$I9:$I25)</f>
        <v>0</v>
      </c>
      <c r="J31" s="1791" t="s">
        <v>319</v>
      </c>
      <c r="K31" s="1793">
        <f ca="1">SUMIF($C9:$C26,$J$31,$I9:$I25)</f>
        <v>0</v>
      </c>
      <c r="L31" s="1794" t="s">
        <v>328</v>
      </c>
      <c r="M31" s="1795">
        <f ca="1">SUMIF($C9:$C26,$L$31,$I9:$I25)</f>
        <v>0</v>
      </c>
      <c r="N31" s="1794" t="s">
        <v>777</v>
      </c>
      <c r="O31" s="1796">
        <f ca="1">SUMIF($C9:$C26,$N$31,$I9:$I25)</f>
        <v>0</v>
      </c>
    </row>
    <row r="32" spans="1:15" s="25" customFormat="1" ht="17.100000000000001" customHeight="1" thickBot="1">
      <c r="A32" s="70" t="s">
        <v>553</v>
      </c>
      <c r="B32" s="1761"/>
      <c r="C32" s="1764"/>
      <c r="D32" s="1776"/>
      <c r="E32" s="1770" t="s">
        <v>808</v>
      </c>
      <c r="F32" s="1769">
        <f>SUMIF($F9:$F26,"Autochtone",$I9:$I26)</f>
        <v>0</v>
      </c>
      <c r="G32" s="1781">
        <f>SUMIF($F9:$F26,"Diversité",$I9:$I26)</f>
        <v>0</v>
      </c>
      <c r="H32" s="1791" t="s">
        <v>771</v>
      </c>
      <c r="I32" s="1797">
        <f>SUMIF($C9:$C26,$H$32,$I9:$I26)</f>
        <v>0</v>
      </c>
      <c r="J32" s="1791" t="s">
        <v>335</v>
      </c>
      <c r="K32" s="1797">
        <f>SUMIF($C9:$C26,$J$32,$I9:$I26)</f>
        <v>0</v>
      </c>
      <c r="L32" s="1794" t="s">
        <v>776</v>
      </c>
      <c r="M32" s="1798">
        <f>SUMIF($C9:$C26,$L$32,$I9:$I26)</f>
        <v>0</v>
      </c>
      <c r="N32" s="1791" t="s">
        <v>801</v>
      </c>
      <c r="O32" s="1796">
        <f>SUMIF($C9:$C26,$N$32,$I9:$I26)</f>
        <v>0</v>
      </c>
    </row>
    <row r="33" spans="1:15" s="25" customFormat="1" ht="8.4499999999999993" customHeight="1" thickBot="1">
      <c r="B33" s="818"/>
      <c r="C33" s="1765"/>
      <c r="D33" s="1777"/>
      <c r="E33" s="1778"/>
      <c r="F33" s="1779"/>
      <c r="G33" s="1780"/>
      <c r="H33" s="1799"/>
      <c r="I33" s="1799"/>
      <c r="J33" s="1799"/>
      <c r="K33" s="1799"/>
      <c r="L33" s="1800"/>
      <c r="M33" s="1800"/>
      <c r="N33" s="1800"/>
      <c r="O33" s="1801"/>
    </row>
    <row r="34" spans="1:15" s="25" customFormat="1" ht="12.75" customHeight="1" thickTop="1">
      <c r="A34" s="981" t="s">
        <v>505</v>
      </c>
    </row>
    <row r="35" spans="1:15" s="25" customFormat="1" ht="54.95" customHeight="1">
      <c r="A35" s="1950" t="s">
        <v>697</v>
      </c>
      <c r="B35" s="1950"/>
      <c r="C35" s="1950"/>
      <c r="D35" s="1950"/>
      <c r="E35" s="1950"/>
      <c r="F35" s="1950"/>
      <c r="G35" s="1950"/>
      <c r="H35" s="1950"/>
      <c r="I35" s="1950"/>
      <c r="J35" s="1950"/>
      <c r="K35" s="1950"/>
      <c r="L35" s="1950"/>
      <c r="M35" s="1950"/>
      <c r="N35" s="1950"/>
    </row>
    <row r="36" spans="1:15" s="25" customFormat="1" ht="12.75" customHeight="1">
      <c r="A36" s="48"/>
    </row>
    <row r="37" spans="1:15" s="25" customFormat="1" ht="11.25" customHeight="1">
      <c r="A37" s="48"/>
    </row>
    <row r="38" spans="1:15" s="25" customFormat="1" ht="12.75" customHeight="1">
      <c r="A38" s="48"/>
    </row>
    <row r="39" spans="1:15" s="25" customFormat="1" ht="12.75" customHeight="1">
      <c r="A39" s="48"/>
    </row>
    <row r="40" spans="1:15" s="25" customFormat="1" ht="12.75" customHeight="1">
      <c r="A40" s="48"/>
    </row>
    <row r="41" spans="1:15" s="25" customFormat="1" ht="12.75" customHeight="1"/>
    <row r="42" spans="1:15" s="25" customFormat="1" ht="12.75" customHeight="1"/>
    <row r="43" spans="1:15" s="25" customFormat="1" ht="12.75" customHeight="1"/>
    <row r="44" spans="1:15" s="25" customFormat="1" ht="12.75" customHeight="1"/>
    <row r="55" ht="15.75" customHeight="1"/>
    <row r="62" ht="15" customHeight="1"/>
    <row r="63" ht="15.75" customHeight="1"/>
    <row r="65" ht="12.75" customHeight="1"/>
    <row r="66" ht="11.25" customHeight="1"/>
  </sheetData>
  <customSheetViews>
    <customSheetView guid="{E81D238A-7B02-4284-898B-8B059A14501E}" showPageBreaks="1" showGridLines="0" zeroValues="0" fitToPage="1">
      <selection activeCell="T15" sqref="T15"/>
      <pageMargins left="0.55000000000000004" right="0.51181102362204722" top="0.41" bottom="0.38" header="0" footer="0.28999999999999998"/>
      <pageSetup paperSize="5" scale="77" firstPageNumber="19" fitToHeight="0" orientation="landscape" r:id="rId1"/>
      <headerFooter alignWithMargins="0">
        <oddFooter>&amp;R&amp;8Soutien à la mission 2017-2018</oddFooter>
      </headerFooter>
    </customSheetView>
    <customSheetView guid="{EE10AC66-1EA7-44A5-A4AC-C85396D1CDF4}" showGridLines="0" zeroValues="0" showRuler="0" topLeftCell="A4">
      <selection activeCell="A27" sqref="A27"/>
      <pageMargins left="0.55000000000000004" right="0.51181102362204722" top="0.41" bottom="0.38" header="0" footer="0.28999999999999998"/>
      <pageSetup scale="90" firstPageNumber="19" orientation="landscape" r:id="rId2"/>
      <headerFooter alignWithMargins="0">
        <oddFooter>&amp;R&amp;8Soutien pour une année 2012-2013</oddFooter>
      </headerFooter>
    </customSheetView>
    <customSheetView guid="{880C3229-9790-4559-BAA0-FBDBBD6DDD03}" showGridLines="0" zeroValues="0" fitToPage="1" topLeftCell="B28">
      <selection activeCell="H58" sqref="H58"/>
      <pageMargins left="0.55000000000000004" right="0.51181102362204722" top="0.41" bottom="0.38" header="0" footer="0.28999999999999998"/>
      <pageSetup paperSize="5" scale="77" firstPageNumber="19" fitToHeight="0" orientation="landscape" r:id="rId3"/>
      <headerFooter alignWithMargins="0">
        <oddFooter>&amp;R&amp;8Soutien à la mission 2017-2018</oddFooter>
      </headerFooter>
    </customSheetView>
  </customSheetViews>
  <mergeCells count="3">
    <mergeCell ref="A35:N35"/>
    <mergeCell ref="H30:O30"/>
    <mergeCell ref="E29:G29"/>
  </mergeCells>
  <phoneticPr fontId="0" type="noConversion"/>
  <dataValidations count="4">
    <dataValidation type="list" allowBlank="1" showInputMessage="1" showErrorMessage="1" sqref="F9:F26" xr:uid="{00000000-0002-0000-0800-000000000000}">
      <formula1>"Autochtone,Diversité"</formula1>
    </dataValidation>
    <dataValidation type="list" errorStyle="warning" allowBlank="1" showInputMessage="1" showErrorMessage="1" sqref="E9:E25" xr:uid="{00000000-0002-0000-0800-000001000000}">
      <formula1>"Préscolaire,Primaire,Secondaire,Familiale,Adulte"</formula1>
    </dataValidation>
    <dataValidation type="list" errorStyle="warning" allowBlank="1" showInputMessage="1" showErrorMessage="1" sqref="D9:D25" xr:uid="{00000000-0002-0000-0800-000002000000}">
      <formula1>"Achat,Codiffusion,Résidence,Production,Coproduction"</formula1>
    </dataValidation>
    <dataValidation type="list" allowBlank="1" showInputMessage="1" showErrorMessage="1" sqref="C9:C26" xr:uid="{00000000-0002-0000-0800-000003000000}">
      <formula1>"Arts multi, Cirque, Chanson, Conte/art de la parole,Danse, Musique, Théâtre, Humour, Autres"</formula1>
    </dataValidation>
  </dataValidations>
  <pageMargins left="0.55118110236220474" right="0.51181102362204722" top="0.39370078740157483" bottom="0.47244094488188981" header="0" footer="0.27559055118110237"/>
  <pageSetup paperSize="5" scale="80" firstPageNumber="19" fitToWidth="0" fitToHeight="0" orientation="landscape" r:id="rId4"/>
  <headerFooter alignWithMargins="0">
    <oddFooter>&amp;R&amp;8Rapport final d'activité</oddFooter>
  </headerFooter>
  <drawing r:id="rId5"/>
  <legacyDrawing r:id="rId6"/>
  <mc:AlternateContent xmlns:mc="http://schemas.openxmlformats.org/markup-compatibility/2006">
    <mc:Choice Requires="x14">
      <controls>
        <mc:AlternateContent xmlns:mc="http://schemas.openxmlformats.org/markup-compatibility/2006">
          <mc:Choice Requires="x14">
            <control shapeId="303105" r:id="rId7" name="Check Box 1">
              <controlPr defaultSize="0" autoFill="0" autoLine="0" autoPict="0">
                <anchor moveWithCells="1">
                  <from>
                    <xdr:col>4</xdr:col>
                    <xdr:colOff>542925</xdr:colOff>
                    <xdr:row>2</xdr:row>
                    <xdr:rowOff>95250</xdr:rowOff>
                  </from>
                  <to>
                    <xdr:col>5</xdr:col>
                    <xdr:colOff>66675</xdr:colOff>
                    <xdr:row>3</xdr:row>
                    <xdr:rowOff>28575</xdr:rowOff>
                  </to>
                </anchor>
              </controlPr>
            </control>
          </mc:Choice>
        </mc:AlternateContent>
        <mc:AlternateContent xmlns:mc="http://schemas.openxmlformats.org/markup-compatibility/2006">
          <mc:Choice Requires="x14">
            <control shapeId="303109" r:id="rId8" name="Check Box 5">
              <controlPr defaultSize="0" autoFill="0" autoLine="0" autoPict="0">
                <anchor moveWithCells="1">
                  <from>
                    <xdr:col>6</xdr:col>
                    <xdr:colOff>1409700</xdr:colOff>
                    <xdr:row>2</xdr:row>
                    <xdr:rowOff>95250</xdr:rowOff>
                  </from>
                  <to>
                    <xdr:col>7</xdr:col>
                    <xdr:colOff>28575</xdr:colOff>
                    <xdr:row>3</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26</vt:i4>
      </vt:variant>
      <vt:variant>
        <vt:lpstr>Plages nommées</vt:lpstr>
      </vt:variant>
      <vt:variant>
        <vt:i4>26</vt:i4>
      </vt:variant>
    </vt:vector>
  </HeadingPairs>
  <TitlesOfParts>
    <vt:vector size="52" baseType="lpstr">
      <vt:lpstr>Page de garde</vt:lpstr>
      <vt:lpstr>Section 6b (Cirq-Mult-Thea)</vt:lpstr>
      <vt:lpstr>Section 6c (Crea-CirqMultThea)</vt:lpstr>
      <vt:lpstr>Section 7b ($Prg-Danse)</vt:lpstr>
      <vt:lpstr>Section 7c ($Crea-Danse)</vt:lpstr>
      <vt:lpstr>Section 8b ($Prg-Musique)</vt:lpstr>
      <vt:lpstr>Section 8c ($Crea-Musique)</vt:lpstr>
      <vt:lpstr>Section 9</vt:lpstr>
      <vt:lpstr>Section 10</vt:lpstr>
      <vt:lpstr>Section 11a (Programmation)</vt:lpstr>
      <vt:lpstr>Section 11b (Autres activités)</vt:lpstr>
      <vt:lpstr>Section 12a</vt:lpstr>
      <vt:lpstr>Section 12b</vt:lpstr>
      <vt:lpstr>Section 12c</vt:lpstr>
      <vt:lpstr>Section 12d</vt:lpstr>
      <vt:lpstr>Section 13</vt:lpstr>
      <vt:lpstr>Section 14a</vt:lpstr>
      <vt:lpstr>Section 14b</vt:lpstr>
      <vt:lpstr>Section 14c EVEN</vt:lpstr>
      <vt:lpstr>Section 14d  EVEN Biennal-Trien</vt:lpstr>
      <vt:lpstr>Section 14e</vt:lpstr>
      <vt:lpstr>Section 15a</vt:lpstr>
      <vt:lpstr>Section 15b</vt:lpstr>
      <vt:lpstr>Section 16a </vt:lpstr>
      <vt:lpstr>Section 16b</vt:lpstr>
      <vt:lpstr>Annexe </vt:lpstr>
      <vt:lpstr>'Annexe '!Impression_des_titres</vt:lpstr>
      <vt:lpstr>'Section 10'!Impression_des_titres</vt:lpstr>
      <vt:lpstr>'Section 11a (Programmation)'!Impression_des_titres</vt:lpstr>
      <vt:lpstr>'Section 11b (Autres activités)'!Impression_des_titres</vt:lpstr>
      <vt:lpstr>'Section 12b'!Impression_des_titres</vt:lpstr>
      <vt:lpstr>'Section 12c'!Impression_des_titres</vt:lpstr>
      <vt:lpstr>'Section 12d'!Impression_des_titres</vt:lpstr>
      <vt:lpstr>'Section 14a'!Impression_des_titres</vt:lpstr>
      <vt:lpstr>'Section 14b'!Impression_des_titres</vt:lpstr>
      <vt:lpstr>'Section 14c EVEN'!Impression_des_titres</vt:lpstr>
      <vt:lpstr>'Section 14d  EVEN Biennal-Trien'!Impression_des_titres</vt:lpstr>
      <vt:lpstr>'Section 14e'!Impression_des_titres</vt:lpstr>
      <vt:lpstr>'Section 16a '!Impression_des_titres</vt:lpstr>
      <vt:lpstr>'Section 16b'!Impression_des_titres</vt:lpstr>
      <vt:lpstr>'Section 6b (Cirq-Mult-Thea)'!Impression_des_titres</vt:lpstr>
      <vt:lpstr>'Section 6c (Crea-CirqMultThea)'!Impression_des_titres</vt:lpstr>
      <vt:lpstr>'Section 7b ($Prg-Danse)'!Impression_des_titres</vt:lpstr>
      <vt:lpstr>'Section 7c ($Crea-Danse)'!Impression_des_titres</vt:lpstr>
      <vt:lpstr>'Section 8b ($Prg-Musique)'!Impression_des_titres</vt:lpstr>
      <vt:lpstr>'Section 8c ($Crea-Musique)'!Impression_des_titres</vt:lpstr>
      <vt:lpstr>'Section 9'!Impression_des_titres</vt:lpstr>
      <vt:lpstr>'Page de garde'!Zone_d_impression</vt:lpstr>
      <vt:lpstr>'Section 11a (Programmation)'!Zone_d_impression</vt:lpstr>
      <vt:lpstr>'Section 14c EVEN'!Zone_d_impression</vt:lpstr>
      <vt:lpstr>'Section 6b (Cirq-Mult-Thea)'!Zone_d_impression</vt:lpstr>
      <vt:lpstr>'Section 9'!Zone_d_impression</vt:lpstr>
    </vt:vector>
  </TitlesOfParts>
  <Company>CALQ</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Fonctionnement</dc:title>
  <dc:creator>CALQ</dc:creator>
  <cp:lastModifiedBy>Éliane Habimana</cp:lastModifiedBy>
  <cp:lastPrinted>2024-03-12T12:32:58Z</cp:lastPrinted>
  <dcterms:created xsi:type="dcterms:W3CDTF">2003-03-18T20:09:03Z</dcterms:created>
  <dcterms:modified xsi:type="dcterms:W3CDTF">2024-03-18T14:03:33Z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2024-01-29T19:53:43Z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e0b24c4b-c1d7-4f4f-b81f-f59386a834b8</vt:lpwstr>
  </property>
  <property fmtid="{D5CDD505-2E9C-101B-9397-08002B2CF9AE}" pid="7" name="MSIP_Label_defa4170-0d19-0005-0004-bc88714345d2_ActionId">
    <vt:lpwstr>f94caa43-8e7e-4422-b3da-340411a52f3b</vt:lpwstr>
  </property>
  <property fmtid="{D5CDD505-2E9C-101B-9397-08002B2CF9AE}" pid="8" name="MSIP_Label_defa4170-0d19-0005-0004-bc88714345d2_ContentBits">
    <vt:lpwstr>0</vt:lpwstr>
  </property>
</Properties>
</file>