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alquebec-my.sharepoint.com/personal/eliane_habimana_calq_gouv_qc_ca/Documents/Bureau/MISE À JOUR SITE WEB/"/>
    </mc:Choice>
  </mc:AlternateContent>
  <xr:revisionPtr revIDLastSave="0" documentId="8_{C2EB12DC-EAEF-4647-AA7B-FA1899360105}" xr6:coauthVersionLast="47" xr6:coauthVersionMax="47" xr10:uidLastSave="{00000000-0000-0000-0000-000000000000}"/>
  <workbookProtection workbookAlgorithmName="SHA-512" workbookHashValue="ukZj9kQCYa5vikTVffccFpIBlsiSd4Ky5mRF+13HnKPROjodyBz9EtegYP+TJ+tp7/ua/F7JDZTRFJjPy6PCaw==" workbookSaltValue="djbYwy9yq3h6AiULciedMw==" workbookSpinCount="100000" lockStructure="1"/>
  <bookViews>
    <workbookView xWindow="28680" yWindow="-120" windowWidth="38640" windowHeight="21120" tabRatio="854" activeTab="1" xr2:uid="{00000000-000D-0000-FFFF-FFFF00000000}"/>
  </bookViews>
  <sheets>
    <sheet name="Communication" sheetId="111" r:id="rId1"/>
    <sheet name="Identification " sheetId="100" r:id="rId2"/>
    <sheet name="Gouvernance" sheetId="134" r:id="rId3"/>
    <sheet name="Statistiques d'emploi" sheetId="102" r:id="rId4"/>
    <sheet name="Bilan&amp;progr " sheetId="135" r:id="rId5"/>
    <sheet name="Section 14b" sheetId="20" r:id="rId6"/>
    <sheet name="Section 15b" sheetId="59" r:id="rId7"/>
    <sheet name="Projets spéciaux" sheetId="133" r:id="rId8"/>
    <sheet name="Directives d'envoi" sheetId="108" r:id="rId9"/>
    <sheet name="Résumé-Bilan" sheetId="150" state="hidden" r:id="rId10"/>
    <sheet name="Résumé-Plan" sheetId="151" state="hidden" r:id="rId11"/>
    <sheet name="REF" sheetId="41" state="hidden" r:id="rId12"/>
    <sheet name="REF_rapport" sheetId="110" state="hidden" r:id="rId13"/>
  </sheets>
  <definedNames>
    <definedName name="_xlnm._FilterDatabase" localSheetId="1" hidden="1">'Identification '!$K$3:$K$92</definedName>
    <definedName name="_xlnm._FilterDatabase" localSheetId="11" hidden="1">REF!$A$1:$G$1381</definedName>
    <definedName name="_xlnm._FilterDatabase" localSheetId="12" hidden="1">REF_rapport!$A$1:$Q$464</definedName>
    <definedName name="_xlnm._FilterDatabase" localSheetId="5" hidden="1">'Section 14b'!$A$1:$N$168</definedName>
    <definedName name="_xlnm._FilterDatabase" localSheetId="3" hidden="1">'Statistiques d''emploi'!$B$1:$O$108</definedName>
    <definedName name="a10diversite" localSheetId="0">#REF!</definedName>
    <definedName name="a10hand" localSheetId="0">#REF!</definedName>
    <definedName name="a10haut" localSheetId="0">#REF!</definedName>
    <definedName name="a10Note1" localSheetId="0">#REF!</definedName>
    <definedName name="a10Note2" localSheetId="0">#REF!</definedName>
    <definedName name="a10releve" localSheetId="0">#REF!</definedName>
    <definedName name="a11Diversite" localSheetId="0">#REF!</definedName>
    <definedName name="a11Diversite">#REF!</definedName>
    <definedName name="a11hand" localSheetId="0">#REF!</definedName>
    <definedName name="a11hand">#REF!</definedName>
    <definedName name="a11Haut" localSheetId="0">#REF!</definedName>
    <definedName name="a11Haut">#REF!</definedName>
    <definedName name="a11Releve" localSheetId="0">#REF!</definedName>
    <definedName name="a11Releve">#REF!</definedName>
    <definedName name="a12Divesite" localSheetId="0">#REF!</definedName>
    <definedName name="a12Divesite">#REF!</definedName>
    <definedName name="a12Hand" localSheetId="0">#REF!</definedName>
    <definedName name="a12Hand">#REF!</definedName>
    <definedName name="a12Haut" localSheetId="0">#REF!</definedName>
    <definedName name="a12Releve" localSheetId="0">#REF!</definedName>
    <definedName name="a12Releve">#REF!</definedName>
    <definedName name="a16Diversite" localSheetId="0">#REF!</definedName>
    <definedName name="a16Hand" localSheetId="0">#REF!</definedName>
    <definedName name="a16Haut" localSheetId="0">#REF!</definedName>
    <definedName name="a16note1" localSheetId="0">#REF!</definedName>
    <definedName name="a16note2" localSheetId="0">#REF!</definedName>
    <definedName name="a16Releve" localSheetId="0">#REF!</definedName>
    <definedName name="a9Diversite" localSheetId="0">#REF!</definedName>
    <definedName name="a9Diversite">#REF!</definedName>
    <definedName name="a9hand" localSheetId="0">#REF!</definedName>
    <definedName name="a9hand">#REF!</definedName>
    <definedName name="a9haut" localSheetId="0">#REF!</definedName>
    <definedName name="a9haut">#REF!</definedName>
    <definedName name="a9releve" localSheetId="0">#REF!</definedName>
    <definedName name="a9releve">#REF!</definedName>
    <definedName name="b11Diversite" localSheetId="0">#REF!</definedName>
    <definedName name="b11Diversite">#REF!</definedName>
    <definedName name="b11Hand" localSheetId="0">#REF!</definedName>
    <definedName name="b11Hand">#REF!</definedName>
    <definedName name="b11Haut" localSheetId="0">#REF!</definedName>
    <definedName name="b11Haut">#REF!</definedName>
    <definedName name="b11Releve" localSheetId="0">#REF!</definedName>
    <definedName name="b11Releve">#REF!</definedName>
    <definedName name="b8diversité" localSheetId="0">#REF!</definedName>
    <definedName name="b8diversité" localSheetId="8">#REF!</definedName>
    <definedName name="b8hand" localSheetId="0">#REF!</definedName>
    <definedName name="b8hand" localSheetId="8">#REF!</definedName>
    <definedName name="b8haut" localSheetId="0">#REF!</definedName>
    <definedName name="b8haut" localSheetId="8">#REF!</definedName>
    <definedName name="b8releve" localSheetId="0">#REF!</definedName>
    <definedName name="b8releve" localSheetId="8">#REF!</definedName>
    <definedName name="Bilan_ASSO15b">'Résumé-Bilan'!$A$1414:$L$1431</definedName>
    <definedName name="Bilan_Budget">'Résumé-Bilan'!$A$2:$Q$28</definedName>
    <definedName name="Bilan_Diffusion10a">'Résumé-Bilan'!$A$645:$AB$975</definedName>
    <definedName name="Bilan_Diffusion9a">'Résumé-Bilan'!$A$33:$AC$321</definedName>
    <definedName name="Bilan_EVEN_Diffusion16a">'Résumé-Bilan'!$A$1440:$AB$1626</definedName>
    <definedName name="Bilan_Litt_Diffusion10c">'Résumé-Bilan'!$A$981:$AC$1084</definedName>
    <definedName name="Bilan_Mediation9b">'Résumé-Bilan'!$A$327:$N$563</definedName>
    <definedName name="Bilan_Peri12a">'Résumé-Bilan'!$A$1302:$W$1402</definedName>
    <definedName name="Bilan_Peri12b">'Résumé-Bilan'!$A$1408:$M$1409</definedName>
    <definedName name="Bilan_VISU_Autre11B">'Résumé-Bilan'!$A$1196:$V$1296</definedName>
    <definedName name="Bilan_VISU_Diffusion11a">'Résumé-Bilan'!$A$1090:$X$1190</definedName>
    <definedName name="Fleche">_xlfn.XLOOKUP(#REF!,#REF!,#REF!)</definedName>
    <definedName name="Image">VLOOKUP(#REF!,#REF!,#REF!)</definedName>
    <definedName name="Image2">VLOOKUP(#REF!,#REF!,#REF!)</definedName>
    <definedName name="_xlnm.Print_Titles" localSheetId="2">Gouvernance!$3:$3</definedName>
    <definedName name="_xlnm.Print_Titles" localSheetId="5">'Section 14b'!$1:$10</definedName>
    <definedName name="Liste1">REF!$Q$51:$Q$54</definedName>
    <definedName name="Liste10">REF!$Z$51:$Z$52</definedName>
    <definedName name="Liste11">REF!$AA$51:$AA$52</definedName>
    <definedName name="Liste12">REF!$AB$51:$AB$52</definedName>
    <definedName name="Liste13">REF!$AC$51:$AC$52</definedName>
    <definedName name="Liste14">REF!$AD$51:$AD$52</definedName>
    <definedName name="Liste15">REF!$AE$51:$AE$52</definedName>
    <definedName name="Liste16">REF!$AF$51:$AF$52</definedName>
    <definedName name="Liste17">REF!$AG$51:$AG$52</definedName>
    <definedName name="Liste2">REF!$R$51:$R$56</definedName>
    <definedName name="Liste3">REF!$S$51:$S$52</definedName>
    <definedName name="Liste4">REF!$T$51:$T$52</definedName>
    <definedName name="Liste5">REF!$U$51:$U$53</definedName>
    <definedName name="Liste6">REF!$V$51:$V$52</definedName>
    <definedName name="Liste7">REF!$W$51:$W$52</definedName>
    <definedName name="Liste8">REF!$X$51:$X$52</definedName>
    <definedName name="Liste9">REF!$Y$51:$Y$52</definedName>
    <definedName name="Litt">REF!$AB$23:$AB$24</definedName>
    <definedName name="Nv10cDiversite" localSheetId="0">#REF!</definedName>
    <definedName name="Nv10cHand" localSheetId="0">#REF!</definedName>
    <definedName name="Nv10cHaut" localSheetId="0">#REF!</definedName>
    <definedName name="Nv10cReleve" localSheetId="0">#REF!</definedName>
    <definedName name="Plan_Budget">'Résumé-Plan'!$A$2:$N$27</definedName>
    <definedName name="Plan_Diffusion10a">'Résumé-Plan'!$A$570:$AB$900</definedName>
    <definedName name="Plan_Diffusion9a">'Résumé-Plan'!$A$33:$AC$321</definedName>
    <definedName name="Plan_Diffusion9b">'Résumé-Plan'!$A$327:$N$563</definedName>
    <definedName name="Plan_EVEN_Diffusion16a">'Résumé-Plan'!$A$1341:$AB$1527</definedName>
    <definedName name="Plan_Litt_Diffusion10c">'Résumé-Plan'!$A$906:$AC$1009</definedName>
    <definedName name="Plan_PERI12a">'Résumé-Plan'!$A$1227:$W$1327</definedName>
    <definedName name="Plan_PERI12b">'Résumé-Plan'!$A$1333:$M$1334</definedName>
    <definedName name="Plan_VISU_Autre11b">'Résumé-Plan'!$A$1121:$V$1221</definedName>
    <definedName name="Plan_VISU_Diffusion11a">'Résumé-Plan'!$A$1015:$X$1115</definedName>
    <definedName name="PROD_CoutCreaProd">'Résumé-Bilan'!$A$569:$AQ$639</definedName>
    <definedName name="Recherche_Image">INDIRECT(#REF!)</definedName>
    <definedName name="Scene">REF!$Z$23:$Z$29</definedName>
    <definedName name="Toutes">REF!$Y$23:$Y$35</definedName>
    <definedName name="Visu">REF!$AA$23:$AA$29</definedName>
    <definedName name="VisuLitt">REF!$AC$23:$AC$30</definedName>
    <definedName name="Z_880C3229_9790_4559_BAA0_FBDBBD6DDD03_.wvu.FilterData" localSheetId="5" hidden="1">'Section 14b'!$A$1:$N$168</definedName>
    <definedName name="Z_880C3229_9790_4559_BAA0_FBDBBD6DDD03_.wvu.PrintArea" localSheetId="2" hidden="1">Gouvernance!$A$1:$P$155</definedName>
    <definedName name="Z_880C3229_9790_4559_BAA0_FBDBBD6DDD03_.wvu.PrintTitles" localSheetId="2" hidden="1">Gouvernance!$3:$3</definedName>
    <definedName name="Z_880C3229_9790_4559_BAA0_FBDBBD6DDD03_.wvu.PrintTitles" localSheetId="5" hidden="1">'Section 14b'!$1:$10</definedName>
    <definedName name="Z_E81D238A_7B02_4284_898B_8B059A14501E_.wvu.FilterData" localSheetId="5" hidden="1">'Section 14b'!$A$1:$N$168</definedName>
    <definedName name="Z_E81D238A_7B02_4284_898B_8B059A14501E_.wvu.PrintArea" localSheetId="2" hidden="1">Gouvernance!$A$1:$P$155</definedName>
    <definedName name="Z_E81D238A_7B02_4284_898B_8B059A14501E_.wvu.PrintTitles" localSheetId="2" hidden="1">Gouvernance!$3:$3</definedName>
    <definedName name="Z_E81D238A_7B02_4284_898B_8B059A14501E_.wvu.PrintTitles" localSheetId="5" hidden="1">'Section 14b'!$1:$10</definedName>
    <definedName name="Z_EE10AC66_1EA7_44A5_A4AC_C85396D1CDF4_.wvu.PrintArea" localSheetId="5" hidden="1">'Section 14b'!$A$1:$N$168</definedName>
    <definedName name="Z_EE10AC66_1EA7_44A5_A4AC_C85396D1CDF4_.wvu.PrintTitles" localSheetId="5" hidden="1">'Section 14b'!$1:$10</definedName>
    <definedName name="_xlnm.Print_Area" localSheetId="8">'Directives d''envoi'!$A$1:$H$48</definedName>
    <definedName name="_xlnm.Print_Area" localSheetId="1">'Identification '!$A$6:$L$61</definedName>
  </definedNames>
  <calcPr calcId="191029"/>
  <customWorkbookViews>
    <customWorkbookView name="Éliane Habimana TM19 - Affichage personnalisé" guid="{880C3229-9790-4559-BAA0-FBDBBD6DDD03}" mergeInterval="0" personalView="1" maximized="1" windowWidth="1366" windowHeight="535" tabRatio="904" activeSheetId="1"/>
    <customWorkbookView name="bsch - Affichage personnalisé" guid="{EE10AC66-1EA7-44A5-A4AC-C85396D1CDF4}" mergeInterval="0" personalView="1" maximized="1" windowWidth="934" windowHeight="680" tabRatio="904" activeSheetId="5"/>
    <customWorkbookView name="Bernard Schaller TM21 - Affichage personnalisé" guid="{E81D238A-7B02-4284-898B-8B059A14501E}" mergeInterval="0" personalView="1" maximized="1" windowWidth="1920" windowHeight="791" tabRatio="904" activeSheetId="1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4" i="100" l="1"/>
  <c r="F81" i="100"/>
  <c r="G74" i="100" l="1"/>
  <c r="A74" i="100" l="1"/>
  <c r="B4" i="151"/>
  <c r="B5" i="151"/>
  <c r="B6" i="151"/>
  <c r="B7" i="151"/>
  <c r="B8" i="151"/>
  <c r="B9" i="151"/>
  <c r="B10" i="151"/>
  <c r="B11" i="151"/>
  <c r="B12" i="151"/>
  <c r="B13" i="151"/>
  <c r="B14" i="151"/>
  <c r="B15" i="151"/>
  <c r="B16" i="151"/>
  <c r="B17" i="151"/>
  <c r="B18" i="151"/>
  <c r="B19" i="151"/>
  <c r="B20" i="151"/>
  <c r="B21" i="151"/>
  <c r="B22" i="151"/>
  <c r="B23" i="151"/>
  <c r="B24" i="151"/>
  <c r="B25" i="151"/>
  <c r="B26" i="151"/>
  <c r="B27" i="151"/>
  <c r="B3" i="151"/>
  <c r="B1416" i="150"/>
  <c r="B1417" i="150"/>
  <c r="B1418" i="150"/>
  <c r="B1419" i="150"/>
  <c r="B1420" i="150"/>
  <c r="B1421" i="150"/>
  <c r="B1422" i="150"/>
  <c r="B1423" i="150"/>
  <c r="B1424" i="150"/>
  <c r="B1425" i="150"/>
  <c r="B1426" i="150"/>
  <c r="B1427" i="150"/>
  <c r="B1428" i="150"/>
  <c r="B1429" i="150"/>
  <c r="B1430" i="150"/>
  <c r="B1431" i="150"/>
  <c r="B1415" i="150"/>
  <c r="B4" i="150"/>
  <c r="B5" i="150"/>
  <c r="B6" i="150"/>
  <c r="B7" i="150"/>
  <c r="B8" i="150"/>
  <c r="B9" i="150"/>
  <c r="B10" i="150"/>
  <c r="B11" i="150"/>
  <c r="B12" i="150"/>
  <c r="B13" i="150"/>
  <c r="B14" i="150"/>
  <c r="B15" i="150"/>
  <c r="B16" i="150"/>
  <c r="B17" i="150"/>
  <c r="B18" i="150"/>
  <c r="B19" i="150"/>
  <c r="B20" i="150"/>
  <c r="B21" i="150"/>
  <c r="B22" i="150"/>
  <c r="B23" i="150"/>
  <c r="B24" i="150"/>
  <c r="B25" i="150"/>
  <c r="B26" i="150"/>
  <c r="B27" i="150"/>
  <c r="B28" i="150"/>
  <c r="B3" i="150"/>
  <c r="B4" i="20"/>
  <c r="D4" i="135"/>
  <c r="C6" i="102"/>
  <c r="D3" i="134"/>
  <c r="F13" i="100"/>
  <c r="BM8" i="41"/>
  <c r="C6" i="151"/>
  <c r="C7" i="151"/>
  <c r="C8" i="151"/>
  <c r="C9" i="151"/>
  <c r="C10" i="151"/>
  <c r="C11" i="151"/>
  <c r="C12" i="151"/>
  <c r="C15" i="151"/>
  <c r="C16" i="151"/>
  <c r="C17" i="151"/>
  <c r="C19" i="151"/>
  <c r="C21" i="151"/>
  <c r="C22" i="151"/>
  <c r="C23" i="151"/>
  <c r="C24" i="151"/>
  <c r="C25" i="151"/>
  <c r="C26" i="151"/>
  <c r="C27" i="151"/>
  <c r="BM7" i="41"/>
  <c r="C28" i="150"/>
  <c r="C3" i="150"/>
  <c r="C20" i="151" l="1"/>
  <c r="C5" i="151"/>
  <c r="C14" i="151"/>
  <c r="C3" i="151"/>
  <c r="C13" i="151"/>
  <c r="C4" i="151"/>
  <c r="C18" i="151"/>
  <c r="C25" i="150"/>
  <c r="C23" i="150"/>
  <c r="C22" i="150"/>
  <c r="C12" i="150"/>
  <c r="C7" i="150"/>
  <c r="C9" i="150"/>
  <c r="C10" i="150"/>
  <c r="C11" i="150"/>
  <c r="C26" i="150"/>
  <c r="C24" i="150"/>
  <c r="C1418" i="150"/>
  <c r="C27" i="150"/>
  <c r="C8" i="150"/>
  <c r="C1427" i="150"/>
  <c r="C1428" i="150"/>
  <c r="C1429" i="150"/>
  <c r="C1416" i="150"/>
  <c r="C1430" i="150"/>
  <c r="C1426" i="150"/>
  <c r="C1431" i="150"/>
  <c r="C4" i="150"/>
  <c r="C18" i="150"/>
  <c r="C1415" i="150"/>
  <c r="C5" i="150"/>
  <c r="C19" i="150"/>
  <c r="C6" i="150"/>
  <c r="C20" i="150"/>
  <c r="C1417" i="150"/>
  <c r="C1419" i="150"/>
  <c r="C1420" i="150"/>
  <c r="C1421" i="150"/>
  <c r="C13" i="150"/>
  <c r="C1422" i="150"/>
  <c r="C14" i="150"/>
  <c r="C1423" i="150"/>
  <c r="C1424" i="150"/>
  <c r="C16" i="150"/>
  <c r="C21" i="150"/>
  <c r="C15" i="150"/>
  <c r="C1425" i="150"/>
  <c r="C17" i="150"/>
  <c r="G4" i="150" l="1"/>
  <c r="G5" i="150"/>
  <c r="G6" i="150"/>
  <c r="G7" i="150"/>
  <c r="G8" i="150"/>
  <c r="G9" i="150"/>
  <c r="G10" i="150"/>
  <c r="G11" i="150"/>
  <c r="G12" i="150"/>
  <c r="G13" i="150"/>
  <c r="G14" i="150"/>
  <c r="G15" i="150"/>
  <c r="G16" i="150"/>
  <c r="G17" i="150"/>
  <c r="G18" i="150"/>
  <c r="G19" i="150"/>
  <c r="G20" i="150"/>
  <c r="G21" i="150"/>
  <c r="G22" i="150"/>
  <c r="G23" i="150"/>
  <c r="G24" i="150"/>
  <c r="G25" i="150"/>
  <c r="G26" i="150"/>
  <c r="G27" i="150"/>
  <c r="G28" i="150"/>
  <c r="G3" i="150"/>
  <c r="A28" i="150" l="1"/>
  <c r="K27" i="151"/>
  <c r="K26" i="151"/>
  <c r="K25" i="151"/>
  <c r="K24" i="151"/>
  <c r="K10" i="151"/>
  <c r="A27" i="151"/>
  <c r="A26" i="151"/>
  <c r="A25" i="151"/>
  <c r="A24" i="151"/>
  <c r="A23" i="151"/>
  <c r="A22" i="151"/>
  <c r="A21" i="151"/>
  <c r="A20" i="151"/>
  <c r="A19" i="151"/>
  <c r="A18" i="151"/>
  <c r="A17" i="151"/>
  <c r="A16" i="151"/>
  <c r="A15" i="151"/>
  <c r="A14" i="151"/>
  <c r="A13" i="151"/>
  <c r="A12" i="151"/>
  <c r="A11" i="151"/>
  <c r="A10" i="151"/>
  <c r="A9" i="151"/>
  <c r="A8" i="151"/>
  <c r="A7" i="151"/>
  <c r="A6" i="151"/>
  <c r="A5" i="151"/>
  <c r="A4" i="151"/>
  <c r="A3" i="151"/>
  <c r="G1416" i="150"/>
  <c r="I1416" i="150"/>
  <c r="G1417" i="150"/>
  <c r="I1417" i="150"/>
  <c r="G1418" i="150"/>
  <c r="I1418" i="150"/>
  <c r="G1419" i="150"/>
  <c r="I1419" i="150"/>
  <c r="G1420" i="150"/>
  <c r="I1420" i="150"/>
  <c r="G1421" i="150"/>
  <c r="I1421" i="150"/>
  <c r="G1422" i="150"/>
  <c r="I1422" i="150"/>
  <c r="G1423" i="150"/>
  <c r="I1423" i="150"/>
  <c r="G1424" i="150"/>
  <c r="I1424" i="150"/>
  <c r="G1425" i="150"/>
  <c r="I1425" i="150"/>
  <c r="G1426" i="150"/>
  <c r="I1426" i="150"/>
  <c r="G1427" i="150"/>
  <c r="I1427" i="150"/>
  <c r="G1428" i="150"/>
  <c r="I1428" i="150"/>
  <c r="G1429" i="150"/>
  <c r="I1429" i="150"/>
  <c r="G1430" i="150"/>
  <c r="I1430" i="150"/>
  <c r="G1431" i="150"/>
  <c r="I1431" i="150"/>
  <c r="A1416" i="150" l="1"/>
  <c r="A1417" i="150"/>
  <c r="A1418" i="150"/>
  <c r="A1419" i="150"/>
  <c r="A1420" i="150"/>
  <c r="A1421" i="150"/>
  <c r="A1422" i="150"/>
  <c r="A1423" i="150"/>
  <c r="A1424" i="150"/>
  <c r="A1425" i="150"/>
  <c r="A1426" i="150"/>
  <c r="A1427" i="150"/>
  <c r="A1428" i="150"/>
  <c r="A1429" i="150"/>
  <c r="A1430" i="150"/>
  <c r="A1431" i="150"/>
  <c r="L1416" i="150"/>
  <c r="L1417" i="150"/>
  <c r="L1418" i="150"/>
  <c r="L1419" i="150"/>
  <c r="L1420" i="150"/>
  <c r="L1421" i="150"/>
  <c r="L1422" i="150"/>
  <c r="L1423" i="150"/>
  <c r="L1424" i="150"/>
  <c r="L1425" i="150"/>
  <c r="L1426" i="150"/>
  <c r="L1427" i="150"/>
  <c r="L1428" i="150"/>
  <c r="L1429" i="150"/>
  <c r="L1430" i="150"/>
  <c r="L1431" i="150"/>
  <c r="L1415" i="150"/>
  <c r="K1416" i="150"/>
  <c r="K1417" i="150"/>
  <c r="K1418" i="150"/>
  <c r="K1419" i="150"/>
  <c r="K1420" i="150"/>
  <c r="K1421" i="150"/>
  <c r="K1422" i="150"/>
  <c r="K1423" i="150"/>
  <c r="K1424" i="150"/>
  <c r="K1425" i="150"/>
  <c r="K1426" i="150"/>
  <c r="K1427" i="150"/>
  <c r="K1428" i="150"/>
  <c r="K1429" i="150"/>
  <c r="K1430" i="150"/>
  <c r="K1431" i="150"/>
  <c r="K1415" i="150"/>
  <c r="J1430" i="150"/>
  <c r="J1431" i="150"/>
  <c r="J1416" i="150"/>
  <c r="J1417" i="150"/>
  <c r="J1418" i="150"/>
  <c r="J1419" i="150"/>
  <c r="J1420" i="150"/>
  <c r="J1421" i="150"/>
  <c r="J1422" i="150"/>
  <c r="J1423" i="150"/>
  <c r="J1424" i="150"/>
  <c r="J1425" i="150"/>
  <c r="J1426" i="150"/>
  <c r="J1427" i="150"/>
  <c r="J1428" i="150"/>
  <c r="J1429" i="150"/>
  <c r="J1415" i="150"/>
  <c r="I1415" i="150"/>
  <c r="G1415" i="150"/>
  <c r="A1415" i="150"/>
  <c r="A12" i="150" l="1"/>
  <c r="A13" i="150"/>
  <c r="L25" i="150" l="1"/>
  <c r="L26" i="150"/>
  <c r="L27" i="150"/>
  <c r="L24" i="150"/>
  <c r="A17" i="150"/>
  <c r="L10" i="150"/>
  <c r="A3" i="150"/>
  <c r="A4" i="150"/>
  <c r="A5" i="150"/>
  <c r="A6" i="150"/>
  <c r="A7" i="150"/>
  <c r="A8" i="150"/>
  <c r="A9" i="150"/>
  <c r="A10" i="150"/>
  <c r="A11" i="150"/>
  <c r="A14" i="150"/>
  <c r="A15" i="150"/>
  <c r="A16" i="150"/>
  <c r="A18" i="150"/>
  <c r="A19" i="150"/>
  <c r="A20" i="150"/>
  <c r="A21" i="150"/>
  <c r="A22" i="150"/>
  <c r="A23" i="150"/>
  <c r="A24" i="150"/>
  <c r="A26" i="150"/>
  <c r="A25" i="150"/>
  <c r="A27" i="150"/>
  <c r="D66" i="20" l="1"/>
  <c r="L9" i="150" s="1"/>
  <c r="G18" i="100"/>
  <c r="F17" i="100"/>
  <c r="F28" i="150" l="1"/>
  <c r="F22" i="151"/>
  <c r="F15" i="151"/>
  <c r="F8" i="151"/>
  <c r="F17" i="151"/>
  <c r="F12" i="151"/>
  <c r="F27" i="151"/>
  <c r="F23" i="151"/>
  <c r="F19" i="151"/>
  <c r="F11" i="151"/>
  <c r="F7" i="151"/>
  <c r="F3" i="151"/>
  <c r="F24" i="151"/>
  <c r="F13" i="151"/>
  <c r="F18" i="151"/>
  <c r="F6" i="151"/>
  <c r="F26" i="151"/>
  <c r="F16" i="151"/>
  <c r="F21" i="151"/>
  <c r="F4" i="151"/>
  <c r="F10" i="151"/>
  <c r="F25" i="151"/>
  <c r="F20" i="151"/>
  <c r="F9" i="151"/>
  <c r="F14" i="151"/>
  <c r="F5" i="151"/>
  <c r="F1426" i="150"/>
  <c r="F1423" i="150"/>
  <c r="F1420" i="150"/>
  <c r="F1417" i="150"/>
  <c r="F1424" i="150"/>
  <c r="F1431" i="150"/>
  <c r="F1419" i="150"/>
  <c r="F1427" i="150"/>
  <c r="F1415" i="150"/>
  <c r="F1416" i="150"/>
  <c r="F1430" i="150"/>
  <c r="F1421" i="150"/>
  <c r="F1422" i="150"/>
  <c r="F1428" i="150"/>
  <c r="F1418" i="150"/>
  <c r="F1425" i="150"/>
  <c r="F1429" i="150"/>
  <c r="F13" i="150"/>
  <c r="F12" i="150"/>
  <c r="E28" i="150"/>
  <c r="E21" i="151"/>
  <c r="E6" i="151"/>
  <c r="E24" i="151"/>
  <c r="E20" i="151"/>
  <c r="E16" i="151"/>
  <c r="E8" i="151"/>
  <c r="E4" i="151"/>
  <c r="E15" i="151"/>
  <c r="E23" i="151"/>
  <c r="E27" i="151"/>
  <c r="E19" i="151"/>
  <c r="E11" i="151"/>
  <c r="E7" i="151"/>
  <c r="E3" i="151"/>
  <c r="E9" i="151"/>
  <c r="E18" i="151"/>
  <c r="E22" i="151"/>
  <c r="E17" i="151"/>
  <c r="E12" i="151"/>
  <c r="E26" i="151"/>
  <c r="E13" i="151"/>
  <c r="E10" i="151"/>
  <c r="E25" i="151"/>
  <c r="E5" i="151"/>
  <c r="E14" i="151"/>
  <c r="E1419" i="150"/>
  <c r="E1426" i="150"/>
  <c r="E1423" i="150"/>
  <c r="E1430" i="150"/>
  <c r="E1420" i="150"/>
  <c r="E1427" i="150"/>
  <c r="E1417" i="150"/>
  <c r="E1424" i="150"/>
  <c r="E1431" i="150"/>
  <c r="E1415" i="150"/>
  <c r="E1421" i="150"/>
  <c r="E1418" i="150"/>
  <c r="E1416" i="150"/>
  <c r="E1425" i="150"/>
  <c r="E1428" i="150"/>
  <c r="E1422" i="150"/>
  <c r="E1429" i="150"/>
  <c r="E13" i="150"/>
  <c r="E12" i="150"/>
  <c r="E17" i="150"/>
  <c r="E10" i="150"/>
  <c r="E21" i="150"/>
  <c r="E7" i="150"/>
  <c r="E9" i="150"/>
  <c r="E11" i="150"/>
  <c r="E15" i="150"/>
  <c r="E18" i="150"/>
  <c r="E23" i="150"/>
  <c r="E4" i="150"/>
  <c r="E26" i="150"/>
  <c r="E16" i="150"/>
  <c r="E25" i="150"/>
  <c r="E8" i="150"/>
  <c r="E19" i="150"/>
  <c r="E6" i="150"/>
  <c r="E24" i="150"/>
  <c r="E20" i="150"/>
  <c r="E22" i="150"/>
  <c r="E3" i="150"/>
  <c r="E14" i="150"/>
  <c r="E5" i="150"/>
  <c r="E27" i="150"/>
  <c r="F17" i="150"/>
  <c r="F5" i="150"/>
  <c r="F15" i="150"/>
  <c r="F24" i="150"/>
  <c r="F10" i="150"/>
  <c r="F21" i="150"/>
  <c r="F9" i="150"/>
  <c r="F11" i="150"/>
  <c r="F18" i="150"/>
  <c r="F23" i="150"/>
  <c r="F14" i="150"/>
  <c r="F22" i="150"/>
  <c r="F3" i="150"/>
  <c r="F25" i="150"/>
  <c r="F8" i="150"/>
  <c r="F19" i="150"/>
  <c r="F26" i="150"/>
  <c r="F27" i="150"/>
  <c r="F6" i="150"/>
  <c r="F4" i="150"/>
  <c r="F7" i="150"/>
  <c r="F20" i="150"/>
  <c r="F16" i="150"/>
  <c r="G35" i="100"/>
  <c r="H8" i="134"/>
  <c r="G45" i="100" l="1"/>
  <c r="G44" i="100"/>
  <c r="A17" i="135"/>
  <c r="A7" i="135"/>
  <c r="G36" i="100"/>
  <c r="A1" i="134"/>
  <c r="N117" i="134"/>
  <c r="F70" i="134"/>
  <c r="F69" i="134"/>
  <c r="H74" i="134" s="1"/>
  <c r="J93" i="133"/>
  <c r="J92" i="133"/>
  <c r="H91" i="133"/>
  <c r="H94" i="133" s="1"/>
  <c r="J94" i="133" s="1"/>
  <c r="J90" i="133"/>
  <c r="J89" i="133"/>
  <c r="J88" i="133"/>
  <c r="J87" i="133"/>
  <c r="J86" i="133"/>
  <c r="J85" i="133"/>
  <c r="J84" i="133"/>
  <c r="J83" i="133"/>
  <c r="F83" i="133"/>
  <c r="H82" i="133"/>
  <c r="J82" i="133" s="1"/>
  <c r="J81" i="133"/>
  <c r="J80" i="133"/>
  <c r="J79" i="133"/>
  <c r="J78" i="133"/>
  <c r="J77" i="133"/>
  <c r="H76" i="133"/>
  <c r="J76" i="133" s="1"/>
  <c r="J75" i="133"/>
  <c r="J74" i="133"/>
  <c r="J73" i="133"/>
  <c r="J72" i="133"/>
  <c r="J71" i="133"/>
  <c r="J70" i="133"/>
  <c r="J69" i="133"/>
  <c r="J68" i="133"/>
  <c r="J67" i="133"/>
  <c r="J66" i="133"/>
  <c r="J65" i="133"/>
  <c r="J64" i="133"/>
  <c r="J62" i="133"/>
  <c r="H60" i="133"/>
  <c r="J59" i="133"/>
  <c r="J58" i="133"/>
  <c r="J57" i="133"/>
  <c r="J56" i="133"/>
  <c r="J55" i="133"/>
  <c r="H50" i="133"/>
  <c r="J50" i="133" s="1"/>
  <c r="J49" i="133"/>
  <c r="J48" i="133"/>
  <c r="J47" i="133"/>
  <c r="J46" i="133"/>
  <c r="J45" i="133"/>
  <c r="J44" i="133"/>
  <c r="J43" i="133"/>
  <c r="J42" i="133"/>
  <c r="H8" i="133"/>
  <c r="H63" i="133" l="1"/>
  <c r="J63" i="133" s="1"/>
  <c r="J91" i="133"/>
  <c r="J60" i="133"/>
  <c r="D5" i="111" l="1"/>
  <c r="D5" i="133"/>
  <c r="F86" i="100"/>
  <c r="C7" i="102" l="1"/>
  <c r="A1" i="102"/>
  <c r="H48" i="102"/>
  <c r="F48" i="102"/>
  <c r="P48" i="102"/>
  <c r="M48" i="102"/>
  <c r="K48" i="102"/>
  <c r="C41" i="102"/>
  <c r="C48" i="102"/>
  <c r="B76" i="100" l="1"/>
  <c r="B3" i="59" l="1"/>
  <c r="H11" i="100" l="1"/>
  <c r="I45" i="100"/>
  <c r="I44" i="100"/>
  <c r="H23" i="100" l="1"/>
  <c r="A60" i="100" l="1"/>
  <c r="A1" i="59" l="1"/>
  <c r="A166" i="20"/>
  <c r="C79" i="102" l="1"/>
  <c r="F41" i="102" l="1"/>
  <c r="P34" i="102"/>
  <c r="K34" i="102"/>
  <c r="H34" i="102"/>
  <c r="F34" i="102"/>
  <c r="C34" i="102"/>
  <c r="P26" i="102"/>
  <c r="K26" i="102"/>
  <c r="F26" i="102"/>
  <c r="P19" i="102"/>
  <c r="K19" i="102"/>
  <c r="F19" i="102"/>
  <c r="C19" i="102"/>
  <c r="F67" i="102" l="1"/>
  <c r="B91" i="100" l="1"/>
  <c r="C26" i="102" l="1"/>
  <c r="G41" i="100"/>
  <c r="I41" i="100" s="1"/>
  <c r="M19" i="102"/>
  <c r="M67" i="102" s="1"/>
  <c r="H19" i="102"/>
  <c r="H67" i="102" s="1"/>
  <c r="C67" i="102" l="1"/>
  <c r="R56" i="102" s="1"/>
  <c r="A27" i="100" l="1"/>
  <c r="D49" i="59" l="1"/>
  <c r="H1417" i="150" l="1"/>
  <c r="H1431" i="150"/>
  <c r="H1420" i="150"/>
  <c r="H1423" i="150"/>
  <c r="H1418" i="150"/>
  <c r="H1415" i="150"/>
  <c r="H1419" i="150"/>
  <c r="H1422" i="150"/>
  <c r="H1424" i="150"/>
  <c r="H1425" i="150"/>
  <c r="H1421" i="150"/>
  <c r="H1426" i="150"/>
  <c r="H1428" i="150"/>
  <c r="H1429" i="150"/>
  <c r="H1427" i="150"/>
  <c r="H1416" i="150"/>
  <c r="H1430" i="150"/>
  <c r="H79" i="102"/>
  <c r="D6" i="59"/>
  <c r="D50" i="20" l="1"/>
  <c r="L7" i="150" s="1"/>
  <c r="A174" i="20"/>
  <c r="G62" i="100" l="1"/>
  <c r="H7" i="20" l="1"/>
  <c r="B5" i="20"/>
  <c r="D7" i="20"/>
  <c r="I35" i="100"/>
  <c r="I34" i="100"/>
  <c r="P41" i="102" l="1"/>
  <c r="P67" i="102" s="1"/>
  <c r="M41" i="102"/>
  <c r="K41" i="102"/>
  <c r="K67" i="102" s="1"/>
  <c r="H41" i="102"/>
  <c r="M34" i="102"/>
  <c r="G40" i="100" s="1"/>
  <c r="I40" i="100" s="1"/>
  <c r="M26" i="102"/>
  <c r="H26" i="102"/>
  <c r="G39" i="100" s="1"/>
  <c r="I39" i="100" l="1"/>
  <c r="I36" i="100" l="1"/>
  <c r="R48" i="41" l="1"/>
  <c r="R47" i="41"/>
  <c r="Q10" i="41" l="1"/>
  <c r="Q3" i="41" l="1"/>
  <c r="R29" i="41" l="1"/>
  <c r="R26" i="41" l="1"/>
  <c r="R27" i="41"/>
  <c r="R28" i="41"/>
  <c r="R30" i="41"/>
  <c r="R31" i="41"/>
  <c r="R32" i="41"/>
  <c r="R33" i="41"/>
  <c r="R34" i="41"/>
  <c r="R37" i="41"/>
  <c r="R38" i="41"/>
  <c r="R39" i="41"/>
  <c r="R40" i="41"/>
  <c r="R41" i="41"/>
  <c r="R42" i="41"/>
  <c r="R43" i="41"/>
  <c r="R44" i="41"/>
  <c r="R45" i="41"/>
  <c r="R46" i="41"/>
  <c r="R25" i="41"/>
  <c r="H15" i="59" l="1"/>
  <c r="H16" i="59"/>
  <c r="H17" i="59"/>
  <c r="H18" i="59"/>
  <c r="H19" i="59"/>
  <c r="H20" i="59"/>
  <c r="H21" i="59"/>
  <c r="H22" i="59"/>
  <c r="H23" i="59"/>
  <c r="H24" i="59"/>
  <c r="H25" i="59"/>
  <c r="H26" i="59"/>
  <c r="H27" i="59"/>
  <c r="J108" i="20" l="1"/>
  <c r="D83" i="20"/>
  <c r="L17" i="150" s="1"/>
  <c r="D60" i="20"/>
  <c r="L8" i="150" s="1"/>
  <c r="D31" i="20"/>
  <c r="L6" i="150" s="1"/>
  <c r="D68" i="20" l="1"/>
  <c r="H10" i="59" l="1"/>
  <c r="H11" i="59"/>
  <c r="H12" i="59"/>
  <c r="H13" i="59"/>
  <c r="H14" i="59"/>
  <c r="H28" i="59"/>
  <c r="H29" i="59"/>
  <c r="H30" i="59"/>
  <c r="H31" i="59"/>
  <c r="H32" i="59"/>
  <c r="H33" i="59"/>
  <c r="H34" i="59"/>
  <c r="H35" i="59"/>
  <c r="H36" i="59"/>
  <c r="H37" i="59"/>
  <c r="H38" i="59" l="1"/>
  <c r="H39" i="59"/>
  <c r="H40" i="59"/>
  <c r="H41" i="59"/>
  <c r="H42" i="59"/>
  <c r="H43" i="59"/>
  <c r="H44" i="59"/>
  <c r="H45" i="59"/>
  <c r="H46" i="59"/>
  <c r="H47" i="59"/>
  <c r="H48" i="59"/>
  <c r="F75" i="59" l="1"/>
  <c r="D75" i="59"/>
  <c r="H9" i="59"/>
  <c r="H49" i="59" s="1"/>
  <c r="G52" i="100" s="1"/>
  <c r="I52" i="100" s="1"/>
  <c r="H160" i="20"/>
  <c r="D160" i="20"/>
  <c r="H151" i="20"/>
  <c r="D151" i="20"/>
  <c r="H144" i="20"/>
  <c r="J143" i="20" s="1"/>
  <c r="D144" i="20"/>
  <c r="H115" i="20"/>
  <c r="K21" i="151" s="1"/>
  <c r="D115" i="20"/>
  <c r="L21" i="150" s="1"/>
  <c r="F108" i="20"/>
  <c r="H107" i="20"/>
  <c r="K20" i="151" s="1"/>
  <c r="D107" i="20"/>
  <c r="L20" i="150" s="1"/>
  <c r="H101" i="20"/>
  <c r="K19" i="151" s="1"/>
  <c r="D101" i="20"/>
  <c r="L19" i="150" s="1"/>
  <c r="H92" i="20"/>
  <c r="K18" i="151" s="1"/>
  <c r="D92" i="20"/>
  <c r="L18" i="150" s="1"/>
  <c r="H83" i="20"/>
  <c r="K17" i="151" s="1"/>
  <c r="H66" i="20"/>
  <c r="K9" i="151" s="1"/>
  <c r="J62" i="20"/>
  <c r="F62" i="20"/>
  <c r="H60" i="20"/>
  <c r="K8" i="151" s="1"/>
  <c r="J52" i="20"/>
  <c r="F52" i="20"/>
  <c r="H50" i="20"/>
  <c r="K7" i="151" s="1"/>
  <c r="F35" i="20"/>
  <c r="H31" i="20"/>
  <c r="K6" i="151" s="1"/>
  <c r="H23" i="20"/>
  <c r="K3" i="151" s="1"/>
  <c r="D23" i="20"/>
  <c r="D32" i="20" l="1"/>
  <c r="L3" i="150"/>
  <c r="G53" i="100"/>
  <c r="I53" i="100" s="1"/>
  <c r="D116" i="20"/>
  <c r="D69" i="20"/>
  <c r="F104" i="20" s="1"/>
  <c r="F142" i="20"/>
  <c r="F143" i="20"/>
  <c r="F144" i="20" s="1"/>
  <c r="H32" i="20"/>
  <c r="H68" i="20"/>
  <c r="H116" i="20"/>
  <c r="J142" i="20"/>
  <c r="J144" i="20" s="1"/>
  <c r="F106" i="20" l="1"/>
  <c r="F88" i="20"/>
  <c r="F77" i="20"/>
  <c r="F114" i="20"/>
  <c r="F82" i="20"/>
  <c r="F97" i="20"/>
  <c r="F110" i="20"/>
  <c r="F57" i="20"/>
  <c r="F79" i="20"/>
  <c r="F81" i="20"/>
  <c r="F91" i="20"/>
  <c r="F100" i="20"/>
  <c r="F85" i="20"/>
  <c r="F89" i="20"/>
  <c r="F111" i="20"/>
  <c r="F99" i="20"/>
  <c r="F90" i="20"/>
  <c r="F92" i="20"/>
  <c r="F109" i="20"/>
  <c r="F112" i="20"/>
  <c r="F80" i="20"/>
  <c r="F95" i="20"/>
  <c r="F113" i="20"/>
  <c r="F70" i="20"/>
  <c r="F78" i="20"/>
  <c r="F76" i="20"/>
  <c r="F115" i="20"/>
  <c r="F86" i="20"/>
  <c r="F98" i="20"/>
  <c r="F87" i="20"/>
  <c r="F105" i="20"/>
  <c r="G48" i="100"/>
  <c r="I48" i="100" s="1"/>
  <c r="F67" i="20"/>
  <c r="F65" i="20"/>
  <c r="F64" i="20"/>
  <c r="F63" i="20"/>
  <c r="F66" i="20"/>
  <c r="F59" i="20"/>
  <c r="F58" i="20"/>
  <c r="F56" i="20"/>
  <c r="F48" i="20"/>
  <c r="F55" i="20"/>
  <c r="F54" i="20"/>
  <c r="F53" i="20"/>
  <c r="F60" i="20"/>
  <c r="F49" i="20"/>
  <c r="F39" i="20"/>
  <c r="F47" i="20"/>
  <c r="F46" i="20"/>
  <c r="F45" i="20"/>
  <c r="F44" i="20"/>
  <c r="F43" i="20"/>
  <c r="F42" i="20"/>
  <c r="F41" i="20"/>
  <c r="F40" i="20"/>
  <c r="F30" i="20"/>
  <c r="F20" i="20"/>
  <c r="F38" i="20"/>
  <c r="F37" i="20"/>
  <c r="F50" i="20"/>
  <c r="F29" i="20"/>
  <c r="F28" i="20"/>
  <c r="F27" i="20"/>
  <c r="F26" i="20"/>
  <c r="F22" i="20"/>
  <c r="F21" i="20"/>
  <c r="F68" i="20"/>
  <c r="F19" i="20"/>
  <c r="F18" i="20"/>
  <c r="F17" i="20"/>
  <c r="F16" i="20"/>
  <c r="F83" i="20"/>
  <c r="F101" i="20"/>
  <c r="F96" i="20"/>
  <c r="F75" i="20"/>
  <c r="F94" i="20"/>
  <c r="F103" i="20"/>
  <c r="O2" i="41"/>
  <c r="F36" i="20"/>
  <c r="F107" i="20"/>
  <c r="G49" i="100"/>
  <c r="I49" i="100" s="1"/>
  <c r="F116" i="20"/>
  <c r="H123" i="20"/>
  <c r="D123" i="20"/>
  <c r="H69" i="20"/>
  <c r="J55" i="20" l="1"/>
  <c r="J79" i="20"/>
  <c r="J47" i="20"/>
  <c r="J48" i="20"/>
  <c r="J35" i="20"/>
  <c r="J38" i="20"/>
  <c r="J75" i="20"/>
  <c r="J19" i="20"/>
  <c r="O18" i="41"/>
  <c r="O17" i="41"/>
  <c r="O16" i="41"/>
  <c r="P16" i="41"/>
  <c r="P18" i="41"/>
  <c r="P17" i="41"/>
  <c r="P10" i="41"/>
  <c r="P3" i="41"/>
  <c r="Q18" i="41"/>
  <c r="Q17" i="41"/>
  <c r="Q16" i="41"/>
  <c r="O10" i="41"/>
  <c r="O3" i="41"/>
  <c r="Q7" i="41"/>
  <c r="P7" i="41"/>
  <c r="O7" i="41"/>
  <c r="Q14" i="41"/>
  <c r="Q13" i="41"/>
  <c r="Q15" i="41"/>
  <c r="Q12" i="41"/>
  <c r="Q11" i="41"/>
  <c r="P15" i="41"/>
  <c r="P11" i="41"/>
  <c r="P12" i="41"/>
  <c r="P14" i="41"/>
  <c r="P13" i="41"/>
  <c r="O12" i="41"/>
  <c r="O15" i="41"/>
  <c r="O11" i="41"/>
  <c r="O13" i="41"/>
  <c r="O14" i="41"/>
  <c r="J67" i="20"/>
  <c r="J109" i="20"/>
  <c r="J94" i="20"/>
  <c r="J78" i="20"/>
  <c r="J91" i="20"/>
  <c r="J77" i="20"/>
  <c r="J106" i="20"/>
  <c r="J90" i="20"/>
  <c r="J76" i="20"/>
  <c r="J105" i="20"/>
  <c r="J89" i="20"/>
  <c r="J104" i="20"/>
  <c r="J88" i="20"/>
  <c r="J103" i="20"/>
  <c r="J87" i="20"/>
  <c r="J100" i="20"/>
  <c r="J86" i="20"/>
  <c r="J110" i="20"/>
  <c r="J114" i="20"/>
  <c r="J99" i="20"/>
  <c r="J85" i="20"/>
  <c r="J95" i="20"/>
  <c r="J113" i="20"/>
  <c r="J98" i="20"/>
  <c r="J82" i="20"/>
  <c r="J112" i="20"/>
  <c r="J97" i="20"/>
  <c r="J81" i="20"/>
  <c r="J111" i="20"/>
  <c r="J96" i="20"/>
  <c r="J80" i="20"/>
  <c r="J70" i="20"/>
  <c r="J107" i="20"/>
  <c r="J115" i="20"/>
  <c r="J83" i="20"/>
  <c r="J92" i="20"/>
  <c r="J101" i="20"/>
  <c r="J116" i="20"/>
  <c r="J64" i="20"/>
  <c r="J65" i="20"/>
  <c r="J59" i="20"/>
  <c r="J63" i="20"/>
  <c r="J66" i="20"/>
  <c r="J57" i="20"/>
  <c r="J58" i="20"/>
  <c r="J54" i="20"/>
  <c r="J56" i="20"/>
  <c r="J49" i="20"/>
  <c r="J53" i="20"/>
  <c r="J60" i="20"/>
  <c r="J46" i="20"/>
  <c r="J44" i="20"/>
  <c r="J45" i="20"/>
  <c r="J42" i="20"/>
  <c r="J43" i="20"/>
  <c r="J40" i="20"/>
  <c r="J41" i="20"/>
  <c r="J37" i="20"/>
  <c r="J39" i="20"/>
  <c r="Q2" i="41"/>
  <c r="J30" i="20"/>
  <c r="J36" i="20"/>
  <c r="J50" i="20"/>
  <c r="J68" i="20"/>
  <c r="J28" i="20"/>
  <c r="J29" i="20"/>
  <c r="J26" i="20"/>
  <c r="J27" i="20"/>
  <c r="J25" i="20"/>
  <c r="J31" i="20"/>
  <c r="J21" i="20"/>
  <c r="J22" i="20"/>
  <c r="J18" i="20"/>
  <c r="J20" i="20"/>
  <c r="J16" i="20"/>
  <c r="J17" i="20"/>
  <c r="H122" i="20"/>
  <c r="J135" i="20" s="1"/>
  <c r="P2" i="41"/>
  <c r="J15" i="20"/>
  <c r="J23" i="20"/>
  <c r="J32" i="20"/>
  <c r="P6" i="41"/>
  <c r="P4" i="41"/>
  <c r="P5" i="41"/>
  <c r="O8" i="41"/>
  <c r="O9" i="41"/>
  <c r="Q9" i="41"/>
  <c r="Q8" i="41"/>
  <c r="Q4" i="41"/>
  <c r="Q6" i="41"/>
  <c r="Q5" i="41"/>
  <c r="O4" i="41"/>
  <c r="O5" i="41"/>
  <c r="O6" i="41"/>
  <c r="J69" i="20"/>
  <c r="F32" i="20"/>
  <c r="F25" i="20"/>
  <c r="F31" i="20"/>
  <c r="F15" i="20"/>
  <c r="F23" i="20"/>
  <c r="F69" i="20"/>
  <c r="D122" i="20"/>
  <c r="F135" i="20" l="1"/>
  <c r="F148" i="20"/>
  <c r="J151" i="20"/>
  <c r="J157" i="20"/>
  <c r="J134" i="20"/>
  <c r="J156" i="20"/>
  <c r="J133" i="20"/>
  <c r="J129" i="20"/>
  <c r="J128" i="20"/>
  <c r="J158" i="20"/>
  <c r="J150" i="20"/>
  <c r="J127" i="20"/>
  <c r="J149" i="20"/>
  <c r="J126" i="20"/>
  <c r="J148" i="20"/>
  <c r="J125" i="20"/>
  <c r="J136" i="20"/>
  <c r="J159" i="20"/>
  <c r="H124" i="20"/>
  <c r="J124" i="20" s="1"/>
  <c r="J123" i="20"/>
  <c r="F131" i="20"/>
  <c r="F158" i="20"/>
  <c r="F129" i="20"/>
  <c r="F157" i="20"/>
  <c r="F128" i="20"/>
  <c r="F156" i="20"/>
  <c r="F136" i="20"/>
  <c r="F127" i="20"/>
  <c r="F126" i="20"/>
  <c r="F150" i="20"/>
  <c r="F134" i="20"/>
  <c r="F125" i="20"/>
  <c r="F159" i="20"/>
  <c r="F149" i="20"/>
  <c r="F133" i="20"/>
  <c r="J122" i="20"/>
  <c r="J160" i="20"/>
  <c r="F122" i="20"/>
  <c r="F123" i="20"/>
  <c r="F160" i="20"/>
  <c r="F151" i="20"/>
  <c r="D124" i="20"/>
  <c r="H130" i="20" l="1"/>
  <c r="K22" i="151" s="1"/>
  <c r="D130" i="20"/>
  <c r="F124" i="20"/>
  <c r="D132" i="20" l="1"/>
  <c r="L22" i="150"/>
  <c r="J130" i="20"/>
  <c r="H132" i="20"/>
  <c r="J132" i="20" s="1"/>
  <c r="F130" i="20"/>
  <c r="F132" i="20" l="1"/>
  <c r="D137" i="20"/>
  <c r="H131" i="20" l="1"/>
  <c r="J131" i="20" s="1"/>
  <c r="L23" i="150"/>
  <c r="D139" i="20"/>
  <c r="F137" i="20"/>
  <c r="H137" i="20" l="1"/>
  <c r="K23" i="151" s="1"/>
  <c r="H139" i="20" l="1"/>
  <c r="J137" i="20"/>
</calcChain>
</file>

<file path=xl/sharedStrings.xml><?xml version="1.0" encoding="utf-8"?>
<sst xmlns="http://schemas.openxmlformats.org/spreadsheetml/2006/main" count="13917" uniqueCount="3169">
  <si>
    <t xml:space="preserve">Revenus directs et indirects </t>
  </si>
  <si>
    <t>Fonds de dotation et de réserve</t>
  </si>
  <si>
    <t>Fonds de réserve</t>
  </si>
  <si>
    <t>Fonds de dotation</t>
  </si>
  <si>
    <t>Contributions de l'employeur et avantages sociaux (3)</t>
  </si>
  <si>
    <t>Nom de l'organisme :</t>
  </si>
  <si>
    <t>Autres</t>
  </si>
  <si>
    <t>Total</t>
  </si>
  <si>
    <t>Frais de site internet</t>
  </si>
  <si>
    <t>Marché local</t>
  </si>
  <si>
    <t>Nombre de spectateurs payants</t>
  </si>
  <si>
    <t>Nombre total de spectateurs</t>
  </si>
  <si>
    <t>Marché québécois</t>
  </si>
  <si>
    <t>Marché hors Québec</t>
  </si>
  <si>
    <t xml:space="preserve">Sous-total </t>
  </si>
  <si>
    <t>Autres (préciser)</t>
  </si>
  <si>
    <t>Titre de l'œuvre ou du spectacle</t>
  </si>
  <si>
    <t>X</t>
  </si>
  <si>
    <t>$</t>
  </si>
  <si>
    <t>%</t>
  </si>
  <si>
    <t>Revenus autonomes</t>
  </si>
  <si>
    <t>Cachets garantis versés</t>
  </si>
  <si>
    <t>Titre de l’activité</t>
  </si>
  <si>
    <t>Nombre de billets mis en vente</t>
  </si>
  <si>
    <t>Autre</t>
  </si>
  <si>
    <t>Municipal ou régional</t>
  </si>
  <si>
    <t>Municipalités ou régions</t>
  </si>
  <si>
    <t>Autres provinces, gouvernements, ambassades ou organismes étrangers</t>
  </si>
  <si>
    <t>Revenus totaux</t>
  </si>
  <si>
    <t>Commandites et services non comptabilisés</t>
  </si>
  <si>
    <t>(1) Ces données doivent correspondre à vos états financiers.</t>
  </si>
  <si>
    <t>Sous-total</t>
  </si>
  <si>
    <t>Actifs nets investis en immobilisations</t>
  </si>
  <si>
    <t>Autres actifs nets affectés</t>
  </si>
  <si>
    <t>Événements nationaux et internationaux</t>
  </si>
  <si>
    <t>Financement privé</t>
  </si>
  <si>
    <t>Dons (individus, fondations, corporations)</t>
  </si>
  <si>
    <t>Commandites en argent</t>
  </si>
  <si>
    <t>Échanges et commandites de services comptabilisés</t>
  </si>
  <si>
    <t>Fondation apparentée et fonds de dotation</t>
  </si>
  <si>
    <t>Activités-bénéfice (encans, galas, tirages, etc.)</t>
  </si>
  <si>
    <t xml:space="preserve">Autres revenus privés </t>
  </si>
  <si>
    <t>Financement public</t>
  </si>
  <si>
    <t>Gouvernement provincial</t>
  </si>
  <si>
    <t>Conseil des arts et des lettres du Québec</t>
  </si>
  <si>
    <t>Autres programmes (spécifier)</t>
  </si>
  <si>
    <t>Ministère de la Culture et des Communications</t>
  </si>
  <si>
    <t>Programmes d'emploi</t>
  </si>
  <si>
    <t>Fonds spéciaux (de stabilisation, etc.)</t>
  </si>
  <si>
    <t>Gouvernement fédéral</t>
  </si>
  <si>
    <t>Fonctionnement</t>
  </si>
  <si>
    <t>Projet</t>
  </si>
  <si>
    <t>Patrimoine canadien</t>
  </si>
  <si>
    <t>Cachets et honoraires professionnels</t>
  </si>
  <si>
    <t>Droits d'auteur, d'exposition, de reproduction, de suite, etc.</t>
  </si>
  <si>
    <t>Frais d'exploitation du lieu ou frais d'équipement</t>
  </si>
  <si>
    <t>Frais d'équipement (entretien, location et achat)</t>
  </si>
  <si>
    <t>Frais de billetterie et d'accueil</t>
  </si>
  <si>
    <t>Loyer et frais afférents (chauffage et électricité)</t>
  </si>
  <si>
    <t xml:space="preserve">Frais de communication, promotion et mise en marché </t>
  </si>
  <si>
    <t>Frais de promotion, de publicité et de mise en marché</t>
  </si>
  <si>
    <t>Frais de recherche de financement privé</t>
  </si>
  <si>
    <t>Frais généraux d'administration</t>
  </si>
  <si>
    <t>Salaires (2)</t>
  </si>
  <si>
    <t>Honoraires professionnels</t>
  </si>
  <si>
    <t>Loyer ou intérêts sur l'hypothèque et frais afférents</t>
  </si>
  <si>
    <t>Autres frais</t>
  </si>
  <si>
    <t>Dépenses totales</t>
  </si>
  <si>
    <t>(2) Excluant les avantages sociaux.</t>
  </si>
  <si>
    <t>Surplus (déficit) d'exercice</t>
  </si>
  <si>
    <t>Ajustements</t>
  </si>
  <si>
    <t>Plus capital sur hypothèque</t>
  </si>
  <si>
    <t>Moins amortissement (chiffre négatif)</t>
  </si>
  <si>
    <t>Surplus (déficit) d'exercice aux livres</t>
  </si>
  <si>
    <t xml:space="preserve">Solde au début de l'exercice </t>
  </si>
  <si>
    <t>Moins affectation à un autre fonds (chiffre négatif)</t>
  </si>
  <si>
    <t>Plus transfert d'un autre fonds</t>
  </si>
  <si>
    <t xml:space="preserve">Fin de votre année financière : </t>
  </si>
  <si>
    <t>Détailler le surplus ou le déficit accumulé selon la méthode de comptabilité employée (par fonds ou régulière).</t>
  </si>
  <si>
    <t>Fonds d'administration générale</t>
  </si>
  <si>
    <t>Fonds d'immobilisation</t>
  </si>
  <si>
    <t>Autres fonds</t>
  </si>
  <si>
    <t xml:space="preserve">Solde des fonds à la fin de l'exercice </t>
  </si>
  <si>
    <t>OU</t>
  </si>
  <si>
    <t>Actifs nets non affectés</t>
  </si>
  <si>
    <t xml:space="preserve">Adhésion (abonnements, cotisations, inscriptions annuelles, etc.) </t>
  </si>
  <si>
    <t>Vente à l'unité (billets, exemplaires, etc.)</t>
  </si>
  <si>
    <t>Vente et/ou location de biens et de services</t>
  </si>
  <si>
    <t>Autres (spécifier)</t>
  </si>
  <si>
    <t xml:space="preserve"> </t>
  </si>
  <si>
    <t>Frais de création, de production et de programmation</t>
  </si>
  <si>
    <t>Amortissements des équipements</t>
  </si>
  <si>
    <t>Activités de développement de publics</t>
  </si>
  <si>
    <t>Section 14b : Sommaire des revenus et dépenses</t>
  </si>
  <si>
    <t>Discipline</t>
  </si>
  <si>
    <t>Arts du cirque</t>
  </si>
  <si>
    <t>Arts multidisciplinaires</t>
  </si>
  <si>
    <t xml:space="preserve">Nom de l'organisme : </t>
  </si>
  <si>
    <t>Nom de l'artiste, 
du groupe ou autre</t>
  </si>
  <si>
    <t>Province ou pays d'origine</t>
  </si>
  <si>
    <t xml:space="preserve">Lieu de diffusion </t>
  </si>
  <si>
    <t>Nombre total de spectateurs ou visiteurs</t>
  </si>
  <si>
    <t>Sous-total revenus autonomes</t>
  </si>
  <si>
    <t>Sous-total financement public</t>
  </si>
  <si>
    <t>Arts numériques</t>
  </si>
  <si>
    <t>Location de salles, etc.</t>
  </si>
  <si>
    <t>Date ou période</t>
  </si>
  <si>
    <t>Surplus (déficit) accumulé aux livres à la fin de l'exercice,
solde des fonds ou actif net total</t>
  </si>
  <si>
    <t>Nombre de représentations</t>
  </si>
  <si>
    <t>Frais d'activités</t>
  </si>
  <si>
    <t>Remise de billetterie 
à la compagnie</t>
  </si>
  <si>
    <t>Nature 
de la 
production</t>
  </si>
  <si>
    <t>Nombre de membres ou d'abonnés</t>
  </si>
  <si>
    <t>=</t>
  </si>
  <si>
    <t>De l'extérieur du Québec</t>
  </si>
  <si>
    <t>Individus</t>
  </si>
  <si>
    <t>Organismes</t>
  </si>
  <si>
    <t xml:space="preserve">   Bas-Saint-Laurent</t>
  </si>
  <si>
    <t xml:space="preserve">   Saguenay-Lac-Saint-Jean</t>
  </si>
  <si>
    <t xml:space="preserve">   Capitale-Nationale</t>
  </si>
  <si>
    <t xml:space="preserve">   Mauricie</t>
  </si>
  <si>
    <t xml:space="preserve">   Estrie</t>
  </si>
  <si>
    <t xml:space="preserve">   Montréal</t>
  </si>
  <si>
    <t xml:space="preserve">   Outaouais</t>
  </si>
  <si>
    <t xml:space="preserve">   Abitibi-Témiscamingue</t>
  </si>
  <si>
    <t xml:space="preserve">   Côte-Nord</t>
  </si>
  <si>
    <t xml:space="preserve">   Nord-du-Québec</t>
  </si>
  <si>
    <t xml:space="preserve">   Gaspésie-Îles-de-la-Madeleine</t>
  </si>
  <si>
    <t xml:space="preserve">   Chaudière-Appalaches</t>
  </si>
  <si>
    <t xml:space="preserve">   Laval</t>
  </si>
  <si>
    <t xml:space="preserve">   Lanaudière</t>
  </si>
  <si>
    <t xml:space="preserve">   Laurentides</t>
  </si>
  <si>
    <t xml:space="preserve">   Montérégie</t>
  </si>
  <si>
    <t xml:space="preserve">   Centre-du-Québec</t>
  </si>
  <si>
    <t>Périodiques culturels</t>
  </si>
  <si>
    <t>Danse</t>
  </si>
  <si>
    <t>Dates de l’activité</t>
  </si>
  <si>
    <t>Capacité de la salle</t>
  </si>
  <si>
    <t>Cachets versés</t>
  </si>
  <si>
    <t>Théâtre</t>
  </si>
  <si>
    <t>Subvention ponctuelle ou subvention spéciale</t>
  </si>
  <si>
    <t>Frais de production et de diffusion directement associés à la production d’un périodique électronique</t>
  </si>
  <si>
    <t>(3) Inscrire l'ensemble des contributions de l'employeur.</t>
  </si>
  <si>
    <t>Musique</t>
  </si>
  <si>
    <t>Nom de l’artiste ou des artistes principaux</t>
  </si>
  <si>
    <t>Nombre de présentations</t>
  </si>
  <si>
    <t>Littérature et conte</t>
  </si>
  <si>
    <t>Métiers d'art</t>
  </si>
  <si>
    <t>Recherche architecturale</t>
  </si>
  <si>
    <t xml:space="preserve">Associations professionnelles d'artistes, </t>
  </si>
  <si>
    <t>regroupements nationaux et organismes de services</t>
  </si>
  <si>
    <t>SOMMAIRE DES RÉSULTATS (% calculé sur les revenus totaux)</t>
  </si>
  <si>
    <t>Arts visuels</t>
  </si>
  <si>
    <t>Pluridisciplinaire</t>
  </si>
  <si>
    <t>Total des fonds de dotation et de réserve</t>
  </si>
  <si>
    <t>Conseil des arts municipal / Bureau des arts de Québec</t>
  </si>
  <si>
    <t>Nom, prénom</t>
  </si>
  <si>
    <t>Lieu de résidence
(ville + province)</t>
  </si>
  <si>
    <t>Transport et déplacement</t>
  </si>
  <si>
    <t>Hébergement et indemnités quotidiennes</t>
  </si>
  <si>
    <t>Location (instruments, partitions)</t>
  </si>
  <si>
    <t xml:space="preserve">Autres </t>
  </si>
  <si>
    <t>Regroupements nationaux</t>
  </si>
  <si>
    <t>Organismes de services</t>
  </si>
  <si>
    <t>Équipe de scène</t>
  </si>
  <si>
    <t>Droits d'auteurs et de suite</t>
  </si>
  <si>
    <t>Location de studio, de salle et d'équipements</t>
  </si>
  <si>
    <t>Décor, accessoires et costumes</t>
  </si>
  <si>
    <t>Contribution de l'employeur</t>
  </si>
  <si>
    <t>Autres frais (spécifier)</t>
  </si>
  <si>
    <t>nom organisme</t>
  </si>
  <si>
    <t>type de soutien (mission et PS)</t>
  </si>
  <si>
    <t>NEQ</t>
  </si>
  <si>
    <r>
      <t xml:space="preserve">Nom légal de l'organisme
</t>
    </r>
    <r>
      <rPr>
        <sz val="9"/>
        <rFont val="Arial"/>
        <family val="2"/>
      </rPr>
      <t>(selon les lettres patentes)</t>
    </r>
  </si>
  <si>
    <t>Région</t>
  </si>
  <si>
    <t xml:space="preserve">Directives d’envoi </t>
  </si>
  <si>
    <t>Mon dossier CALQ</t>
  </si>
  <si>
    <t>WeTransfer</t>
  </si>
  <si>
    <t>Toutefois, afin d’assurer la protection de vos renseignements confidentiels, il est de votre responsabilité de sécuriser les fichiers envoyés par l’ajout d’un mot de passe.</t>
  </si>
  <si>
    <t>1.</t>
  </si>
  <si>
    <t>Remplir et signer le ou les formulaire(s).</t>
  </si>
  <si>
    <t>2.</t>
  </si>
  <si>
    <r>
      <rPr>
        <sz val="10"/>
        <color theme="1"/>
        <rFont val="Arial"/>
        <family val="2"/>
      </rPr>
      <t xml:space="preserve">Placer tous les fichiers (le formulaire et tous les autres documents requis) à transférer par WeTransfer dans </t>
    </r>
    <r>
      <rPr>
        <b/>
        <sz val="10"/>
        <color theme="1"/>
        <rFont val="Arial"/>
        <family val="2"/>
      </rPr>
      <t>un fichier compressé 7-Zip, protégé par un mot de passe</t>
    </r>
    <r>
      <rPr>
        <sz val="10"/>
        <color theme="1"/>
        <rFont val="Arial"/>
        <family val="2"/>
      </rPr>
      <t xml:space="preserve">. Si vous ne savez pas comment faire, voici quelques références utiles : </t>
    </r>
    <r>
      <rPr>
        <sz val="10"/>
        <color rgb="FF0000FF"/>
        <rFont val="Arial"/>
        <family val="2"/>
      </rPr>
      <t/>
    </r>
  </si>
  <si>
    <t>télécharger 7-ZIP</t>
  </si>
  <si>
    <t>protéger un fichier ou un dossier ZIP.</t>
  </si>
  <si>
    <t>Utilisateurs de Mac :</t>
  </si>
  <si>
    <t xml:space="preserve">télécharger KeKA </t>
  </si>
  <si>
    <t>3.</t>
  </si>
  <si>
    <r>
      <t>Transmettre le fichier compressé par </t>
    </r>
    <r>
      <rPr>
        <sz val="10"/>
        <color rgb="FF0000FF"/>
        <rFont val="Arial"/>
        <family val="2"/>
      </rPr>
      <t xml:space="preserve">WeTransfer </t>
    </r>
    <r>
      <rPr>
        <sz val="10"/>
        <color theme="1"/>
        <rFont val="Arial"/>
        <family val="2"/>
      </rPr>
      <t xml:space="preserve"> à: </t>
    </r>
  </si>
  <si>
    <t>4.</t>
  </si>
  <si>
    <t xml:space="preserve">Envoyer un message distinct à la même adresse courriel, fournissant le mot de passe requis pour ouvrir le fichier compressé. </t>
  </si>
  <si>
    <t>Le Conseil des arts et des lettres du Québec confirme que les renseignements confidentiels ainsi recueillis ne sont accessibles qu’aux personnes autorisées à les recevoir au sein de son organisation.</t>
  </si>
  <si>
    <t>Profil de l'organisme</t>
  </si>
  <si>
    <t>«Choisir»</t>
  </si>
  <si>
    <t>NoRegion</t>
  </si>
  <si>
    <t>Abitibi-Témiscamingue</t>
  </si>
  <si>
    <t>08</t>
  </si>
  <si>
    <t>Bas-Saint-Laurent</t>
  </si>
  <si>
    <t>01</t>
  </si>
  <si>
    <t>Capitale-Nationale</t>
  </si>
  <si>
    <t>03</t>
  </si>
  <si>
    <t>Centre-du-Québec</t>
  </si>
  <si>
    <t>17</t>
  </si>
  <si>
    <t>Chaudière-Appalaches</t>
  </si>
  <si>
    <t>12</t>
  </si>
  <si>
    <t>Côte-Nord</t>
  </si>
  <si>
    <t>09</t>
  </si>
  <si>
    <t>Estrie</t>
  </si>
  <si>
    <t>05</t>
  </si>
  <si>
    <t>Gaspésie-Îles-de-la-Madeleine</t>
  </si>
  <si>
    <t>11</t>
  </si>
  <si>
    <t>Lanaudière</t>
  </si>
  <si>
    <t>14</t>
  </si>
  <si>
    <t>Laurentides</t>
  </si>
  <si>
    <t>15</t>
  </si>
  <si>
    <t>Laval</t>
  </si>
  <si>
    <t>13</t>
  </si>
  <si>
    <t>Mauricie</t>
  </si>
  <si>
    <t>04</t>
  </si>
  <si>
    <t>Montérégie</t>
  </si>
  <si>
    <t>16</t>
  </si>
  <si>
    <t>Montréal</t>
  </si>
  <si>
    <t>06</t>
  </si>
  <si>
    <t>Nord-du-Québec</t>
  </si>
  <si>
    <t>10</t>
  </si>
  <si>
    <t>Outaouais</t>
  </si>
  <si>
    <t>07</t>
  </si>
  <si>
    <t>Saguenay-Lac-Saint-Jean</t>
  </si>
  <si>
    <t>02</t>
  </si>
  <si>
    <t>Cinéma et vidéo</t>
  </si>
  <si>
    <t>État</t>
  </si>
  <si>
    <t>«Confirmer»</t>
  </si>
  <si>
    <t>Type de marché</t>
  </si>
  <si>
    <t>Type marché</t>
  </si>
  <si>
    <t>Pays</t>
  </si>
  <si>
    <t>Résidence</t>
  </si>
  <si>
    <t>Cirque</t>
  </si>
  <si>
    <t>Humour</t>
  </si>
  <si>
    <t>Chanson</t>
  </si>
  <si>
    <t>Arts multi</t>
  </si>
  <si>
    <t>Discipline section 10</t>
  </si>
  <si>
    <t>Conseil des arts du Canada</t>
  </si>
  <si>
    <t>Frais de production et de diffusion directement associés à la production d’un périodique imprimé</t>
  </si>
  <si>
    <t xml:space="preserve">Actif NET total à la fin de l'exercice </t>
  </si>
  <si>
    <t>Subvention à la mission</t>
  </si>
  <si>
    <r>
      <t xml:space="preserve">REVENUS </t>
    </r>
    <r>
      <rPr>
        <sz val="8"/>
        <rFont val="Arial"/>
        <family val="2"/>
      </rPr>
      <t>(% calculé sur les revenus totaux)</t>
    </r>
  </si>
  <si>
    <t>Actif total à la fin d'exercice</t>
  </si>
  <si>
    <t>Le surplus ou déficit d'exploitation accumulé peut être défini comme l'actif net non affecté (ou le solde du fonds d'administration générale) majoré des actifs nets des autres fonds liés à l'exploitation courante de l'organisme et des actifs nets d'organismes de charité ou de fondations apparentées.</t>
  </si>
  <si>
    <t>Ville</t>
  </si>
  <si>
    <t>Nombre de visiteurs ou de participants</t>
  </si>
  <si>
    <t>Nombre d'accès web</t>
  </si>
  <si>
    <t>Cachets, droits d'exposition et d'auteurs</t>
  </si>
  <si>
    <t>Nom légal de l'organisme :</t>
  </si>
  <si>
    <t>Moins de 2 ans</t>
  </si>
  <si>
    <t>Entre 2 et 5 ans</t>
  </si>
  <si>
    <t>Entre 6 et 10 ans</t>
  </si>
  <si>
    <t>Entre 11 et 20 ans</t>
  </si>
  <si>
    <t>Entre 21 et 30 ans</t>
  </si>
  <si>
    <t>Plus de 30 ans</t>
  </si>
  <si>
    <t>Moins de 100 000$</t>
  </si>
  <si>
    <t>Entre 100 000$ et 249 999$</t>
  </si>
  <si>
    <t>Entre 500 000$ et 999 999$</t>
  </si>
  <si>
    <t>Entre 1M$ et 4,9M$</t>
  </si>
  <si>
    <t>Entre 5M$ et 9,9M$</t>
  </si>
  <si>
    <t>Plus de 10M$</t>
  </si>
  <si>
    <t>Catégorie âge organisation</t>
  </si>
  <si>
    <t>Catégorie revenu organisation</t>
  </si>
  <si>
    <t>Nombre d'accès Web vendus</t>
  </si>
  <si>
    <t>Activité bénéfice</t>
  </si>
  <si>
    <t>Activité de médiation</t>
  </si>
  <si>
    <t>Aide technique</t>
  </si>
  <si>
    <t>Atelier</t>
  </si>
  <si>
    <t>Colloque</t>
  </si>
  <si>
    <t>Concert</t>
  </si>
  <si>
    <t>Conférence</t>
  </si>
  <si>
    <t>Exposition</t>
  </si>
  <si>
    <t>Formation</t>
  </si>
  <si>
    <t>Initiative particulière</t>
  </si>
  <si>
    <t>Lancement</t>
  </si>
  <si>
    <t>Lecture</t>
  </si>
  <si>
    <t>Manifestation</t>
  </si>
  <si>
    <t>Soirée de performances</t>
  </si>
  <si>
    <t>Publication</t>
  </si>
  <si>
    <t>Projection film/vidéo</t>
  </si>
  <si>
    <t>Rencontre d'artistes avec le public</t>
  </si>
  <si>
    <t>Visite scolaire</t>
  </si>
  <si>
    <t>ONGLET : Profil organisme</t>
  </si>
  <si>
    <t xml:space="preserve">ONGLET : </t>
  </si>
  <si>
    <t>Autre (veuillez spécfier)</t>
  </si>
  <si>
    <t xml:space="preserve">Signature : </t>
  </si>
  <si>
    <t xml:space="preserve">Titre :  </t>
  </si>
  <si>
    <t>Associations professionnelles d’artistes</t>
  </si>
  <si>
    <t xml:space="preserve">Diffuseurs </t>
  </si>
  <si>
    <t>Organismes de création et de production</t>
  </si>
  <si>
    <t>Réel</t>
  </si>
  <si>
    <t>Prévisionnel</t>
  </si>
  <si>
    <t>formulairesddri@calq.gouv.qc.ca</t>
  </si>
  <si>
    <t>formulairesdocp@calq.gouv.qc.ca</t>
  </si>
  <si>
    <t>Diversité culturelle</t>
  </si>
  <si>
    <t>Type de production</t>
  </si>
  <si>
    <t>Relève</t>
  </si>
  <si>
    <t>Retour en haut de la page</t>
  </si>
  <si>
    <t>Nombre de présen-
tations</t>
  </si>
  <si>
    <t>Nombre de spectateurs ou visiteurs payants</t>
  </si>
  <si>
    <t>Arts numériques, arts visuels, cinéma-vidéo, métiers d'art, recherche archtecturale, littérature et conte (tous les organismes)</t>
  </si>
  <si>
    <t>Diffuseurs et organismes de services et regroupement afférents, événements, périodiques culturels</t>
  </si>
  <si>
    <t>Arts de la scène et arts multidisciplinaires (tous les organismes sauf les diffuseurs et événements)</t>
  </si>
  <si>
    <t>Conte/arts de la parole</t>
  </si>
  <si>
    <t>Catégories</t>
  </si>
  <si>
    <t>no profil</t>
  </si>
  <si>
    <t>REGROUPEMENT DES ARTS DE RUE DU QUEBEC</t>
  </si>
  <si>
    <t>ASSOCIATION QUÉBÉCOISE DES AUTEURS DRAMATIQUES</t>
  </si>
  <si>
    <t>SOCIÉTÉ PROFESSIONNELLE DES AUTEURS ET DES COMPOSITEURS DU QUÉBEC (SPACQ)</t>
  </si>
  <si>
    <t>UNION DES ECRIVAINES ET DES ECRIVAINS QUEBECOIS</t>
  </si>
  <si>
    <t>DANSE LAURENTIDES</t>
  </si>
  <si>
    <t>ASSOCIATION DES DIFFUSEURS SPÉCIALISÉS EN THÉÂTRE</t>
  </si>
  <si>
    <t>MINWASHIN</t>
  </si>
  <si>
    <t>REGROUPEMENT D'ORGANISMES CULTURELS ET D'ARTISTES LAVALLOIS</t>
  </si>
  <si>
    <t>ARCMTL</t>
  </si>
  <si>
    <t>D'ARTS ET DE REVES</t>
  </si>
  <si>
    <t>LES CHANTIERS / CONSTRUCTIONS ARTISTIQUES</t>
  </si>
  <si>
    <t>ÉCOLE DE DANSE CONTEMPORAINE DE MONTRÉAL</t>
  </si>
  <si>
    <t>COMITE DE SPECTACLE DE HAVRE ST-PIERRE</t>
  </si>
  <si>
    <t>CORPORATION RÉGIONALE DE LA SALLE ANDRÉ-GAGNON INC.</t>
  </si>
  <si>
    <t>PALACE DE GRANBY</t>
  </si>
  <si>
    <t>CENTRE CULTUREL DE JOLIETTE INC</t>
  </si>
  <si>
    <t>RIVIERE-DU-LOUP EN SPECTACLES</t>
  </si>
  <si>
    <t>CORPORATION DE LA MAISON DES ARTS DESJARDINS-DRUMMONDVILLE INC.</t>
  </si>
  <si>
    <t>MUNI-SPEC MONT-LAURIER</t>
  </si>
  <si>
    <t>CORPORATION CULTURELLE DE SHAWINIGAN</t>
  </si>
  <si>
    <t>VILLE DE GATINEAU</t>
  </si>
  <si>
    <t>LA SOCIETE CULTURELLE DE VANIER</t>
  </si>
  <si>
    <t>LE DOMAINE FORGET DE CHARLEVOIX INC</t>
  </si>
  <si>
    <t>AZIMUT DIFFUSION INC.</t>
  </si>
  <si>
    <t>VALSPEC INC.</t>
  </si>
  <si>
    <t>DIFFUSION CULTURELLE DE LEVIS</t>
  </si>
  <si>
    <t>CORPORATION HECTOR-CHARLAND</t>
  </si>
  <si>
    <t>CORPORATION DU CENTRE CULTUREL DE GATINEAU</t>
  </si>
  <si>
    <t>SOCIETE DE DIFFUSION DE SPECTACLES DE SAINT-HYACINTHE</t>
  </si>
  <si>
    <t>CENTRE DES ARTS DE LA SCENE PAULINE JULIEN</t>
  </si>
  <si>
    <t>THEATRE DE LA VILLE</t>
  </si>
  <si>
    <t>SOCIÉTÉ POUR LA PROMOTION D'ÉVÉNEMENTS CULTURELS DU HAUT-RICHELIEU</t>
  </si>
  <si>
    <t>"LE PETIT BONHEUR" DE ST-CAMILLE INC.</t>
  </si>
  <si>
    <t>ARTSPEC PORTNEUF INC.</t>
  </si>
  <si>
    <t>CENTRE CULTUREL KABIR</t>
  </si>
  <si>
    <t>COMITÉ CULTUREL "LES MOUSSAILLONS DE PASPÉBIAC" INC.</t>
  </si>
  <si>
    <t>COMITÉ CULTUREL DE DISRAËLI INC.</t>
  </si>
  <si>
    <t>COMITÉ DE SPECTACLES « PAR NATASHQUAN »</t>
  </si>
  <si>
    <t>COMITÉ DE SPECTACLES DE FERMONT INC.</t>
  </si>
  <si>
    <t>CORPORATION DES LIEUX HISTORIQUES DE PONT-ROUGE</t>
  </si>
  <si>
    <t>CORPORATION DU THEATRE OUTREMONT</t>
  </si>
  <si>
    <t>DIFFUSION MORDICUS INC.</t>
  </si>
  <si>
    <t>FESTIVAL DE LA CHANSON DE TADOUSSAC</t>
  </si>
  <si>
    <t>FESTIVAL DE THÉÂTRE DE RUE DE LACHINE</t>
  </si>
  <si>
    <t>LA CORPORATION DU BEDEAU</t>
  </si>
  <si>
    <t>LE COMITÉ DE SPECTACLES DE FORESTVILLE INC.</t>
  </si>
  <si>
    <t>LE VIEUX THEATRE DE ST-FABIEN</t>
  </si>
  <si>
    <t>MAISON DE LA CULTURE DE BELLECHASSE</t>
  </si>
  <si>
    <t>CdDiscArt</t>
  </si>
  <si>
    <t>Programmation spécifique</t>
  </si>
  <si>
    <t>PLUR</t>
  </si>
  <si>
    <t>Soutien à la mission</t>
  </si>
  <si>
    <t>THEA</t>
  </si>
  <si>
    <t>MUSI</t>
  </si>
  <si>
    <t>LITT</t>
  </si>
  <si>
    <t>DANS</t>
  </si>
  <si>
    <t>MULT</t>
  </si>
  <si>
    <t>PAVILLON DES ARTS ET DE LA CULTURE DE COATICOOK</t>
  </si>
  <si>
    <t>SAPINART INC.</t>
  </si>
  <si>
    <t>THEATRE LE DIAMANT</t>
  </si>
  <si>
    <t>VILLE DE CHIBOUGAMAU</t>
  </si>
  <si>
    <t>VILLE DE LEBEL-SUR-QUEVILLON</t>
  </si>
  <si>
    <t>VILLE DE SAINT-RAYMOND</t>
  </si>
  <si>
    <t>VILLE DE TEMISCAMING (LA SALLE DOTTORI)</t>
  </si>
  <si>
    <t>AU VIEUX TREUIL</t>
  </si>
  <si>
    <t>CAFÉ-THÉÂTRE LE GRAFFITI</t>
  </si>
  <si>
    <t>COMITÉ DES SPECTACLES DE DOLBEAU-MISTASSINI (2013) INC.</t>
  </si>
  <si>
    <t>CORPORATION AUGUSTIN-CHÉNIER INC.</t>
  </si>
  <si>
    <t>CORPORATION DE DÉVELOPPEMENT DES ARTS ET DE LA CULTURE DE VILLE DE LA TUQUE</t>
  </si>
  <si>
    <t>DIFFUSION AVANT SCENE</t>
  </si>
  <si>
    <t>DIFFUSION MOMENTUM</t>
  </si>
  <si>
    <t>DIFFUSION SAGUENAY INC.</t>
  </si>
  <si>
    <t>DIFFUSIONS DE LA COULISSE INC.</t>
  </si>
  <si>
    <t>DIFFUSIONS PLEIN SUD</t>
  </si>
  <si>
    <t>LES AMANTS DE LA SCENE</t>
  </si>
  <si>
    <t>LES ARTS DE LA SCÈNE DE MONTMAGNY</t>
  </si>
  <si>
    <t>LES PRODUCTIONS D'ALBERT INC.</t>
  </si>
  <si>
    <t>MAXIMUM 90</t>
  </si>
  <si>
    <t>OVASCENE</t>
  </si>
  <si>
    <t>PRODUCTIONS DE LA SALLE COMBLE</t>
  </si>
  <si>
    <t>SAINTE-AGATHE-DES-ARTS</t>
  </si>
  <si>
    <t>SOCIÉTÉ DE LA SALLE JEAN-GRIMALDI</t>
  </si>
  <si>
    <t>TOURISME ANSE-A-BEAUFILS</t>
  </si>
  <si>
    <t>UNIVERSITÉ DE SHERBROOKE</t>
  </si>
  <si>
    <t>USINE C</t>
  </si>
  <si>
    <t>VILLE DE CHÂTEAUGUAY</t>
  </si>
  <si>
    <t>VILLE DE LA SARRE</t>
  </si>
  <si>
    <t>VILLE DE MATAGAMI</t>
  </si>
  <si>
    <t>VILLE DE ROUYN-NORANDA</t>
  </si>
  <si>
    <t>VILLE DE VAL-D'OR</t>
  </si>
  <si>
    <t>L'ÉCOLE ET LES ARTS</t>
  </si>
  <si>
    <t>SERIE CULTURELLE DE WARWICK</t>
  </si>
  <si>
    <t>CITÉ DES ARTS DU CIRQUE</t>
  </si>
  <si>
    <t>CIRQ</t>
  </si>
  <si>
    <t>LE GROUPE DANSE PARTOUT INC.</t>
  </si>
  <si>
    <t>L'ASSOCIATION DE REPENTIGNY POUR L'AVANCEMENT DE LA MUSIQUE L'ARAM</t>
  </si>
  <si>
    <t>THEATRE AUX ECURIES</t>
  </si>
  <si>
    <t>PALAIS MONTCALM - MAISON DE LA MUSIQUE</t>
  </si>
  <si>
    <t>LA RENCONTRE THEATRE-ADOS</t>
  </si>
  <si>
    <t>PRODUCTIONS LES GROS BECS</t>
  </si>
  <si>
    <t>MAISON QUÉBÉCOISE DU THÉATRE POUR L'ENFANCE ET LA JEUNESSE</t>
  </si>
  <si>
    <t>BOULV'ART SAINT-CAMILLE</t>
  </si>
  <si>
    <t>CARREFOUR BOIS-CHANTANTS</t>
  </si>
  <si>
    <t>DIFFUSIONS AMAL'GAMME INC.</t>
  </si>
  <si>
    <t>LA FONDATION DE LA MAISON TRESTLER</t>
  </si>
  <si>
    <t>LES AMIS DE L'ORGUE DE QUEBEC INC.</t>
  </si>
  <si>
    <t>LES CONCERTS COUPERIN</t>
  </si>
  <si>
    <t>LES PRODUCTIONS DES PAYSAGES ÉCLATÉS</t>
  </si>
  <si>
    <t>L'OFF FESTIVAL DE JAZZ</t>
  </si>
  <si>
    <t>PRODUCTIONS LANGUES PENDUES</t>
  </si>
  <si>
    <t>SOCIÉTÉ MUSICALE FERNAND-LINDSAY OPUS 130</t>
  </si>
  <si>
    <t>SOCIÉTÉ POUR LA PROMOTION DE LA DANSE TRADITIONNELLE QUÉBÉCOISE</t>
  </si>
  <si>
    <t>SOCIETE QUEBECOISE D'ENSEMBLE-CLAVIERS</t>
  </si>
  <si>
    <t>THÉÂTRE LYRICHORÉGRA 20</t>
  </si>
  <si>
    <t>AGORA DES ARTS</t>
  </si>
  <si>
    <t>C.R.A.P.O. DE LANAUDIÈRE (CENTRE RÉGIONAL D'ANIMATION DU PATRIMOINE ORAL)</t>
  </si>
  <si>
    <t>CASTELIERS</t>
  </si>
  <si>
    <t>CHANTS DE VIELLES</t>
  </si>
  <si>
    <t>COMITÉ CULTUREL DE PIOPOLIS INC.</t>
  </si>
  <si>
    <t>DANSE DANSE INC.</t>
  </si>
  <si>
    <t>ESPACE LIBRE INC.</t>
  </si>
  <si>
    <t>GROUPE LE VIVIER</t>
  </si>
  <si>
    <t>INNOVATIONS EN CONCERT</t>
  </si>
  <si>
    <t>JAMAIS LU</t>
  </si>
  <si>
    <t>L'AGORA DE LA DANSE</t>
  </si>
  <si>
    <t>LANAUDIÈRE : MÉMOIRE ET RACINES</t>
  </si>
  <si>
    <t>LES AMIS DE L'ORGUE DE RIMOUSKI</t>
  </si>
  <si>
    <t>LES CONCERTS PONTICELLO</t>
  </si>
  <si>
    <t>LES PRODUCTIONS NUITS D'AFRIQUE INC.</t>
  </si>
  <si>
    <t>MAISON DE LA MUSIQUE DE SOREL-TRACY</t>
  </si>
  <si>
    <t>MONTRÉAL BAROQUE INC.</t>
  </si>
  <si>
    <t>PREMIER ACTE</t>
  </si>
  <si>
    <t>PRODUCTIONS TRAQUEN'ART INC</t>
  </si>
  <si>
    <t>SOCIÉTÉ DES ARTS LIBRES ET ACTUELS</t>
  </si>
  <si>
    <t>SOCIÉTÉ DES CONCERTS BIC ST-FABIEN</t>
  </si>
  <si>
    <t>SOCIETE PRO MUSICA INC</t>
  </si>
  <si>
    <t>TANGENTE INC.</t>
  </si>
  <si>
    <t>CAMP MUSICAL ST ALEXANDRE INC</t>
  </si>
  <si>
    <t>FÊTE DES CHANTS DE MARINS</t>
  </si>
  <si>
    <t>CENTRE DE VALORISATION DU PATRIMOINE VIVANT</t>
  </si>
  <si>
    <t>FESTIVAL ACCÈS ASIE</t>
  </si>
  <si>
    <t>FESTIVAL CLASSICA</t>
  </si>
  <si>
    <t>INSTITUT CANADIEN DE QUEBEC</t>
  </si>
  <si>
    <t>LA SERRE - ARTS VIVANTS</t>
  </si>
  <si>
    <t>LES ESCALES IMPROBABLES DE MONTRÉAL</t>
  </si>
  <si>
    <t>PHOS EVENEMENT</t>
  </si>
  <si>
    <t>CARREFOUR INTERNATIONAL DE THÉÂTRE DE QUÉBEC INC.</t>
  </si>
  <si>
    <t>FESTIVAL DES ARTS DE SAINT-SAUVEUR</t>
  </si>
  <si>
    <t>FESTIVAL INTERCULTUREL DU CONTE DE MONTREAL</t>
  </si>
  <si>
    <t>FESTIVAL INTERNATIONAL DE LA LITTÉRATURE (FIL)</t>
  </si>
  <si>
    <t>FESTIVAL INTERNATIONAL DE THÉÂTRE JEUNE PUBLIC DU QUÉBEC (1992) INC.</t>
  </si>
  <si>
    <t>FONDATION LES FORGES INC.</t>
  </si>
  <si>
    <t>MUSIQUE DU BOUT DU MONDE</t>
  </si>
  <si>
    <t>ORFORD MUSIQUE</t>
  </si>
  <si>
    <t>KWE! À LA RENCONTRE DES PEUPLES AUTOCHTONES</t>
  </si>
  <si>
    <t>LE THÉÂTRE DU DOUBLE SIGNE</t>
  </si>
  <si>
    <t>LE PETIT THEATRE DE SHERBROOKE INC</t>
  </si>
  <si>
    <t>LA RUBRIQUE INC.</t>
  </si>
  <si>
    <t>LE THÉÂTRE DE LA BORDÉE</t>
  </si>
  <si>
    <t>ORCHESTRE MÉTROPOLITAIN</t>
  </si>
  <si>
    <t>JEUNESSES MUSICALES CANADA</t>
  </si>
  <si>
    <t>LE THEATRE DU TRIDENT INC</t>
  </si>
  <si>
    <t>L'ORCHESTRE SYMPHONIQUE DE QUÉBEC</t>
  </si>
  <si>
    <t>LE THÉÂTRE DENISE-PELLETIER INC.</t>
  </si>
  <si>
    <t>100LUX</t>
  </si>
  <si>
    <t>ALAN LAKE FABRIQUE</t>
  </si>
  <si>
    <t>ANNE PLAMONDON PRODUCTIONS</t>
  </si>
  <si>
    <t>ARCHITEK PERCUSSION</t>
  </si>
  <si>
    <t>ARTS SUR GLACE</t>
  </si>
  <si>
    <t>CIRQUE ALFONSE</t>
  </si>
  <si>
    <t>COMPAGNIE DE DANSE EBNFLOH</t>
  </si>
  <si>
    <t>COMPAGNIE THÉÂTRALE LA FABRIK</t>
  </si>
  <si>
    <t>CONCERTS AHUNTSIC EN FUGUE</t>
  </si>
  <si>
    <t>CONCOURS INTERNATIONAL D'ORGUE DU CANADA</t>
  </si>
  <si>
    <t>CORPORATION LUCIE GRÉGOIRE DANSE</t>
  </si>
  <si>
    <t>CRÉATION DANS LA CHAMBRE</t>
  </si>
  <si>
    <t>DANSE À LA CARTE</t>
  </si>
  <si>
    <t>DANSE TENTACLE TRIBE</t>
  </si>
  <si>
    <t>ENSEMBLE COLLECTIF9</t>
  </si>
  <si>
    <t>ENSEMBLE INFUSION BAROQUE</t>
  </si>
  <si>
    <t>ENSEMBLE PARAMIRABO</t>
  </si>
  <si>
    <t>ENSEMBLE SCHOLASTICA</t>
  </si>
  <si>
    <t>ENSEMBLE VENT ET PERCUSSION DE QUÉBEC</t>
  </si>
  <si>
    <t>ENTR'ACTES, PRODUCTIONS ARTISTIQUES</t>
  </si>
  <si>
    <t>ERREUR DE TYPE 27</t>
  </si>
  <si>
    <t>GRAND PONEY</t>
  </si>
  <si>
    <t>INSTITUT CHORAL DE MONTRÉAL</t>
  </si>
  <si>
    <t>JOCELYNE MONTPETIT DANSE</t>
  </si>
  <si>
    <t>LA COMPAGNIE DES AUTRES</t>
  </si>
  <si>
    <t>LA FILLE DU LAITIER</t>
  </si>
  <si>
    <t>LA MAISON DES CULTURES NOMADES</t>
  </si>
  <si>
    <t>LA MESSE BASSE</t>
  </si>
  <si>
    <t>LA TROUPE DE THÉÂTRE "LES ZYBRIDES"</t>
  </si>
  <si>
    <t>L'ANNEXE-A</t>
  </si>
  <si>
    <t>L'AUTRE THEATRE</t>
  </si>
  <si>
    <t>LE THÉÂTRE DES PETITES LANTERNES</t>
  </si>
  <si>
    <t>LES PRODUCTIONS DU C.E.M. INC.</t>
  </si>
  <si>
    <t>LES REVERDIES DE MONTRÉAL</t>
  </si>
  <si>
    <t>LES SONGES TURBULENTS - CANADA</t>
  </si>
  <si>
    <t>L'HARMONIE DES SAISONS</t>
  </si>
  <si>
    <t>LIGUE D'IMPROVISATION MUSICALE DE QUEBEC</t>
  </si>
  <si>
    <t>LILITH &amp; CIE</t>
  </si>
  <si>
    <t>LORGANISME</t>
  </si>
  <si>
    <t>MACHINE DE CIRQUE</t>
  </si>
  <si>
    <t>MAI(G)WENN ET LES ORTEILS</t>
  </si>
  <si>
    <t>MANDOLINE HYBRIDE</t>
  </si>
  <si>
    <t>MUSIQUE RAYONNANTE</t>
  </si>
  <si>
    <t>OKTOÉCHO</t>
  </si>
  <si>
    <t>OMBRES FOLLES</t>
  </si>
  <si>
    <t>ORCHESTRE NATIONAL DE JAZZ</t>
  </si>
  <si>
    <t>PRODUCTIONS FILA 13</t>
  </si>
  <si>
    <t>PRODUCTIONS MENUENTAKUAN</t>
  </si>
  <si>
    <t>PRODUCTIONS NO HAY BANDA</t>
  </si>
  <si>
    <t>PROJET MU</t>
  </si>
  <si>
    <t>QUADRATURE</t>
  </si>
  <si>
    <t>QUATUOR CLAUDEL INC.</t>
  </si>
  <si>
    <t>SAMSARA THÉÂTRE</t>
  </si>
  <si>
    <t>SIMONIAQUES THEATRE</t>
  </si>
  <si>
    <t>SINGULIER PLURIEL</t>
  </si>
  <si>
    <t>SOCIÉTÉ DE MUSIQUE DE CHAMBRE DE GATINEAU</t>
  </si>
  <si>
    <t>SYSTÈME KANGOUROU</t>
  </si>
  <si>
    <t>TENON MORTAISE, COMPAGNIE DE THÉÂTRE-DANSE</t>
  </si>
  <si>
    <t>THÉÂTRE À CORPS PERDUS</t>
  </si>
  <si>
    <t>THÉÂTRE À TEMPO</t>
  </si>
  <si>
    <t>THÉÂTRE ADVIENNE QUE POURRA</t>
  </si>
  <si>
    <t>THÉÂTRE DES FONDS DE TIROIRS</t>
  </si>
  <si>
    <t>THÉÂTRE DES PETITES ÂMES</t>
  </si>
  <si>
    <t>THÉÂTRE MAGASIN</t>
  </si>
  <si>
    <t>THÉÂTRE RUDE INGÉNIERIE</t>
  </si>
  <si>
    <t>THEATRE TORTUE BERLUE</t>
  </si>
  <si>
    <t>TOXIQUE TROTTOIR</t>
  </si>
  <si>
    <t>TRIO HOCHELAGA INC.</t>
  </si>
  <si>
    <t>VAN GRIMDE CORPS SECRETS</t>
  </si>
  <si>
    <t>14 LIEUX</t>
  </si>
  <si>
    <t>4D ART LEMIEUX/PILON INC.</t>
  </si>
  <si>
    <t>ALCHIMIES, CRÉATIONS ET CULTURES</t>
  </si>
  <si>
    <t>ATELIER LYRIQUE DE L'OPÉRA DE MONTRÉAL</t>
  </si>
  <si>
    <t>ATSA</t>
  </si>
  <si>
    <t>BLUFF PRODUCTIONS</t>
  </si>
  <si>
    <t>BOUGE DE LÀ INC.</t>
  </si>
  <si>
    <t>BUZZ CUIVRES</t>
  </si>
  <si>
    <t>BW MUSIQUE</t>
  </si>
  <si>
    <t>CENTRE DU THÉÂTRE D'AUJOURD'HUI</t>
  </si>
  <si>
    <t>CENTRE SEGAL DES ARTS DE LA SCÈNE</t>
  </si>
  <si>
    <t>CERCLE D'EXPRESSION ARTISTIQUE NYATA NYATA</t>
  </si>
  <si>
    <t>CIRQUE ÉLOIZE</t>
  </si>
  <si>
    <t>CLAVECIN EN CONCERT</t>
  </si>
  <si>
    <t>COLLECTIF NOUS SOMMES ICI</t>
  </si>
  <si>
    <t>COMPAGNIE DE THÉÂTRE LE CARROUSEL</t>
  </si>
  <si>
    <t>COMPAGNIE FLAK</t>
  </si>
  <si>
    <t>COMPAGNIE LA OTRA ORILLA</t>
  </si>
  <si>
    <t>COMPAGNIE MUSICALE LA NEF</t>
  </si>
  <si>
    <t>CONSTANTINOPLE</t>
  </si>
  <si>
    <t>CRÉATIONS ESTELLE CLARETON</t>
  </si>
  <si>
    <t>CRÉATZIRQUE</t>
  </si>
  <si>
    <t>DANIEL LÉVEILLÉ NOUVELLE DANSE INC.</t>
  </si>
  <si>
    <t>DANSE CARPE DIEM</t>
  </si>
  <si>
    <t>DANSE K PAR K</t>
  </si>
  <si>
    <t>DES MOTS D'LA DYNAMITE</t>
  </si>
  <si>
    <t>DESTINS CROISÉS</t>
  </si>
  <si>
    <t>DYNAMO THÉÂTRE INC.</t>
  </si>
  <si>
    <t>ENSEMBLE ARION</t>
  </si>
  <si>
    <t>ENSEMBLE CAPRICE</t>
  </si>
  <si>
    <t>ENSEMBLE CONTEMPORAIN DE MONTRÉAL</t>
  </si>
  <si>
    <t>ESPACE GO INC.</t>
  </si>
  <si>
    <t>FLEUVE ESPACE-DANSE</t>
  </si>
  <si>
    <t>FONDATION DE DANSE MARGIE GILLIS</t>
  </si>
  <si>
    <t>FOU GLORIEUX</t>
  </si>
  <si>
    <t>GEORDIE PRODUCTIONS INC.</t>
  </si>
  <si>
    <t>GROUPE RUBBERBANDANCE</t>
  </si>
  <si>
    <t>INFRAROUGE THÉÂTRE</t>
  </si>
  <si>
    <t>JOE JACK &amp; JOHN</t>
  </si>
  <si>
    <t>KONDITION PLURIEL</t>
  </si>
  <si>
    <t>LA COMPAGNIE MARIE CHOUINARD</t>
  </si>
  <si>
    <t>LA COOPÉRATIVE DES TRAVAILLEUSES ET TRAVAILLEURS DE THÉÂTRE DES BOIS-FRANCS</t>
  </si>
  <si>
    <t>LA FONDATION CENTAUR POUR LES ARTS D'INTERPRÉTATION</t>
  </si>
  <si>
    <t>LA FONDATION DU THÉÂTRE DU NOUVEAU MONDE</t>
  </si>
  <si>
    <t>LA TORTUE NOIRE</t>
  </si>
  <si>
    <t>LA TROUPE DU THÉÂTRE DE QUARTIER</t>
  </si>
  <si>
    <t>L'ACTIVITE</t>
  </si>
  <si>
    <t>L'ARSENAL À MUSIQUE INC.</t>
  </si>
  <si>
    <t>L'AUBERGINE DE LA MACÉDOINE DU QUÉBEC INC.</t>
  </si>
  <si>
    <t>LE CARRÉ DES LOMBES</t>
  </si>
  <si>
    <t>LE FILS D'ADRIEN DANSE</t>
  </si>
  <si>
    <t>LE MOULIN À MUSIQUE INC.</t>
  </si>
  <si>
    <t>LE PROJET EX MACHINA</t>
  </si>
  <si>
    <t>LE THÉÂTRE DE LA MANUFACTURE INC.</t>
  </si>
  <si>
    <t>LE THÉÂTRE DES CONFETTIS INC</t>
  </si>
  <si>
    <t>LE THEATRE LES GENS D'EN BAS INC.</t>
  </si>
  <si>
    <t>LE THÉÂTRE PETIT À PETIT</t>
  </si>
  <si>
    <t>LE THEATRE SORTIE DE SECOURS</t>
  </si>
  <si>
    <t>L'ENSEMBLE LES BORÉADES DE MONTRÉAL</t>
  </si>
  <si>
    <t>LES 7 DOIGTS DE LA MAIN</t>
  </si>
  <si>
    <t>LES BALLETS JAZZ DE MONTREAL</t>
  </si>
  <si>
    <t>LES FILLES ÉLECTRIQUES</t>
  </si>
  <si>
    <t>LES GRANDS BALLETS CANADIENS</t>
  </si>
  <si>
    <t>LES IDÉES HEUREUSES</t>
  </si>
  <si>
    <t>LES INCOMPLÈTES</t>
  </si>
  <si>
    <t>LES NUAGES EN PANTALON</t>
  </si>
  <si>
    <t>LES PRODUCTIONS A TOUR DE ROLE INC.</t>
  </si>
  <si>
    <t>LES PRODUCTIONS ONDINNOK INC.</t>
  </si>
  <si>
    <t>LES PRODUCTIONS PORTE PAROLE</t>
  </si>
  <si>
    <t>LES PRODUCTIONS POUR ENFANTS DE QUÉBEC</t>
  </si>
  <si>
    <t>LES PRODUCTIONS SUPER-MEME INC</t>
  </si>
  <si>
    <t>LES PRODUCTIONS YVES LEVEILLE</t>
  </si>
  <si>
    <t>LES SAGES FOUS</t>
  </si>
  <si>
    <t>LES VIOLONS DU ROY</t>
  </si>
  <si>
    <t>L'ILLUSION, THÉÂTRE DE MARIONNETTES</t>
  </si>
  <si>
    <t>L'ORCHESTRE D'HOMMES-ORCHESTRES</t>
  </si>
  <si>
    <t>L'ORCHESTRE LA SINFONIA DE LANAUDIERE</t>
  </si>
  <si>
    <t>L'ORCHESTRE SYMPHONIQUE DE GATINEAU</t>
  </si>
  <si>
    <t>L'ORCHESTRE SYMPHONIQUE DE TROIS-RIVIÈRES INC.</t>
  </si>
  <si>
    <t>MAYDAY DANSE</t>
  </si>
  <si>
    <t>MONTREAL DANSE</t>
  </si>
  <si>
    <t>O VERTIGO DANSE INC.</t>
  </si>
  <si>
    <t>OPÉRA/THÉÂTRE VOXPOPULI</t>
  </si>
  <si>
    <t>ORANGE NOYEE</t>
  </si>
  <si>
    <t>ORCHESTRE SYMPHONIQUE DE DRUMMONDVILLE</t>
  </si>
  <si>
    <t>ORCHESTRE SYMPHONIQUE DE L'ESTUAIRE DU ST-LAURENT</t>
  </si>
  <si>
    <t>ORCHESTRE SYMPHONIQUE DE LONGUEUIL</t>
  </si>
  <si>
    <t>ORCHESTRE SYMPHONIQUE DE SHERBROOKE</t>
  </si>
  <si>
    <t>ORCHESTRE SYMPHONIQUE DU SAGUENAY-LAC ST-JEAN INC</t>
  </si>
  <si>
    <t>PAR B.L. EUX</t>
  </si>
  <si>
    <t>PENTAÈDRE, QUINTETTE À VENT INC.</t>
  </si>
  <si>
    <t>PME-ART</t>
  </si>
  <si>
    <t>PPS DANSE INC.</t>
  </si>
  <si>
    <t>PRODUCTIONS CAS PUBLIC</t>
  </si>
  <si>
    <t>PRODUCTIONS HOTEL-MOTEL</t>
  </si>
  <si>
    <t>PRODUCTIONS STRADA</t>
  </si>
  <si>
    <t>PRODUCTIONS TOTEM CONTEMPORAIN</t>
  </si>
  <si>
    <t>PRODUCTIONS YARI</t>
  </si>
  <si>
    <t>QUASAR QUATUOR DE SAXOPHONES</t>
  </si>
  <si>
    <t>QUATUOR BOZZINI</t>
  </si>
  <si>
    <t>QUATUOR MOLINARI</t>
  </si>
  <si>
    <t>SACRÉ TYMPAN</t>
  </si>
  <si>
    <t>SIBYLLINES</t>
  </si>
  <si>
    <t>SINHA DANSE</t>
  </si>
  <si>
    <t>SOCIÉTÉ CULTURELLE DU LYS INC.</t>
  </si>
  <si>
    <t>SOCIÉTÉ DES MÉLOMANES D'ABITIBI-TÉMISCAMINGUE ET/OU ORCHESTRE SYMPHONIQUE RÉGIONAL D'ABITIBI-TÉMISCAMINGUE</t>
  </si>
  <si>
    <t>STUDIO DE MUSIQUE ANCIENNE DE MONTREAL</t>
  </si>
  <si>
    <t>SURSAUT COMPAGNIE DE DANSE</t>
  </si>
  <si>
    <t>SYLVAIN ÉMARD DANSE</t>
  </si>
  <si>
    <t>THEATRE B.T.W. INC.</t>
  </si>
  <si>
    <t>THEATRE BLANC</t>
  </si>
  <si>
    <t>THÉÂTRE BOUCHES DÉCOUSUES</t>
  </si>
  <si>
    <t>THÉÂTRE DE LA LIGUE NATIONALE D'IMPROVISATION INC.</t>
  </si>
  <si>
    <t>THÉÂTRE DE LA PETITE MARÉE</t>
  </si>
  <si>
    <t>THEATRE DE LA PIRE ESPECE</t>
  </si>
  <si>
    <t>THÉÂTRE DE L'AVANT-PAYS INC.</t>
  </si>
  <si>
    <t>THÉÂTRE DE L'OEIL INC.</t>
  </si>
  <si>
    <t>THÉÂTRE DE QUAT'SOUS INC.</t>
  </si>
  <si>
    <t>THÉÂTRE I.N.K.</t>
  </si>
  <si>
    <t>THÉÂTRE LE CLOU</t>
  </si>
  <si>
    <t>THÉÂTRE LES AMIS DE CHIFFON INC.</t>
  </si>
  <si>
    <t>THÉÂTRE MOTUS</t>
  </si>
  <si>
    <t>THÉÂTRE NIVEAU PARKING</t>
  </si>
  <si>
    <t>THEATRE TALISMAN</t>
  </si>
  <si>
    <t>THEATRE TOUT A TRAC</t>
  </si>
  <si>
    <t>TOUR DE BRAS</t>
  </si>
  <si>
    <t>TRIO FIBONACCI</t>
  </si>
  <si>
    <t>TROIS TRISTES TIGRES</t>
  </si>
  <si>
    <t>TROUPE LA CHANT'AMUSE INC</t>
  </si>
  <si>
    <t>UBUS THÉÂTRE</t>
  </si>
  <si>
    <t>VIRGINIE BRUNELLE INC.</t>
  </si>
  <si>
    <t>ZEUGMA, COLLECTIF DE FOLKLORE URBAIN</t>
  </si>
  <si>
    <t>AMPLE MAN DANSE</t>
  </si>
  <si>
    <t>ANEMONE 47</t>
  </si>
  <si>
    <t>BALLET OUEST INC.</t>
  </si>
  <si>
    <t>BOURASK-COMPAGNIE DE DANSE</t>
  </si>
  <si>
    <t>ÇA S'EN VIENT</t>
  </si>
  <si>
    <t>CHOEUR LES RHAPSODES INC.</t>
  </si>
  <si>
    <t>CHOEUR ST-LAURENT</t>
  </si>
  <si>
    <t>CIE MANUEL ROQUE</t>
  </si>
  <si>
    <t>COMPAGNIE DE PRODUCTION LES FOUTOUKOURS</t>
  </si>
  <si>
    <t>COMPAGNIE WU XING WU SHI</t>
  </si>
  <si>
    <t>COOP LUDOTEK-ART</t>
  </si>
  <si>
    <t>CORPUSCULE DANSE</t>
  </si>
  <si>
    <t>COSIMU</t>
  </si>
  <si>
    <t>DANSE LARA KRAMER</t>
  </si>
  <si>
    <t>DORSALE DANSE</t>
  </si>
  <si>
    <t>ECOUMENE</t>
  </si>
  <si>
    <t>EXLIBRIS</t>
  </si>
  <si>
    <t>GALILEO (ORCHESTRE SYMPHONIQUE DE LA VALLÉE-DU-HAUT-SAINT-LAURENT)</t>
  </si>
  <si>
    <t>GROUPE BEC-DE-LIEVRE</t>
  </si>
  <si>
    <t>LA COMPAGNIE MOBILE HOME</t>
  </si>
  <si>
    <t>LA MARCHE DU CRABE</t>
  </si>
  <si>
    <t>LABOKRACBOOM</t>
  </si>
  <si>
    <t>LE NOUVEL OPERA</t>
  </si>
  <si>
    <t>LE THÉÂTRE DE LA BANQUETTE ARRIÈRE</t>
  </si>
  <si>
    <t>LE THEATRE DE LA MAREE HAUTE</t>
  </si>
  <si>
    <t>L'EAU DU BAIN</t>
  </si>
  <si>
    <t>LES CHEMINS ERRANTS</t>
  </si>
  <si>
    <t>LES DEUX DE PIQUE</t>
  </si>
  <si>
    <t>LES FABULATEURS</t>
  </si>
  <si>
    <t>LES MINIMALICES</t>
  </si>
  <si>
    <t>LES MOTS S'ANIMENT OBNL</t>
  </si>
  <si>
    <t>LES RUGISSANTS</t>
  </si>
  <si>
    <t>LES VOIX HUMAINES</t>
  </si>
  <si>
    <t>L'HOMME ALLUMETTE</t>
  </si>
  <si>
    <t>LOUISE BÉDARD DANSE INC.</t>
  </si>
  <si>
    <t>MALASARTES PRODUCTIONS</t>
  </si>
  <si>
    <t>MON PERE EST MORT</t>
  </si>
  <si>
    <t>NADÈRE ARTS VIVANTS</t>
  </si>
  <si>
    <t>NOUVEL ENSEMBLE DE MUSIQUE IMPROVISÉE</t>
  </si>
  <si>
    <t>ORCHESTRE SYMPHONIQUE DE LA CÔTE-NORD</t>
  </si>
  <si>
    <t>ORCHESTRE SYMPHONIQUE DE L'AGORA</t>
  </si>
  <si>
    <t>PALLADE MUSICA ENSEMBLE BAROQUE</t>
  </si>
  <si>
    <t>POURPOUR INC.</t>
  </si>
  <si>
    <t>PRODUCTIONS BALLET OPÉRA PANTOMIME</t>
  </si>
  <si>
    <t>PRODUCTIONS DU RACCOURCI INC.</t>
  </si>
  <si>
    <t>PRODUCTIONS FÉLIX STÜSSI</t>
  </si>
  <si>
    <t>PRODUCTIONS FIOLUTRONIQ</t>
  </si>
  <si>
    <t>PRODUCTIONS KALABANTE</t>
  </si>
  <si>
    <t>PRODUCTIONS QUITTE OU DOUBLE</t>
  </si>
  <si>
    <t>PROJETS HYBRIS</t>
  </si>
  <si>
    <t>QUARTOM</t>
  </si>
  <si>
    <t>QUATUOR SAINT-GERMAIN</t>
  </si>
  <si>
    <t>RHODNIE DESIR CREATIONS</t>
  </si>
  <si>
    <t>SKEELS DANSE</t>
  </si>
  <si>
    <t>SYSTEME D/DOMINIQUE PORTE</t>
  </si>
  <si>
    <t>THEATRE A L'ENVERS</t>
  </si>
  <si>
    <t>THÉÂTRE BISTOURI</t>
  </si>
  <si>
    <t>THEATRE CORRIDA</t>
  </si>
  <si>
    <t>THÉÂTRE DE L'AFFAMÉE</t>
  </si>
  <si>
    <t>THEATRE DU FRET</t>
  </si>
  <si>
    <t>THEATRE DU FUTUR</t>
  </si>
  <si>
    <t>THÉÂTRE HORS TAXES</t>
  </si>
  <si>
    <t>THEATRE KATA</t>
  </si>
  <si>
    <t>THEATRE LA BETE HUMAINE</t>
  </si>
  <si>
    <t>THEATRE POINT D'ORGUE</t>
  </si>
  <si>
    <t>THEATRE PUZZLE</t>
  </si>
  <si>
    <t>THEATRE TERRE DES HOMMES</t>
  </si>
  <si>
    <t>THÉÂTRE TOMBÉ DU CIEL</t>
  </si>
  <si>
    <t>TRIO DE GUITARES DE MONTRÉAL</t>
  </si>
  <si>
    <t>TROUPE DU BUNKER</t>
  </si>
  <si>
    <t>UN ET UN FONT MILLE</t>
  </si>
  <si>
    <t>VIDÉO PHASE</t>
  </si>
  <si>
    <t>VOYAGEURS IMMOBILES, COMPAGNIE DE THÉÂTRE</t>
  </si>
  <si>
    <t>ART CIRCULATION</t>
  </si>
  <si>
    <t>ARTOPOLE - MAISON D'ENTREPRENEURIAT ARTISTIQUE</t>
  </si>
  <si>
    <t>CENTRE DES MUSICIENS DU MONDE</t>
  </si>
  <si>
    <t>L'ARTÈRE, DÉVELOPPEMENT ET PERFECTIONNEMENT EN DANSE CONTEMPORAINE</t>
  </si>
  <si>
    <t>LE CUBE, CENTRE INTERNATIONAL DE RECHERCHE ET DE CRÉATION EN THÉÂTRE POUR L'ENFANCE ET LA JEUNESSE</t>
  </si>
  <si>
    <t>LE REGROUPEMENT DU CONTE AU QUÉBEC</t>
  </si>
  <si>
    <t>MACHINERIE DES ARTS</t>
  </si>
  <si>
    <t>RÉSEAU PETITS BONHEURS</t>
  </si>
  <si>
    <t>ACADÉMIE DES LETTRES DU QUÉBEC</t>
  </si>
  <si>
    <t>ASSOCIATION INTERNATIONALE DES ÉTUDES QUÉBÉCOISES</t>
  </si>
  <si>
    <t>LES AMIES IMAGINAIRES</t>
  </si>
  <si>
    <t>LES PRODUCTIONS MUSES ET CHIMÈRES</t>
  </si>
  <si>
    <t>LIS AVEC MOI</t>
  </si>
  <si>
    <t>MAISON DE LA POÉSIE DE MONTRÉAL</t>
  </si>
  <si>
    <t>TREMPLIN D'ACTUALISATION DE POÉSIE (TAP)</t>
  </si>
  <si>
    <t>CARREFOUR DE LA LITTÉRATURE, DES ARTS ET DE LA CULTURE (CLAC)</t>
  </si>
  <si>
    <t>L'ASSOCIATION DES AUTEURS ET AUTEURES DE L'OUTAOUAIS</t>
  </si>
  <si>
    <t>LES CORRESPONDANCES D'EASTMAN</t>
  </si>
  <si>
    <t>LES POÈTES DE L'AMÉRIQUE FRANÇAISE</t>
  </si>
  <si>
    <t>LES PRODUCTIONS DU DIABLE VERT</t>
  </si>
  <si>
    <t>MAISON DES ARTS DE LA PAROLE</t>
  </si>
  <si>
    <t>PRODUCTIONS RHIZOME</t>
  </si>
  <si>
    <t>À VOIX HAUTE</t>
  </si>
  <si>
    <t>ESPACE DE LA DIVERSITÉ</t>
  </si>
  <si>
    <t>KAMISHKAK'ARTS</t>
  </si>
  <si>
    <t>LA MACHINE A TRUC, COOPERATIVE CULTURELLE</t>
  </si>
  <si>
    <t>LE COLLECTIF RAMEN</t>
  </si>
  <si>
    <t>LES SEMEURS DE CONTES</t>
  </si>
  <si>
    <t>MAISON NATALE DE LOUIS FRECHETTE</t>
  </si>
  <si>
    <t>CENTRE DES AUTEURS DRAMATIQUES (MONTREAL) (CEAD) INC.</t>
  </si>
  <si>
    <t>CIRCUIT-EST</t>
  </si>
  <si>
    <t>DIAGRAMME GESTION CULTURELLE INC.</t>
  </si>
  <si>
    <t>DIVERSITE ARTISTIQUE MONTREAL</t>
  </si>
  <si>
    <t>FONDATION JEAN-PIERRE PERREAULT</t>
  </si>
  <si>
    <t>LA DANSE SUR LES ROUTES DU QUÉBEC</t>
  </si>
  <si>
    <t>L'ASSOCIATION QUÉBÉCOISE DES MARIONNETTISTES A.Q.M.</t>
  </si>
  <si>
    <t>LES VOYAGEMENTS - THÉÂTRE DE CRÉATION EN TOURNÉE</t>
  </si>
  <si>
    <t>OBJECTIF SCENE</t>
  </si>
  <si>
    <t>RÉSEAU SCÈNES</t>
  </si>
  <si>
    <t>SOCIÉTÉ DE DÉVELOPPEMENT DES PÉRIODIQUES CULTURELS QUÉBÉCOIS (SODEP)</t>
  </si>
  <si>
    <t>STUDIO 303</t>
  </si>
  <si>
    <t>CENTRE DE DIFFUSION 3D</t>
  </si>
  <si>
    <t>EDITIONS GAZ MOUTARDE</t>
  </si>
  <si>
    <t>ÉDITIONS OQP</t>
  </si>
  <si>
    <t>PUBLICATIONS ZINC</t>
  </si>
  <si>
    <t>THEATRE TEESRI DUNIYA</t>
  </si>
  <si>
    <t>ASSOCIATION LURELU</t>
  </si>
  <si>
    <t>CIRCUIT - MUSIQUES CONTEMPORAINES</t>
  </si>
  <si>
    <t>CONTRE-JOUR CAHIERS LITTÉRAIRES</t>
  </si>
  <si>
    <t>LE GROUPE DE CRÉATION ESTUAIRE</t>
  </si>
  <si>
    <t>LES ÉCRITS DE L'ACADÉMIE DES LETTRES DU QUÉBEC</t>
  </si>
  <si>
    <t>LES EDITIONS CAP-AUX-DIAMANTS INC</t>
  </si>
  <si>
    <t>LES PUBLICATIONS BÉNÉVOLES DES LITTÉRATURES DE L'IMAGINAIRE DU QUÉBEC</t>
  </si>
  <si>
    <t>L'INCONVÉNIENT</t>
  </si>
  <si>
    <t>MAISONNEUVE MAGAZINE ASSOCIATION</t>
  </si>
  <si>
    <t>NUIT BLANCHE, MAGAZINE LITTÉRAIRE</t>
  </si>
  <si>
    <t>SPIRALE MAGAZINE CULTUREL INC.</t>
  </si>
  <si>
    <t>EN PISTE INC.</t>
  </si>
  <si>
    <t>ENGLISH LANGUAGE ARTS NETWORK QUEBEC</t>
  </si>
  <si>
    <t>REGROUPEMENT DE PAIRS DES ARTS INDÉPENDANTS DE RECHERCHE ET D'EXPÉRIMENTATION</t>
  </si>
  <si>
    <t>REGROUPEMENT QUEBECOIS DE LA DANSE</t>
  </si>
  <si>
    <t>RÉSEAU INDÉPENDANT DES DIFFUSEURS D'ÉVÉNEMENTS ARTISTIQUES UNIS (RIDEAU) INC.</t>
  </si>
  <si>
    <t>SCENE OUVERTE</t>
  </si>
  <si>
    <t>REGROUPEMENT DES ARTISTES EN ARTS VISUELS DU QUÉBEC, R.A.A.V.</t>
  </si>
  <si>
    <t>VISU</t>
  </si>
  <si>
    <t>ASSOCIATION DES ARTISTES DU PONTIAC</t>
  </si>
  <si>
    <t>SOCIÉTÉ QUÉBÉCOISE DES INFRASTRUCTURES</t>
  </si>
  <si>
    <t>CINE</t>
  </si>
  <si>
    <t>CENTRE ADELARD</t>
  </si>
  <si>
    <t>DISTRIBUTION H264</t>
  </si>
  <si>
    <t>AGREGAT</t>
  </si>
  <si>
    <t>UNIVERSITE BISHOP'S</t>
  </si>
  <si>
    <t>NUME</t>
  </si>
  <si>
    <t>LA MAISON DU VILLAGE, CENTRE D'EXPOSITION DE VAL-DAVID</t>
  </si>
  <si>
    <t>CORPORATION DU MUSÉE DE LA NATION HURONNE-WENDAT</t>
  </si>
  <si>
    <t>CINE TAPIS ROUGE</t>
  </si>
  <si>
    <t>ASSOCIATION POUR LA CREATION ET LA RECHERCHE ELECTRO- ACOUSTIQUES DU QUEBEC</t>
  </si>
  <si>
    <t>LE GROUPE MOLIOR</t>
  </si>
  <si>
    <t>CENTRE MATERIA</t>
  </si>
  <si>
    <t>METI</t>
  </si>
  <si>
    <t>CENTRE D'ARTISTES CARAVANSÉRAIL</t>
  </si>
  <si>
    <t>MAISON DE L'ARCHITECTURE DU QUÉBEC - MONOPOLI</t>
  </si>
  <si>
    <t>ARCH</t>
  </si>
  <si>
    <t>PANACHE ART ACTUEL</t>
  </si>
  <si>
    <t>GALERIE B-312</t>
  </si>
  <si>
    <t>VOX, CENTRE DE L'IMAGE CONTEMPORAINE</t>
  </si>
  <si>
    <t>VIDEOGRAPHE INC</t>
  </si>
  <si>
    <t>LANGAGE PLUS</t>
  </si>
  <si>
    <t>GALERIE &amp; ATELIER LA CENTRALE ÉLECTRIQUE POWERHOUSE GALLERY</t>
  </si>
  <si>
    <t>GROUPE INTERVENTION VIDÉO DE MONTRÉAL INC.</t>
  </si>
  <si>
    <t>LA SOCIETE DES ARTS VISUELS DE LAVAL</t>
  </si>
  <si>
    <t>"OCCURRENCE" ESPACE D'ART ET D'ESSAI CONTEMPORAINS</t>
  </si>
  <si>
    <t>DARE-DARE CENTRE DE DIFFUSION D'ART MULTIDISCIPLINAIRE DE MONTRÉAL INC.</t>
  </si>
  <si>
    <t>DAZIBAO IMAGES, EXPOSITIONS, EDITIONS</t>
  </si>
  <si>
    <t>DIAGONALE</t>
  </si>
  <si>
    <t>REGART, CENTRE D'ARTISTES EN ART ACTUEL</t>
  </si>
  <si>
    <t>CENTRE DES ARTS ACTUELS SKOL</t>
  </si>
  <si>
    <t>CIRCA ART ACTUEL</t>
  </si>
  <si>
    <t>ARTICULE</t>
  </si>
  <si>
    <t>L'OEIL VIF</t>
  </si>
  <si>
    <t>LE CENTRE D'EXPOSITION L'IMAGIER</t>
  </si>
  <si>
    <t>VILLE D'AMOS</t>
  </si>
  <si>
    <t>EXPRESSION CENTRE D'EXPOSITION DE ST-HYACINTHE INC.</t>
  </si>
  <si>
    <t>PLEIN SUD, CENTRE D'EXPOSITIONET D'ANIMATION EN ART ACTUEL À LONGUEUIL</t>
  </si>
  <si>
    <t>L'INSTITUT DES ARTS AU SAGUENAY</t>
  </si>
  <si>
    <t>CORPORATION DE DEVELOPPEMENT CULTUREL DE TROIS-RIVIERES</t>
  </si>
  <si>
    <t>PRODUCTIONS FESTIVES</t>
  </si>
  <si>
    <t>ANTITUBE</t>
  </si>
  <si>
    <t>ARPRIM, CENTRE D'ESSAI EN ART IMPRIME</t>
  </si>
  <si>
    <t>ESPACE PROJET</t>
  </si>
  <si>
    <t>FONDATION FABIENNE COLAS (LA)</t>
  </si>
  <si>
    <t>ARTIFICIEL.NET</t>
  </si>
  <si>
    <t>VISIONS CINEMA</t>
  </si>
  <si>
    <t>LES EDITIONS INTERVENTION INC.</t>
  </si>
  <si>
    <t>LA VIE DES ARTS</t>
  </si>
  <si>
    <t>EDITIONS CONTINUITE INC.</t>
  </si>
  <si>
    <t>ASSOCIATION DES CINEMAS PARALLELES DU QUEBEC</t>
  </si>
  <si>
    <t>LES EDITIONS ESSE</t>
  </si>
  <si>
    <t>24/30 I/S</t>
  </si>
  <si>
    <t>MUTEK</t>
  </si>
  <si>
    <t>LA BIENNALE INTERNATIONALE DU LIN DE PORTNEUF</t>
  </si>
  <si>
    <t>PARCOURS DU POINT DE VUE - GASPÉSIE - RENCONTRES INTERNATIONALES PHOTOS</t>
  </si>
  <si>
    <t>BIENNALE NATIONALE DE SCULPTURE CONTEMPORAINE</t>
  </si>
  <si>
    <t>BIENNALE INTERNATIONALE D'ESTAMPE CONTEMPORAINE DE TROIS-RIVIÈRES</t>
  </si>
  <si>
    <t>MANIF D'ART</t>
  </si>
  <si>
    <t>MOMENTA BIENNALE DE L'IMAGE</t>
  </si>
  <si>
    <t>FESTIVAL INTERNATIONAL DE JARDINS</t>
  </si>
  <si>
    <t>FESTIVAL INTERNATIONAL DE PROJECTION I LLUSIONNISTE DE M</t>
  </si>
  <si>
    <t>ART SOUTERRAIN</t>
  </si>
  <si>
    <t>FESTIVAL BD DE MONTRÉAL</t>
  </si>
  <si>
    <t>BIENNALE INTERNATIONALE DE LA SCULPTURE SUR BOIS EN TAILLE DIRECTE DE SAINT-JEAN-PORT-JOLI</t>
  </si>
  <si>
    <t>COURSE ESTRIE</t>
  </si>
  <si>
    <t>MURAL</t>
  </si>
  <si>
    <t>GRANDE RENCONTRE DES ARTS MEDIATIQUES EN GASPESIE</t>
  </si>
  <si>
    <t>BIENNALE D'ART CONTEMPORAIN AUTOCHTONE</t>
  </si>
  <si>
    <t>LES PRODUCTIONS FUNAMBULES MÉDIAS</t>
  </si>
  <si>
    <t>TRACES ARTS VISUELS</t>
  </si>
  <si>
    <t>LE PROJET KINOMADA</t>
  </si>
  <si>
    <t>08 CINEMA INDEPENDANT</t>
  </si>
  <si>
    <t>PHI MUSE INC.</t>
  </si>
  <si>
    <t>PROJET EVA</t>
  </si>
  <si>
    <t>FEMMES DU CINÉMA, DE LA TÉLÉVISION ET DES MÉDIAS NUMÉRIQUES</t>
  </si>
  <si>
    <t>CENTRE D'INFORMATION ARTEXTE INFORMATION CENTRE</t>
  </si>
  <si>
    <t>LES FLÂNEURS ERRATIQUES</t>
  </si>
  <si>
    <t>ORGANISME EXMURO ARTS PUBLICS</t>
  </si>
  <si>
    <t>CENTRE DES BEAUX-ARTS ROZYNSKI</t>
  </si>
  <si>
    <t>CENTRE DE PRODUCTION ET D'EXPOSITION EASTERN BLOC</t>
  </si>
  <si>
    <t>PARALOEIL</t>
  </si>
  <si>
    <t>KINO00</t>
  </si>
  <si>
    <t>VU, CENTRE DE DIFFUSION ET DE PRODUCTION DE LA PHOTOGRAPHIE</t>
  </si>
  <si>
    <t>CENTRE D'ARTISTES VASTE ET VAGUE</t>
  </si>
  <si>
    <t>COOP SPIRA</t>
  </si>
  <si>
    <t>REGROUPEMENT D'ARTISTES F</t>
  </si>
  <si>
    <t>QUARTIER EPHEMERE, CENTRE D'ARTS VISUELS</t>
  </si>
  <si>
    <t>L'OEIL DE POISSON</t>
  </si>
  <si>
    <t>OBORO GOBORO</t>
  </si>
  <si>
    <t>3E IMPÉRIAL, CENTRE D'ESSAI EN ARTS VISUELS</t>
  </si>
  <si>
    <t>CENTRE BANG</t>
  </si>
  <si>
    <t>SPOROBOLE</t>
  </si>
  <si>
    <t>ENGRAMME</t>
  </si>
  <si>
    <t>CENTRE DES ARTISTES EN ARTS VISUELS DE L'ABITIBI-TÉMISCAMINGUE</t>
  </si>
  <si>
    <t>CENTRE DE PRODUCTION DAIMON</t>
  </si>
  <si>
    <t>CENTRE D'ART ET DE DIFFUSION CLARK</t>
  </si>
  <si>
    <t>LA BANDE VIDÉO ET FILM DE QUÉBEC</t>
  </si>
  <si>
    <t>ASSOCIATION DE CRÉATION ET DIFFUSION SONORES ET ÉLECTRONIQUES AVATAR</t>
  </si>
  <si>
    <t>ATELIER SILEX INC.</t>
  </si>
  <si>
    <t>L'ATELIER CIRCULAIRE</t>
  </si>
  <si>
    <t>ASSOCIATION PRESSE-PAPIERS INC.</t>
  </si>
  <si>
    <t>AGENCE TOPO</t>
  </si>
  <si>
    <t>PERTE DE SIGNAL</t>
  </si>
  <si>
    <t>CENTRE TURBINE</t>
  </si>
  <si>
    <t>CORPORATION WAPIKONI MOBILE</t>
  </si>
  <si>
    <t>ADMARE, CENTRE D'ARTISTES EN ARTS VISUELS DES ÎLES-DE-LA-MADELEINE</t>
  </si>
  <si>
    <t>MAINFILM</t>
  </si>
  <si>
    <t>LES FILMS DE L'AUTRE</t>
  </si>
  <si>
    <t>COOP VIDEO DE MONTREAL</t>
  </si>
  <si>
    <t>LA CHAMBRE BLANCHE INC.</t>
  </si>
  <si>
    <t>ATELIER DE L'ILE INC</t>
  </si>
  <si>
    <t>CENTRE SAGAMIE</t>
  </si>
  <si>
    <t>BANDE SONIMAGE</t>
  </si>
  <si>
    <t>MUSEE AMBULANT</t>
  </si>
  <si>
    <t>VRILLE ART ACTUEL</t>
  </si>
  <si>
    <t>ART PARTAGE</t>
  </si>
  <si>
    <t>LES PRODUCTIONS FEUX SACRES INC.</t>
  </si>
  <si>
    <t>FONDATION LATINARTE</t>
  </si>
  <si>
    <t>MOUVEMENT ESSARTS</t>
  </si>
  <si>
    <t>PESOT</t>
  </si>
  <si>
    <t>VOIR À L'EST - ART CONTEMPORAIN</t>
  </si>
  <si>
    <t>MAGNÉTO</t>
  </si>
  <si>
    <t>LE CENTRE DES ARTS VISUELS</t>
  </si>
  <si>
    <t>ARTCH ART CONTEMPORAIN ÉMERGENT</t>
  </si>
  <si>
    <t>CONSEIL QUÉBÉCOIS DES ARTS MÉDIATIQUES</t>
  </si>
  <si>
    <t>ATELIERS D'ARTISTES TOUTTOUT</t>
  </si>
  <si>
    <t>GUILDE CANADIENNE DES MÉTIERS D'ART</t>
  </si>
  <si>
    <t>PRODUCTIONS INDEFINIES</t>
  </si>
  <si>
    <t>VIVA! ART ACTION MONTRÉAL</t>
  </si>
  <si>
    <t>ATOLL ART ACTUEL</t>
  </si>
  <si>
    <t>LA BOITE ROUGE VIF</t>
  </si>
  <si>
    <t>GALERIE CREA-METIERS D'ART CONTEMPORAINS</t>
  </si>
  <si>
    <t>CENTRE D'ACTION CULTURELLE DE LA MRC DE PAPINEAU</t>
  </si>
  <si>
    <t>ROUTE DES ARTS</t>
  </si>
  <si>
    <t>LA CARAVANE DE PHOEBUS</t>
  </si>
  <si>
    <t>ASSOCIATION DES GALERIES D'ART CONTEMPORAIN (MONTRÉAL)</t>
  </si>
  <si>
    <t>FESTIVAL TRANSISTOR OBNL</t>
  </si>
  <si>
    <t>PRODUCTIONS INNU ASSI</t>
  </si>
  <si>
    <t>GALERIE GALERIE EN LIGNE</t>
  </si>
  <si>
    <t>QUEBECINE</t>
  </si>
  <si>
    <t>FONDATION GRANTHAM POUR L'ART ET L'ENVIRONNEMENT (FGAE)</t>
  </si>
  <si>
    <t>ATELIER LA COULÉE - COOPÉRATIVE DE SOLIDARITÉ - SCULPTURE. MÉTAL. SOUDURE</t>
  </si>
  <si>
    <t>CENTRE D'ART DAPHNE</t>
  </si>
  <si>
    <t>VERTE IRLANDE</t>
  </si>
  <si>
    <t>ART ENTR'ELLES</t>
  </si>
  <si>
    <t>ONGLET : 11a</t>
  </si>
  <si>
    <t>Littérature</t>
  </si>
  <si>
    <t>ONGLET : 11a - discpline</t>
  </si>
  <si>
    <t>Architecture</t>
  </si>
  <si>
    <t>Design</t>
  </si>
  <si>
    <t>Dessin</t>
  </si>
  <si>
    <t>Estampe</t>
  </si>
  <si>
    <t>Installation</t>
  </si>
  <si>
    <t>Peinture</t>
  </si>
  <si>
    <t>Performance</t>
  </si>
  <si>
    <t>Photographie</t>
  </si>
  <si>
    <t>Sculpture</t>
  </si>
  <si>
    <t>Poésie</t>
  </si>
  <si>
    <t>ONGLET : 11a - Pratique artistique</t>
  </si>
  <si>
    <t>Pratique artistique</t>
  </si>
  <si>
    <t>Type d’activité</t>
  </si>
  <si>
    <t xml:space="preserve">Type d'activité  </t>
  </si>
  <si>
    <t>Nombre total d'artistes</t>
  </si>
  <si>
    <t>Bassin de membres potentiels que comprend la communauté que vous desservez (indiquez le nombre) :</t>
  </si>
  <si>
    <t>Membres par région (indiquez le nombre)</t>
  </si>
  <si>
    <t>Titre du spectacle ou de l'activité</t>
  </si>
  <si>
    <t>ONGLET : 16 disicpline</t>
  </si>
  <si>
    <t>Organismes de création</t>
  </si>
  <si>
    <t>Organismes de diffusion et de production</t>
  </si>
  <si>
    <t>Organismes de diffusion</t>
  </si>
  <si>
    <t>Organismes de diffusion et de soutien à la production</t>
  </si>
  <si>
    <t>Organismes de soutien à la production</t>
  </si>
  <si>
    <t>ordre</t>
  </si>
  <si>
    <t>arts scene et visu</t>
  </si>
  <si>
    <t>note</t>
  </si>
  <si>
    <t>6 et 7</t>
  </si>
  <si>
    <t>visu</t>
  </si>
  <si>
    <t>art scene</t>
  </si>
  <si>
    <t>spécialisé et pluri</t>
  </si>
  <si>
    <t>littérature</t>
  </si>
  <si>
    <t>visu et scene</t>
  </si>
  <si>
    <t>Foire</t>
  </si>
  <si>
    <t>Rencontre d'artistes et/ou d'écrivain.es avec le public</t>
  </si>
  <si>
    <t>Résidences</t>
  </si>
  <si>
    <t>ONGLET : 12a - activité</t>
  </si>
  <si>
    <t>ONGLET : 12a - discipline</t>
  </si>
  <si>
    <t>Diffuseurs - Accueil et programmation</t>
  </si>
  <si>
    <t>Diffuseurs - Manifestations consacrées à une ou plusieurs disciplines</t>
  </si>
  <si>
    <t>Diffuseurs et Événements nationaux et internationaux</t>
  </si>
  <si>
    <t>Organismes de création et de production et Diffuseurs</t>
  </si>
  <si>
    <t>Organismes de création et de production et Événements nationaux et internationaux</t>
  </si>
  <si>
    <t>Organismes de création et de production, Diffuseurs et Événements nationaux et internationaux</t>
  </si>
  <si>
    <t>Toutes</t>
  </si>
  <si>
    <t>Visu</t>
  </si>
  <si>
    <t>Scene</t>
  </si>
  <si>
    <t>Litt</t>
  </si>
  <si>
    <t>VisuLitt</t>
  </si>
  <si>
    <t>Liste1</t>
  </si>
  <si>
    <t>Liste2</t>
  </si>
  <si>
    <t>Liste3</t>
  </si>
  <si>
    <t>Liste4</t>
  </si>
  <si>
    <t>Liste5</t>
  </si>
  <si>
    <t>Liste6</t>
  </si>
  <si>
    <t>Liste7</t>
  </si>
  <si>
    <t>Liste8</t>
  </si>
  <si>
    <t>Liste9</t>
  </si>
  <si>
    <t>Liste10</t>
  </si>
  <si>
    <t>Liste11</t>
  </si>
  <si>
    <t>Liste12</t>
  </si>
  <si>
    <t>Liste13</t>
  </si>
  <si>
    <t>Liste14</t>
  </si>
  <si>
    <r>
      <rPr>
        <b/>
        <u/>
        <sz val="10"/>
        <rFont val="Arial"/>
        <family val="2"/>
      </rPr>
      <t xml:space="preserve">
Quelques consignes pour déposer les documents dans la section </t>
    </r>
    <r>
      <rPr>
        <b/>
        <i/>
        <u/>
        <sz val="10"/>
        <rFont val="Arial"/>
        <family val="2"/>
      </rPr>
      <t>Documents requis</t>
    </r>
    <r>
      <rPr>
        <b/>
        <sz val="10"/>
        <rFont val="Arial"/>
        <family val="2"/>
      </rPr>
      <t xml:space="preserve">
Section 1 </t>
    </r>
    <r>
      <rPr>
        <sz val="10"/>
        <rFont val="Arial"/>
        <family val="2"/>
      </rPr>
      <t xml:space="preserve">: </t>
    </r>
    <r>
      <rPr>
        <b/>
        <sz val="10"/>
        <rFont val="Arial"/>
        <family val="2"/>
      </rPr>
      <t>Formulaire(s)</t>
    </r>
    <r>
      <rPr>
        <sz val="10"/>
        <rFont val="Arial"/>
        <family val="2"/>
      </rPr>
      <t xml:space="preserve">
 - Le fichier </t>
    </r>
    <r>
      <rPr>
        <b/>
        <i/>
        <sz val="10"/>
        <rFont val="Arial"/>
        <family val="2"/>
      </rPr>
      <t>Excel</t>
    </r>
    <r>
      <rPr>
        <sz val="10"/>
        <rFont val="Arial"/>
        <family val="2"/>
      </rPr>
      <t xml:space="preserve"> ou </t>
    </r>
    <r>
      <rPr>
        <b/>
        <i/>
        <sz val="10"/>
        <rFont val="Arial"/>
        <family val="2"/>
      </rPr>
      <t>Libre Office</t>
    </r>
    <r>
      <rPr>
        <sz val="10"/>
        <rFont val="Arial"/>
        <family val="2"/>
      </rPr>
      <t xml:space="preserve"> doit être déposé dans le format original.
 - Le fichier </t>
    </r>
    <r>
      <rPr>
        <b/>
        <i/>
        <sz val="10"/>
        <rFont val="Arial"/>
        <family val="2"/>
      </rPr>
      <t>Word</t>
    </r>
    <r>
      <rPr>
        <sz val="10"/>
        <rFont val="Arial"/>
        <family val="2"/>
      </rPr>
      <t xml:space="preserve"> doit être déposé en format PDF.
</t>
    </r>
    <r>
      <rPr>
        <b/>
        <sz val="10"/>
        <rFont val="Arial"/>
        <family val="2"/>
      </rPr>
      <t>Section</t>
    </r>
    <r>
      <rPr>
        <sz val="10"/>
        <rFont val="Arial"/>
        <family val="2"/>
      </rPr>
      <t xml:space="preserve"> </t>
    </r>
    <r>
      <rPr>
        <b/>
        <sz val="10"/>
        <rFont val="Arial"/>
        <family val="2"/>
      </rPr>
      <t>2</t>
    </r>
    <r>
      <rPr>
        <sz val="10"/>
        <rFont val="Arial"/>
        <family val="2"/>
      </rPr>
      <t xml:space="preserve"> : </t>
    </r>
    <r>
      <rPr>
        <b/>
        <sz val="10"/>
        <rFont val="Arial"/>
        <family val="2"/>
      </rPr>
      <t>Autres documents</t>
    </r>
    <r>
      <rPr>
        <b/>
        <i/>
        <sz val="10"/>
        <rFont val="Arial"/>
        <family val="2"/>
      </rPr>
      <t xml:space="preserve"> </t>
    </r>
    <r>
      <rPr>
        <sz val="10"/>
        <rFont val="Arial"/>
        <family val="2"/>
      </rPr>
      <t xml:space="preserve"> 
 - Déposer SEULEMENT les documents qui sont énumérés.
</t>
    </r>
  </si>
  <si>
    <t>Artistes de la relève**</t>
  </si>
  <si>
    <t>Artistes en situation de handicap***</t>
  </si>
  <si>
    <t>Ministère des Affaires municipales et de l’Habitation</t>
  </si>
  <si>
    <t>Ministère du Tourisme</t>
  </si>
  <si>
    <t>Organismes de diffusion et de production et Événements nationaux et internationaux</t>
  </si>
  <si>
    <t>Simple</t>
  </si>
  <si>
    <t>TypeMandat</t>
  </si>
  <si>
    <t>Double</t>
  </si>
  <si>
    <t>Diffuseurs et organismes de services</t>
  </si>
  <si>
    <t>Événements nationaux et internationaux et organismes de soutien à la production</t>
  </si>
  <si>
    <t>Type budget</t>
  </si>
  <si>
    <t>14b</t>
  </si>
  <si>
    <t>14a</t>
  </si>
  <si>
    <t>12d</t>
  </si>
  <si>
    <t>14 c ou 14 d</t>
  </si>
  <si>
    <t>14e</t>
  </si>
  <si>
    <t>Liste</t>
  </si>
  <si>
    <t>Reel</t>
  </si>
  <si>
    <t>EnCours</t>
  </si>
  <si>
    <t>An 1 cycle</t>
  </si>
  <si>
    <t>Centres d’exposition</t>
  </si>
  <si>
    <t>Arts action</t>
  </si>
  <si>
    <t>Arts audio</t>
  </si>
  <si>
    <t>Cinéma-vidéo</t>
  </si>
  <si>
    <t>Installation vidéo</t>
  </si>
  <si>
    <t>Installation sonore</t>
  </si>
  <si>
    <t>Programmation film/vidéo</t>
  </si>
  <si>
    <t>ONGLET : 11b activité</t>
  </si>
  <si>
    <t>Nature de l’activité</t>
  </si>
  <si>
    <t>Nombre de spectateurs ou de participants  payants</t>
  </si>
  <si>
    <t xml:space="preserve">Nombre total de spectateurs ou de participants </t>
  </si>
  <si>
    <t>S.A.T. SOCIETE DES ARTS       TECHNOLOGIQUES</t>
  </si>
  <si>
    <t>ANIMATION CENTRE-VILLE SHERBROOKE</t>
  </si>
  <si>
    <t>CORPORATION DE LA SALLE ANDRE-MATHIEU</t>
  </si>
  <si>
    <t>LE GROUPE DE LA VEILLEE</t>
  </si>
  <si>
    <t>REPERCUSSION THEATRE</t>
  </si>
  <si>
    <t>L'ARRIÈRE SCÈNE, CENTRE DRAMATIQUE POUR L'ENFANCE ET LA JEUNESSE</t>
  </si>
  <si>
    <t>LA REVUE SEQUENCES</t>
  </si>
  <si>
    <t>LE NOUVEAU THÉÂTRE EXPERIMENTAL</t>
  </si>
  <si>
    <t>THÉÂTRE DU RIDEAU VERT</t>
  </si>
  <si>
    <t>DANSE-CITE INC.</t>
  </si>
  <si>
    <t>GALERIE D'ART DU PARC INC</t>
  </si>
  <si>
    <t>ATELIER DU CONTE EN MUSIQUE ET EN IMAGES</t>
  </si>
  <si>
    <t>LA SOCIETE DE DIFFUSION DE SPECTACLES DE RIMOUSKI</t>
  </si>
  <si>
    <t>CAHIERS DE THEATRE JEU INC.</t>
  </si>
  <si>
    <t>CORPORATION DE LA SALLE DE SPECTACLES DE SEPT-ILES INC</t>
  </si>
  <si>
    <t>OPERA DE MONTREAL</t>
  </si>
  <si>
    <t>DIFFUSION INTER-CENTRES INC.</t>
  </si>
  <si>
    <t>THEATRE LA CHAPELLE INC.</t>
  </si>
  <si>
    <t>LOBE</t>
  </si>
  <si>
    <t>LE THEATRE DE L'OPSIS INC.</t>
  </si>
  <si>
    <t>SALON DU LIVRE DE L'OUTAOUAIS INC</t>
  </si>
  <si>
    <t>IMAGO THEATRE INC.</t>
  </si>
  <si>
    <t>PRODUCTIONS PLATEFORME INC</t>
  </si>
  <si>
    <t>LE VIEUX CLOCHER DE MAGOG (1982) INC.</t>
  </si>
  <si>
    <t>TERRES EN VUES, SOCIETE POUR  DIFFUSION CULTURE AUTOCHTONE</t>
  </si>
  <si>
    <t>PUBLICATIONS GAETAN LÉVESQUE</t>
  </si>
  <si>
    <t>CONSEIL QUEBECOIS DU THEATRE</t>
  </si>
  <si>
    <t>L'ORCHESTRE DE CHAMBRE I MUSICI DE MONTREAL</t>
  </si>
  <si>
    <t>COMPAGNIE TRANS-THEATRE</t>
  </si>
  <si>
    <t>MUSIQUE DE CHAMBRE DE STE-PETRONILLE INC</t>
  </si>
  <si>
    <t>PRODUCTIONS CIEL VARIABLE.</t>
  </si>
  <si>
    <t>RESEAU DES ORGANISATEURS DE   SPECT EST QUE (R.O.S.E.Q.)</t>
  </si>
  <si>
    <t>COLLECTIF LIBERTE INC.</t>
  </si>
  <si>
    <t>FESTIVAL TRANSAMERIQUES</t>
  </si>
  <si>
    <t>LA COMPAGNIE JEAN DUCEPPE</t>
  </si>
  <si>
    <t>CENTRE D'ART DE KAMOURASKA</t>
  </si>
  <si>
    <t>COMITE DE SPECTACLES DE THETFORD MINES INC</t>
  </si>
  <si>
    <t>LE CENTRE D'EXPOSITION MONT-LAURIER</t>
  </si>
  <si>
    <t>THÉÄTRE PÉRISCOPE</t>
  </si>
  <si>
    <t>LE NOUVEL ENSEMBLE MODERNE (NEM)</t>
  </si>
  <si>
    <t>AXENÉO7</t>
  </si>
  <si>
    <t>ORCHESTRE SYMPHONIQUE DE MONTREAL</t>
  </si>
  <si>
    <t>PRODUCTIONS REALISATIONS INDEPENDANTES DE MTL P.R.I.M.</t>
  </si>
  <si>
    <t>ORCHESTRE CLASSIQUE DE MONTRÉAL</t>
  </si>
  <si>
    <t>LE ZOCALO, ATELIER D'ART DE   LONGUEUIL</t>
  </si>
  <si>
    <t>THEATRE UBU INC.</t>
  </si>
  <si>
    <t>THEATRE INCLINE INC.</t>
  </si>
  <si>
    <t>LES AMIS DE LA MUSIQUE DE RICHMOND INC.</t>
  </si>
  <si>
    <t>CREATIONS ETC</t>
  </si>
  <si>
    <t>LES PRODUCTIONS RECTO-VERSO   QUEBEC INC.</t>
  </si>
  <si>
    <t>FESTI JAZZ RIMOUSKI INC</t>
  </si>
  <si>
    <t>CORPORATION DE GESTION DE LA  SALLE DE SPECTACLE BAIE-COMEAU</t>
  </si>
  <si>
    <t>FESTIVAL INTERNATIONAL DE LANAUDIERE INC.</t>
  </si>
  <si>
    <t>SOCIETE DE DEVELOPPEMENT CULTUREL DE TERREBONNE</t>
  </si>
  <si>
    <t>SOCIETE QUEBECOISE DE RECHERCHE EN MUSIQUE (SQRM)</t>
  </si>
  <si>
    <t>DIFFUSION EN SCENE RIVIERE-DU-NORD INC.</t>
  </si>
  <si>
    <t>EST-NORD-EST, RESIDENCE       D'ARTISTES</t>
  </si>
  <si>
    <t>ODYSCENE INC.</t>
  </si>
  <si>
    <t>REGROUPEMENT DES CENTRES      D'ARTISTES AUTOGERES DU QC INC</t>
  </si>
  <si>
    <t>OPÉRA DU ROYAUME</t>
  </si>
  <si>
    <t>CONFÉRENCE INTERNATIONALE DES ARTS DE LA SCENE DE MTL</t>
  </si>
  <si>
    <t>OPTICA-UN CENTRE AU SERVICE DE L'ART CONTEMPORAIN</t>
  </si>
  <si>
    <t>LES DEUX MONDES, COMPAGNIE DE THEATRE</t>
  </si>
  <si>
    <t>C.D. SPECTACLES INC.</t>
  </si>
  <si>
    <t>THÉÂTRE DU LAC BROME</t>
  </si>
  <si>
    <t>SPECTOUR ABITIBI-TEMISCAMINGUE INC.</t>
  </si>
  <si>
    <t>DULCINEE LANGFELDER ET CIE</t>
  </si>
  <si>
    <t>ATELIER DE DRAMATURGIE DE MONTREAL INC</t>
  </si>
  <si>
    <t>FEDERATION D'ART DRAMATIQUE DU QUEBEC</t>
  </si>
  <si>
    <t>CORPORATION ILE DU REPOS</t>
  </si>
  <si>
    <t>KAMELEART MATANE</t>
  </si>
  <si>
    <t>PRODUCTIONS DUA</t>
  </si>
  <si>
    <t>L'AVANT-PREMIÈRE</t>
  </si>
  <si>
    <t>LA REVUE MŒBIUS</t>
  </si>
  <si>
    <t>LA FONDATION BBCM</t>
  </si>
  <si>
    <t>OPERA DE QUEBEC INC.</t>
  </si>
  <si>
    <t>ASSOCIATION DES ÉCRIVAINES ET DES ÉCRIVAINS QUÉBÉCOIS POUR LA JEUNESSE (A. E. Q. J.)</t>
  </si>
  <si>
    <t>DANSE IMEDIA O.S.B.L.</t>
  </si>
  <si>
    <t>FESTIVAL INTERNATIONAL DE DANSE ENCORE</t>
  </si>
  <si>
    <t>CODES D'ACCES</t>
  </si>
  <si>
    <t>COMITE WATERLYS INC.</t>
  </si>
  <si>
    <t>THEATRE YOUTHEATRE INC.</t>
  </si>
  <si>
    <t>LE SABORD, REVUE CULTURELLE</t>
  </si>
  <si>
    <t>ADA  X</t>
  </si>
  <si>
    <t>CONSEIL QUEBECOIS DE LA MUSIQUE</t>
  </si>
  <si>
    <t>THEATRE PUPULUS MORDICUS</t>
  </si>
  <si>
    <t>FESTIVAL DE MUSIQUE DE CHAMBRE DE MONTREAL</t>
  </si>
  <si>
    <t>FOLIE/CULTURE INC</t>
  </si>
  <si>
    <t>L'ASSOCIATION DES PROFESSIONNELS ARTS SCENE QUE.</t>
  </si>
  <si>
    <t>THEATRE DU TANDEM INC.</t>
  </si>
  <si>
    <t>(MAI) MONTREAL, ARTS INTERCULTURELS)</t>
  </si>
  <si>
    <t>LA SOCIETE DE MUSIQUE CONTEMPORAINE DU QUEBEC</t>
  </si>
  <si>
    <t>INFINITHEATRE</t>
  </si>
  <si>
    <t>RESEAUX DES ARTS MEDIATIQUES</t>
  </si>
  <si>
    <t>THEATRE URBI &amp; ORBI INC.</t>
  </si>
  <si>
    <t>CLUB MUSICAL DE QUEBEC</t>
  </si>
  <si>
    <t>THEATRE MAINLINE</t>
  </si>
  <si>
    <t>LES AMIS DU THÉÂTRE BELCOURT</t>
  </si>
  <si>
    <t>VILLAGE EN CHANSON DE PETITE-VALLEE</t>
  </si>
  <si>
    <t>CHANTS LIBRES COMPAGNIE LYRIQUE DE CREATION</t>
  </si>
  <si>
    <t>HORS CHAMP</t>
  </si>
  <si>
    <t>LES 4 SCENES</t>
  </si>
  <si>
    <t>CENTRE D'EXPOSITION DE        VAL-D'OR</t>
  </si>
  <si>
    <t>QWF FEDERATION DES ECRIVAINES ET ECRIVAINS DU QUEBEC INC.</t>
  </si>
  <si>
    <t>LA PIETA AVEC ANGELE DUBEAU</t>
  </si>
  <si>
    <t>SOCIETE D'ART VOCAL DE MONTREAL</t>
  </si>
  <si>
    <t>L'ORCHESTRE SYMPHONIQUE DE    LAVAL 1984 INC.</t>
  </si>
  <si>
    <t>LE PETIT THEATRE DU NORD</t>
  </si>
  <si>
    <t>RESEAU CENTRE</t>
  </si>
  <si>
    <t>FESTIVAL DE LA BANDE DESSINEE FRANCOPHONE DE QUEBEC</t>
  </si>
  <si>
    <t>FESTIVAL DES MUSIQUES DE      CREATION SAGUENAY-LAC-ST-JEAN</t>
  </si>
  <si>
    <t>SOCIÉTÉ ARTS ET CULTURE DE SAINT-PLACIDE (SAC)</t>
  </si>
  <si>
    <t>COMITE DE LA CULTURE DE COWANSVILLE INC.</t>
  </si>
  <si>
    <t>LES COMPAGNONS DE LA MISE EN VALEUR DU PATRIMOINE VIVANT DE TROIS-PISTOLES INC.</t>
  </si>
  <si>
    <t>VISIONS SUR L'ART (QUÉBEC) INC.</t>
  </si>
  <si>
    <t>THEATRE DU MARAIS DE VAL-MORIN</t>
  </si>
  <si>
    <t>L'IMPRIMERIE, CENTRE D'ARTISTES</t>
  </si>
  <si>
    <t>PRODUCTIONS PERSEPHONE INC.</t>
  </si>
  <si>
    <t>FONDATION METROPOLIS BLEU</t>
  </si>
  <si>
    <t>LA SOCIETE DES AMIS DU MOULIN DU PORTAGE</t>
  </si>
  <si>
    <t>COMITE CULTUREL MEGANTIC INC.</t>
  </si>
  <si>
    <t>CONCOURS MUSICAL INTERNATIONAL DE MONTREAL</t>
  </si>
  <si>
    <t>CONTES EN ILES</t>
  </si>
  <si>
    <t>BACH - ACADEMIE DE MONTREAL</t>
  </si>
  <si>
    <t>VA ARTS VIVANTS</t>
  </si>
  <si>
    <t>LES PRODUCTIONS DES PIEDS DES MAINS</t>
  </si>
  <si>
    <t>THEATRE BIENVENUE AUX DAMES !</t>
  </si>
  <si>
    <t>L'ÉCOLE SUPÉRIEURE DES ARTS JUDAIQUES DE LA SCÈNE (KLEZKANADA)</t>
  </si>
  <si>
    <t>PETITS BONHEURS DIFFUSION CULTURELLE</t>
  </si>
  <si>
    <t>MARIBÉ - SORS DE CE CORPS</t>
  </si>
  <si>
    <t>COOP DE SOLIDARITE DU CAFE    CULTUREL DE LA CHASSE-GALERIE</t>
  </si>
  <si>
    <t>DIFFUSEUR CULTUREL DES COLLINES</t>
  </si>
  <si>
    <t>REGROUPEMENT DES ARTS INTERDISCIPLINAIRES DU QUÉBEC - RAIQ</t>
  </si>
  <si>
    <t>PETRUS</t>
  </si>
  <si>
    <t>FESTIVALS ILLIMITES</t>
  </si>
  <si>
    <t>CARREFOUR CULTUREL ESTACADE</t>
  </si>
  <si>
    <t>FESTIVAL DE JAZZ ET BLUES HERITAGE</t>
  </si>
  <si>
    <t>ORANGE, L'EVENEMENT D'ART     ACTUEL DE SAINT-HYACINTHE</t>
  </si>
  <si>
    <t>GROUPE VIVO BAROCCO</t>
  </si>
  <si>
    <t>ENSEMBLE A PERCUSSION SIXTRUM</t>
  </si>
  <si>
    <t>SBC GALLERY OF CONTEMPORARY   ART</t>
  </si>
  <si>
    <t>CORPORATION DU THÉÄTRE L'ÉTOILE</t>
  </si>
  <si>
    <t>LETTRES QUEBECOISES</t>
  </si>
  <si>
    <t>REALISATRICES EQUITABLES</t>
  </si>
  <si>
    <t>MAKILA, COOPÉRATIVE DE SOLIDARITÉ</t>
  </si>
  <si>
    <t>VOIX ÉTERNELLES / VOX AETERNA</t>
  </si>
  <si>
    <t>THEATRE A BOUT PORTANT</t>
  </si>
  <si>
    <t>LE MUSEE D'ART CONTEMPORAIN DE BAIE-SAINT-PAUL</t>
  </si>
  <si>
    <t>SOCIETE POUR LES ARTS EN MILIEUX DE SANTE</t>
  </si>
  <si>
    <t>CÖTE SCÈNE</t>
  </si>
  <si>
    <t>AUDIOTOPIE COOP</t>
  </si>
  <si>
    <t>LE FESTIVAL DU CONTE ET DE LA LEGENDE DE L'INNUCADIE</t>
  </si>
  <si>
    <t>THEATRE DE L'OEIL OUVERT</t>
  </si>
  <si>
    <t>FESTIVAL DE CONTES IL ETAIT UNE FOIS...</t>
  </si>
  <si>
    <t>CENTRE DES ARTS DE STANSTEAD</t>
  </si>
  <si>
    <t>BIGICO                        CONTEMPORAINE (BIGICO)</t>
  </si>
  <si>
    <t>FESTIVAL D'OPERA DE QUEBEC</t>
  </si>
  <si>
    <t>SLAMONTRÉAL</t>
  </si>
  <si>
    <t>PROJECTIONS LIBÉRANTES</t>
  </si>
  <si>
    <t>PRODUCTIONS ONISHKA /ONISHKA PRODUCTIONS</t>
  </si>
  <si>
    <t>CENTRE DE MUSIQUE CANADIENNE  AU QUEBEC</t>
  </si>
  <si>
    <t>ORCHESTRE DE CHAMBRE NOUVELLE GENERATION</t>
  </si>
  <si>
    <t>LA VIERGE FOLLE</t>
  </si>
  <si>
    <t>CERCLE DES AMIS DE LA MAISON MUSICALE DE WARWICK</t>
  </si>
  <si>
    <t>PORTRAIT SONORE</t>
  </si>
  <si>
    <t>PROPAGATION</t>
  </si>
  <si>
    <t>LE THÉÂTRE FÊLÉ</t>
  </si>
  <si>
    <t>MAMMIFERES</t>
  </si>
  <si>
    <t>OBSERVATOIRE QUÉBÉCOIS D'ART LYRIQUE (OQAL)</t>
  </si>
  <si>
    <t>ASSOCIATION POUR LA DIFFUSION DE LA MUSIQUE D'AUGUSTE DESCARRIES</t>
  </si>
  <si>
    <t>LA TRALEE</t>
  </si>
  <si>
    <t>THÉÂTRE DE LA BOTTE TROUÉE</t>
  </si>
  <si>
    <t>MUSIQUE ET TRADITIONS ILLIMITEES</t>
  </si>
  <si>
    <t>ALLIANCE KRUMP MONTRÉAL</t>
  </si>
  <si>
    <t>CONFLUENCE - CRÉATEUR DE VOCATIONS</t>
  </si>
  <si>
    <t>CULTURE SAINT-CASIMIR</t>
  </si>
  <si>
    <t>DIFFUSION CULTURELLE FIKA(S)</t>
  </si>
  <si>
    <t>ORCHESTRE PHILHARMONIQUE DE LA RELÈVE DU QUÉBEC</t>
  </si>
  <si>
    <t>ASSOCIATION QUEBECOISE DU COR</t>
  </si>
  <si>
    <t>LIVART</t>
  </si>
  <si>
    <t>MONDE ET MACADAM</t>
  </si>
  <si>
    <t>ESPACE COTE-COUR</t>
  </si>
  <si>
    <t>L'AMPLI DE QUEBEC</t>
  </si>
  <si>
    <t>MUSIQUE SUR LES ROUTES</t>
  </si>
  <si>
    <t>LA BRUTE QUI PLEURE</t>
  </si>
  <si>
    <t>FÂCHEUX THÉÂTRE</t>
  </si>
  <si>
    <t>LE MONASTÈRE</t>
  </si>
  <si>
    <t>P.A.A.L. PARTAGEONS LE MONDE</t>
  </si>
  <si>
    <t>INITIATIVES 1-2-3-4</t>
  </si>
  <si>
    <t>LA POESIE PARTOUT</t>
  </si>
  <si>
    <t>GESU - CENTRE DE CREATIVITE</t>
  </si>
  <si>
    <t>RANG 1 - DIRECTION CULTURE</t>
  </si>
  <si>
    <t>CAFE DE QUARTIER ASCOT</t>
  </si>
  <si>
    <t>FILMINISTES</t>
  </si>
  <si>
    <t>FESTIVAL DE MUSIQUE TRADITIONNELLE DE VAL-D'OR</t>
  </si>
  <si>
    <t>DIFFUSION COUNTRY</t>
  </si>
  <si>
    <t>LES ATELIERS DU RUISSEAU,     COOPERATIVE DE SOLIDARITE</t>
  </si>
  <si>
    <t>LES ESCAPADES MUSICALES DE LA CITÉ</t>
  </si>
  <si>
    <t>PRODUCTIONS ARTISTIQUES RÉGIONALES DES LAURENTIDES</t>
  </si>
  <si>
    <t>MUSIQUE 3 FEMMES</t>
  </si>
  <si>
    <t>FESTIVAL PLEINS ÉCRANS</t>
  </si>
  <si>
    <t>LA DIFFUSION SPOKENWORD QUEBEC</t>
  </si>
  <si>
    <t>DIFFUSION LE VRAI MONDE?</t>
  </si>
  <si>
    <t>FESTIVAL SUPERFOLK DE MORIN-HEIGHTS</t>
  </si>
  <si>
    <t>LES INTERNATIONAUX PYROTECHNIQUES DE GATINEAU</t>
  </si>
  <si>
    <t>FESTIVAL DE CIRQUE DES ILES</t>
  </si>
  <si>
    <t>NOUS SOMMES L'ÉTÉ</t>
  </si>
  <si>
    <t>CAPAS (COMMUNICATIONS, ADMINISTRATION ET PRODUCTION DES ARTS DE LA SCÈNE) INC.</t>
  </si>
  <si>
    <t>LES HÉBERTISTES</t>
  </si>
  <si>
    <t>COOPERATIVE DE SOLIDARITE TENK CANADA</t>
  </si>
  <si>
    <t>REVUE NYX</t>
  </si>
  <si>
    <t>ANIMALS OF DISTINCTION ARTS SOCIETY</t>
  </si>
  <si>
    <t>COMPAGNIE CATHERINE GAUDET</t>
  </si>
  <si>
    <t>ZEMMOURBALLET</t>
  </si>
  <si>
    <t>ECOSCENO</t>
  </si>
  <si>
    <t>RAPPELS, LA MÉMOIRE DU THÉÂTRE AU QUÉBEC</t>
  </si>
  <si>
    <t>FESTIVAL CHORAL DE MONTRÉAL</t>
  </si>
  <si>
    <t>GONG</t>
  </si>
  <si>
    <t>FESTIVAL STELLA MUSICA</t>
  </si>
  <si>
    <t>ORGANISME DE PUBLICATION      LITTERAIRE DE MONTREAL</t>
  </si>
  <si>
    <t>CONCERTS POUR TOUTES LES      OREILLES</t>
  </si>
  <si>
    <t>REGROUPEMENT DES FESTIVALS REGIONAUX ARTISTIQUES ET INDEPENDANTS</t>
  </si>
  <si>
    <t>PRODUCTIONS ÇA COMMENCE À QUELLE HEURE</t>
  </si>
  <si>
    <t>LES ÉDITIONS FEMMES DE PAROLE</t>
  </si>
  <si>
    <t>COMITÉ CULTUREL DE LA SALLE AUGUSTIN-NORBERT-MORIN</t>
  </si>
  <si>
    <t>SALON DU LIVRE DE BONAVENTURE</t>
  </si>
  <si>
    <t>LES PRODUCTIONS CULTURELLES   HIATUS INC.</t>
  </si>
  <si>
    <t>FESTIVAL TRISTE</t>
  </si>
  <si>
    <t>ENSEMBLE OBIORA</t>
  </si>
  <si>
    <t>SCORP CORPS</t>
  </si>
  <si>
    <t>PRODUCTIONS NOUVELLE-ORLEANS</t>
  </si>
  <si>
    <t>FESTIVAL CASSE-GUEULE</t>
  </si>
  <si>
    <t>VILLE DE SAINT-EUSTACHE</t>
  </si>
  <si>
    <t>VILLE DE NEW RICHMOND</t>
  </si>
  <si>
    <t>UNIVERSITÉ DU QUÉBEC À MONTRÉAL</t>
  </si>
  <si>
    <t>VILLE DE LAVAL</t>
  </si>
  <si>
    <t>VILLE DE ROBERVAL</t>
  </si>
  <si>
    <t>VILLE D'ALMA</t>
  </si>
  <si>
    <t>L'AUGUSTE THEATRE</t>
  </si>
  <si>
    <t>THEATRE COMPLICE</t>
  </si>
  <si>
    <t>JONQUIERE EN MUSIQUE INC.</t>
  </si>
  <si>
    <t>CONSEIL DE LA CULTURE DE L'ESTRIE</t>
  </si>
  <si>
    <t>CULTURE OUTAOUAIS</t>
  </si>
  <si>
    <t>CONSEIL DE LA CULTURE DE L'ABITIBI-TÉMISCAMINGUE</t>
  </si>
  <si>
    <t>INTERACTION QUI LTÉE</t>
  </si>
  <si>
    <t>CORPORATION DE DEVELOPPEMENT  PORTUAIRE L'ANSE ETANG-DU-NORD</t>
  </si>
  <si>
    <t>CONSEIL DE LA CULTURE DE      LANAUDIERE</t>
  </si>
  <si>
    <t>INSTITUT CULTUREL AVATAQ INC.</t>
  </si>
  <si>
    <t>LE CENTRE CULTUREL ESPACE 7000 INC / LA SALLE DÉSILETS</t>
  </si>
  <si>
    <t>CULTURE MAURICIE</t>
  </si>
  <si>
    <t>ASSOCIATION PROFESSIONNELLE DES ÉCRIVAINS DE LA SAGAMIE</t>
  </si>
  <si>
    <t>CULTURE CAPITALE-NATIONALE ET CHAUDIÈRE-APPALACHES</t>
  </si>
  <si>
    <t>ENSEMBLE VOCAL ARTS-QUEBEC    INC.</t>
  </si>
  <si>
    <t>ASSOCIATION DES AUTEURES ET AUTEURS DE L'ESTRIE</t>
  </si>
  <si>
    <t>CULTURE BAS-SAINT-LAURENT</t>
  </si>
  <si>
    <t>CENTRE INTERNATIONAL D'ART CONTEMPORAIN DE MONTRÉAL</t>
  </si>
  <si>
    <t>CORPORATION DU CAMP LITTERAIRE FELIX</t>
  </si>
  <si>
    <t>HARPAGON THEATRE</t>
  </si>
  <si>
    <t>LE RENDEZ-VOUS MUSICAL DE LATERRIÈRE</t>
  </si>
  <si>
    <t>ARTISTES ET ARTISANS DE BEAUCE INC.</t>
  </si>
  <si>
    <t>ESPACES SONORES ILLIMITÉS</t>
  </si>
  <si>
    <t>CHOEUR DE LAVAL</t>
  </si>
  <si>
    <t>SOCIETE LITTERAIRE DE LAVAL</t>
  </si>
  <si>
    <t>DIFFUSIONS GAIES ET LESBIENNES DU QUEBEC</t>
  </si>
  <si>
    <t>FONDATION DES ARTISTES DU QUÉBEC</t>
  </si>
  <si>
    <t>ENSEMBLE FOLKLORIQUE MACKINAW INC</t>
  </si>
  <si>
    <t>OMNIBUS, LE CORPS DU THEATRE</t>
  </si>
  <si>
    <t>LE FESTIVOIX DE TROIS-RIVIÈRES</t>
  </si>
  <si>
    <t>FONDATION J ARMAND BOMBARDIER</t>
  </si>
  <si>
    <t>VUES D'AFRIQUE</t>
  </si>
  <si>
    <t>CAMMAC</t>
  </si>
  <si>
    <t>CONSEIL MONTÉRÉGIEN DE LA CULTURE ET DES COMMUNICATIONS</t>
  </si>
  <si>
    <t>ARRIMAGE, CORPORATION CULTURELLE DES ÎLES-DE-LA-MADELEINE</t>
  </si>
  <si>
    <t>LA COMPAGNIE DE DANSE MODERNE AXILE</t>
  </si>
  <si>
    <t>CULTURE GASPÉSIE</t>
  </si>
  <si>
    <t>ORCHESTRE PHILARMONIQUE DU NOUVEAU MONDE</t>
  </si>
  <si>
    <t>HEC MONTRÉAL CHAIRE DE GESTION DES ARTS CARMELLE ET RÉMI-MARCOUX</t>
  </si>
  <si>
    <t>EXPOSITION AGRICOLE RÉGIONALE RIVE NORD</t>
  </si>
  <si>
    <t>LE CARROUSEL INTERNATIONAL DU FILM DE RIMOUSKI INC</t>
  </si>
  <si>
    <t>ACADEMIE DE DANSE DE BAIE-COMEAU</t>
  </si>
  <si>
    <t>INSTITUT TSHAKAPESH</t>
  </si>
  <si>
    <t>CULTURE CÔTE-NORD</t>
  </si>
  <si>
    <t>COMMUNAUTÉ SÉPHARADE UNIFIÉE DU QUÉBEC (FESTIVAL SÉPHARADE DE MONTRÉAL)</t>
  </si>
  <si>
    <t>MEDUSE, COOPERATIVE DE PRODUCT DIFFUS ARTIST CULTUREL</t>
  </si>
  <si>
    <t>FLÛTE ALORS!</t>
  </si>
  <si>
    <t>THÉÂTRE LA FENIÈRE</t>
  </si>
  <si>
    <t>CULTURE LAURENTIDES</t>
  </si>
  <si>
    <t>COMITE CULTUREL DE WEEDON INC.</t>
  </si>
  <si>
    <t>THEATRES UNIS ENFANCE JEUNESSE INC.</t>
  </si>
  <si>
    <t>CENTRE D'ART CONTEMPORAIN DE  L'OUTAOUAIS INC.</t>
  </si>
  <si>
    <t>FONDATION FELIX-LECLERC INC.</t>
  </si>
  <si>
    <t>C'JEUNE</t>
  </si>
  <si>
    <t>LE FESTIVAL MONTRÉAL EN LUMIÈRE INC.</t>
  </si>
  <si>
    <t>XN QUÉBEC</t>
  </si>
  <si>
    <t>LA SCENE MUSICALE</t>
  </si>
  <si>
    <t>ASSOCIATION DES RÉALISATEURS ET RÉALISATRICES DU QUEBEC</t>
  </si>
  <si>
    <t>CONSEIL QUÉBÉCOIS DES RESSOURCES HUMAINES EN CULTURE</t>
  </si>
  <si>
    <t>SOCIETE QUEBECOISE DE GESTION COLLECTIVE DROITS REPRODUCTION</t>
  </si>
  <si>
    <t>MÉTIERS ET TRADITIONS</t>
  </si>
  <si>
    <t>LES AMIS DU PATRIMOINE DE     SAINT-VENANT-DE-PAQUETTE</t>
  </si>
  <si>
    <t>COMITE D'AMENAGEMENT ET DE DEVDURABLE ENVIRONNEMENTAL ET CUL</t>
  </si>
  <si>
    <t>THEATRE CRI</t>
  </si>
  <si>
    <t>LA FETE DU LIVRE ET DE LA LECTURE DE LONGUEUIL</t>
  </si>
  <si>
    <t>STUKO-THEATRE INC.</t>
  </si>
  <si>
    <t>LA TROUPE LUNA CABALLERA</t>
  </si>
  <si>
    <t>ATELIERS L'AQUARIUM ET LE GLOBE</t>
  </si>
  <si>
    <t>THÉÂTRE DE L'UTOPIE</t>
  </si>
  <si>
    <t>CONSEIL QUÉBÉCOIS DES ÉVÉNEMENTS ÉCORESPONSABLES  RÉSEAU QUÉBÉCOIS DES FEMMES EN ENVIRONNEMENT</t>
  </si>
  <si>
    <t>THEATRE DE VILLAGE OUEST INC.</t>
  </si>
  <si>
    <t>S.O.S. PREDELT</t>
  </si>
  <si>
    <t>LES VOISINS D'EN HAUT</t>
  </si>
  <si>
    <t>LES PRODUCTIONS MUSICALES     L'ARTISHOW</t>
  </si>
  <si>
    <t>LES PRODUCTIONS ILLUSION FABULEUSE (IF PRODUCTIONS)</t>
  </si>
  <si>
    <t>LES PRODUCTIONS DROLE DE MONDE</t>
  </si>
  <si>
    <t>CORPORATION DES FÊTES ET ÉVÉNEMENTS DE CHARLEVOIX (COFEC)</t>
  </si>
  <si>
    <t>CONSEIL RÉGIONAL DE LA CULTURE SAGUENAY-LAC-SAINT-JEAN</t>
  </si>
  <si>
    <t>ESPACE SUTTON</t>
  </si>
  <si>
    <t>LE GROUPE DÉRIVES URBAINES INC.</t>
  </si>
  <si>
    <t>CERCLE DES AMIS ET AMIES DE NORTENO</t>
  </si>
  <si>
    <t>LES PRODUCTIONS DE L'ANCIEN PRESBYTÈRE</t>
  </si>
  <si>
    <t>L'ENSEMBLE MRUTA MERTSI</t>
  </si>
  <si>
    <t>PRODUCTION ART AND SOUL</t>
  </si>
  <si>
    <t>LA TROUPE A COEUR OUVERT INC.</t>
  </si>
  <si>
    <t>ET MARIANNE ET SIMON</t>
  </si>
  <si>
    <t>COMITE DE L'ENTREPOT DE L'ANSE-AU-GRIFFON</t>
  </si>
  <si>
    <t>ASSOCIATION DES AUTEURS DES LAURENTIDES</t>
  </si>
  <si>
    <t>CARREFOUR SOCIOCULTUREL AU VIEUX THÉÂTRE</t>
  </si>
  <si>
    <t>LE LAC EN FETE</t>
  </si>
  <si>
    <t>THÉÂTRE DE FORTUNE</t>
  </si>
  <si>
    <t>CULTURE MONTRÉAL</t>
  </si>
  <si>
    <t>UNIVERSITE DE MONTRÉAL</t>
  </si>
  <si>
    <t>LES PRODUCTIONS LE P'TIT MONDE INC.</t>
  </si>
  <si>
    <t>DÉCALAGE CRÉATIONS ET PRODUCTIONS</t>
  </si>
  <si>
    <t>SOCIETE LITTERAIRE ET HISTORIQUE DE QUEBEC</t>
  </si>
  <si>
    <t>LES PRODUCTIONS CARMAGNOLES</t>
  </si>
  <si>
    <t>UNANIME THEATRE</t>
  </si>
  <si>
    <t>FESTIVAL JAZZ ETCETERA LÉVIS</t>
  </si>
  <si>
    <t>PARTENARIAT DU QUARTIER DES SPECTACLES</t>
  </si>
  <si>
    <t>RENDEZ-VOUS CULTURELS DE SAINT-CASIMIR</t>
  </si>
  <si>
    <t>CULTURE CENTRE-DU-QUÉBEC</t>
  </si>
  <si>
    <t>COEUR DU VILLAGE, PRODUCTIONS</t>
  </si>
  <si>
    <t>ATELIERS BELLEVILLE</t>
  </si>
  <si>
    <t>MOBILISACTION JEUNESSE</t>
  </si>
  <si>
    <t>LES PRODUCTIONS INNU NIKAMU</t>
  </si>
  <si>
    <t>THEATRE 100 MASQUES</t>
  </si>
  <si>
    <t>FONDATION PHI POUR L'ART CONTEMPORAIN</t>
  </si>
  <si>
    <t>HETEROCLITE, LA BOITE À CULTURE</t>
  </si>
  <si>
    <t>SOEURS SCHMUTT</t>
  </si>
  <si>
    <t>LES PRODUCTIONS TRACES ET SOUVENANCES</t>
  </si>
  <si>
    <t>L'ESPACE CULTUREL DU QUARTIER</t>
  </si>
  <si>
    <t>COOPÉRATIVE D'HABITATION CERCLE CARRÉ</t>
  </si>
  <si>
    <t>FESTIVAL DE CONTES ET LEGENDES EN ABITIBI-TEMISCAMINGUE</t>
  </si>
  <si>
    <t>REGROUPEMENT DES COMPAGNIES RESIDENTES DU CENTRE DES ARTS DE LA SCENE JEAN-BESRÉ</t>
  </si>
  <si>
    <t>GROUPE PHOTO MEDIA INTERNATIONAL INC.</t>
  </si>
  <si>
    <t>CREE NATIVE ARTS AND CRAFTS ASSOCIATION / ASSOCIATION CRIE D'ARTISANAT AUTOCHTONE</t>
  </si>
  <si>
    <t>THEATRE SOUS ZERO</t>
  </si>
  <si>
    <t>THÉÂTRE GLOBE BULLE ROUGE</t>
  </si>
  <si>
    <t>RENDEZ-VOUS M.O.S. MONTREAL</t>
  </si>
  <si>
    <t>L'ODYSSEE ARTISTIQUE</t>
  </si>
  <si>
    <t>THÉÂTRE L'EXIL</t>
  </si>
  <si>
    <t>MANDALA SITÙ DANSE</t>
  </si>
  <si>
    <t>THEATRE DU DREAM TEAM</t>
  </si>
  <si>
    <t>LA FÊTE AU PETIT VILLAGE</t>
  </si>
  <si>
    <t>MAISON DE LA CULTURE DE SAINT-ROCH-DE-RICHELIEU</t>
  </si>
  <si>
    <t>MU</t>
  </si>
  <si>
    <t>LA TÊTE DE PIOCHE</t>
  </si>
  <si>
    <t>VISION DIVERSITE</t>
  </si>
  <si>
    <t>LES ECORNIFLEUSES</t>
  </si>
  <si>
    <t>PRODUCTIONS ARTISTIQUES DE LA REGION D'ACTON</t>
  </si>
  <si>
    <t>LIMOILOU EN VRAC</t>
  </si>
  <si>
    <t>THÉÂTRE TOUT TERRAIN</t>
  </si>
  <si>
    <t>LES ÉCRIVAINS DE LA MAURICIE INC.</t>
  </si>
  <si>
    <t>LE BUREAU DE L'APA</t>
  </si>
  <si>
    <t>L'ENSEMBLE DE GUITARES FORESTARE</t>
  </si>
  <si>
    <t>HERMEDIA PRODUCTION (RHYTHMS ONE)</t>
  </si>
  <si>
    <t>FONDATION ARTE MUSICA</t>
  </si>
  <si>
    <t>LA CENTRALE DES ARTISTES</t>
  </si>
  <si>
    <t>TEMPETES ET PASSIONS</t>
  </si>
  <si>
    <t>PRINTEMPS DES POETES DU QUEBEC</t>
  </si>
  <si>
    <t>ESPACE FORAIN</t>
  </si>
  <si>
    <t>INTERREART</t>
  </si>
  <si>
    <t>FONDATION L'AVENIR EN HERITAGE</t>
  </si>
  <si>
    <t>HAPPENING DE PEINTURE</t>
  </si>
  <si>
    <t>SONATE 1704</t>
  </si>
  <si>
    <t>TABLEAU D'HOTE THEATRE</t>
  </si>
  <si>
    <t>ORCHESTRE 21</t>
  </si>
  <si>
    <t>FONDATION PLAMONDON</t>
  </si>
  <si>
    <t>PRODUCTIONS RÊVES INTENTIONNELS</t>
  </si>
  <si>
    <t>THEATRE VITAL</t>
  </si>
  <si>
    <t>LE SALON PARTICULIER</t>
  </si>
  <si>
    <t>THEATRE SCAPEGOAT CARNIVALE</t>
  </si>
  <si>
    <t>STO UNION COMPAGNIE DE THEATRE</t>
  </si>
  <si>
    <t>LA CHAMAILLE</t>
  </si>
  <si>
    <t>THEATRE JESUS, SHAKESPEARE ET CAROLINE</t>
  </si>
  <si>
    <t>RAVIR</t>
  </si>
  <si>
    <t>CENTRE DE MISE EN VALEUR DES  OPERATIONS DIGNITE</t>
  </si>
  <si>
    <t>RÉSEAU DES CONSEILS RÉGIONAUX DE LA CULTURE DU QUÉBEC</t>
  </si>
  <si>
    <t>CREATIONS EYE-EYE-EYE</t>
  </si>
  <si>
    <t>THÉÂTRE PIED DE BICHE</t>
  </si>
  <si>
    <t>FESTI JAZZ MONT-TREMBLANT</t>
  </si>
  <si>
    <t>CENTRE COMMUNAUTAIRE LA PETITE ECOLE</t>
  </si>
  <si>
    <t>CORPORATION DES EVENEMENTS DE TROIS-RIVIERES INC.</t>
  </si>
  <si>
    <t>PLAISIRS DU CLAVECIN</t>
  </si>
  <si>
    <t>THEATRE NULLE PART</t>
  </si>
  <si>
    <t>FESTIVALOPÉRA DE SAINT-EUSTACHE</t>
  </si>
  <si>
    <t>LE FESTIF!</t>
  </si>
  <si>
    <t>BALLET EDDY TOUSSAINT</t>
  </si>
  <si>
    <t>FESTIVAL M.A.D. MONTRÉAL</t>
  </si>
  <si>
    <t>VAGUE DE CIRQUE</t>
  </si>
  <si>
    <t>GROUPE QWARTZ</t>
  </si>
  <si>
    <t>ART ET MUSIQUE LA MANDRAGORE</t>
  </si>
  <si>
    <t>CONCERTS CHAPELLE SAINT-CYRIAC</t>
  </si>
  <si>
    <t>CENTRE DES ARTS, DE LA CULTURE ET DU PATRIMOINE DE CHELSEA</t>
  </si>
  <si>
    <t>SERIE VOX LUMINOSA</t>
  </si>
  <si>
    <t>LES IMPRODUITS</t>
  </si>
  <si>
    <t>LA MAISON DE PRODUCTION, MÉRINO</t>
  </si>
  <si>
    <t>LE THEATRE DE L'ILE D'ORLEANS</t>
  </si>
  <si>
    <t>INSTITUT POUR LA COORDINATION ET LA PROPAGATION DES CINÉMAS EXPLORATOIRES</t>
  </si>
  <si>
    <t>PRODUCTIONS ALMA VIVA</t>
  </si>
  <si>
    <t>CENTRE CULTUREL GEORGES-VANIER</t>
  </si>
  <si>
    <t>ASSOCIATION FANMI SE FANMI</t>
  </si>
  <si>
    <t>POURQUOI SCENE</t>
  </si>
  <si>
    <t>CREASON</t>
  </si>
  <si>
    <t>FESTIVAL MONDIAL DE MUSIQUE DES FEMMES D'ICI ET D'AILLEURS</t>
  </si>
  <si>
    <t>COMPAGNIE KATIE WARD</t>
  </si>
  <si>
    <t>PRODUCTION T2C</t>
  </si>
  <si>
    <t>ASSOCIATION QUEBECOISE DES    RELIEURS ET DES ARTISANS DU LI</t>
  </si>
  <si>
    <t>THÉÄTRE DU BAOBAB</t>
  </si>
  <si>
    <t>LE VENT DANS LES ARTS</t>
  </si>
  <si>
    <t>CHOEUR DU PLATEAU</t>
  </si>
  <si>
    <t>LA COMPAGNIE DES HISTOIRES DU MONDE</t>
  </si>
  <si>
    <t>D'EUX / ANNIE GAGNON</t>
  </si>
  <si>
    <t>FILLE/DE/PERSONNE</t>
  </si>
  <si>
    <t>THEATRE TEMOIN</t>
  </si>
  <si>
    <t>LA R'VOYURE PROJET TRADITIONNEL</t>
  </si>
  <si>
    <t>L'ESCADRON CREATION</t>
  </si>
  <si>
    <t>BEAUCE ART: L'INTERNATIONAL DE SCULPTURES</t>
  </si>
  <si>
    <t>ÉVÉNEMENTS JEUNESSE VENITE ADOREMUS</t>
  </si>
  <si>
    <t>COMPAGNIE THEATRE CREOLE</t>
  </si>
  <si>
    <t>CREATIONS GIROVAGO</t>
  </si>
  <si>
    <t>COMMUNICATION CRÉATIVE HUMAN PLAYGROUND</t>
  </si>
  <si>
    <t>ENSEMBLE MUSICAL SMALL WORLD  PROJECT</t>
  </si>
  <si>
    <t>BYE BYE PRINCESSE</t>
  </si>
  <si>
    <t>PROJET NORD NORD EST</t>
  </si>
  <si>
    <t>L'ORGANISME KINA8AT</t>
  </si>
  <si>
    <t>ASSOCIATION DES AMIS DU PRESBYTERE DE BLUE SEA</t>
  </si>
  <si>
    <t>THÉÂTRE PARADOXE</t>
  </si>
  <si>
    <t>LE PAPILLON BLANC DANSE</t>
  </si>
  <si>
    <t>INGÉRENCE CRÉATIONS</t>
  </si>
  <si>
    <t>RESOLU ARTS ET SCIENCES</t>
  </si>
  <si>
    <t>CONVENTION INTERNATIONALE DE  LA CULTURE URBAINE (CICU)</t>
  </si>
  <si>
    <t>MONSIEUR JOE</t>
  </si>
  <si>
    <t>THEATRE OMNIVORE</t>
  </si>
  <si>
    <t>LA GROSSE LANTERNE</t>
  </si>
  <si>
    <t>THE MUSEUM OF JEWISH MONTREAL</t>
  </si>
  <si>
    <t>FACE DE RA</t>
  </si>
  <si>
    <t>DRÔLDADON</t>
  </si>
  <si>
    <t>ARIELLE ET SONIA</t>
  </si>
  <si>
    <t>CHOEUR DE LA PRAIRIE</t>
  </si>
  <si>
    <t>THEATRE DE LA BACAISSE</t>
  </si>
  <si>
    <t>LES MALCHAUSSEES</t>
  </si>
  <si>
    <t>LA CHIPIE</t>
  </si>
  <si>
    <t>CULTURE LAVAL</t>
  </si>
  <si>
    <t>JE SUIS JULIO</t>
  </si>
  <si>
    <t>ENSEMBLE LA CIGALE</t>
  </si>
  <si>
    <t>CORPORATION DU THEATRE SAINT-EUSTACHE INC.</t>
  </si>
  <si>
    <t>COUNTRY LOTBINIERE</t>
  </si>
  <si>
    <t>REVUE L'ESPRIT LIBRE</t>
  </si>
  <si>
    <t>LA MARBOULETTE</t>
  </si>
  <si>
    <t>PIRATA THÉÂTRE</t>
  </si>
  <si>
    <t>THEATRE DU RENARD</t>
  </si>
  <si>
    <t>LE ZEBRE JAUNE</t>
  </si>
  <si>
    <t>THÉÂTRE DU RICOCHET</t>
  </si>
  <si>
    <t>COOP DE SOLIDARITE NITASKINAN</t>
  </si>
  <si>
    <t>FONDATION 33</t>
  </si>
  <si>
    <t>THEATRE DE LA FOULEE</t>
  </si>
  <si>
    <t>SOCIETE DE CONCERTS DE MONTREAL</t>
  </si>
  <si>
    <t>UNE AUTRE COMPAGNIE DE THEATRE</t>
  </si>
  <si>
    <t>ASSOCIATION CINEMANIAK</t>
  </si>
  <si>
    <t>L'IDYLLE ARTS VIVANTS</t>
  </si>
  <si>
    <t>POLIQUIN-SIMMS²</t>
  </si>
  <si>
    <t>PRINTEMPS NUMERIQUE</t>
  </si>
  <si>
    <t>PRODUCTIONS FIL D'OR</t>
  </si>
  <si>
    <t>WRITERS FESTIVAL DES ÉCRIVAINS WAKEFIELD LA PÊCHE</t>
  </si>
  <si>
    <t>PRODUCTIONS WELCOME ABOARD</t>
  </si>
  <si>
    <t>THEATRE DU FOL ESPOIR</t>
  </si>
  <si>
    <t>INTERFÉRENCES - ARTS ET TECHNOLOGIES</t>
  </si>
  <si>
    <t>COMPAGNIE ARTISTIQUE ''FORWARD MOVEMENTS''</t>
  </si>
  <si>
    <t>TABLEAU NOIR</t>
  </si>
  <si>
    <t>THEATRE HARENG ROUGE</t>
  </si>
  <si>
    <t>UN GOUT DES CARAIBES INC.</t>
  </si>
  <si>
    <t>LA LUMIÈRE COLLECTIVE</t>
  </si>
  <si>
    <t>BALLET SYNERGIE</t>
  </si>
  <si>
    <t>ORCHESTRE CLASSIQUE DE TERREBONNE</t>
  </si>
  <si>
    <t>OPCM (ORCHESTRE PHILHARMONIQUE ET CHOEUR DES MELOMANES)</t>
  </si>
  <si>
    <t>LES PRODUCTIONS PIXEL D'ETOILE</t>
  </si>
  <si>
    <t>REGROUPEMENT DES AUTEURS PROFESSIONELS, PUBLICS ET ÉMERGENTS LAVALLOIS</t>
  </si>
  <si>
    <t>PRODUCTIONS BOULANGERIE BAKERY PRODUCTIONS</t>
  </si>
  <si>
    <t>THÉÂTRE DU PORTAGE</t>
  </si>
  <si>
    <t>COMPAGNIE DE CRÉATION LE GROS ORTEIL</t>
  </si>
  <si>
    <t>LA ROUTE DES ARTS DU RICHELIEU</t>
  </si>
  <si>
    <t>EMIE R ROUSSEL TRIO</t>
  </si>
  <si>
    <t>COLLECTIF EDEN CRÉATIF</t>
  </si>
  <si>
    <t>THEATRE EVEREST</t>
  </si>
  <si>
    <t>THEATRE OUEST END</t>
  </si>
  <si>
    <t>GROUPE OKTOPUS</t>
  </si>
  <si>
    <t>CREATURE/CREATURE</t>
  </si>
  <si>
    <t>LA PASTEQUE PROJETS</t>
  </si>
  <si>
    <t>THÉÂTRE ESCARPÉ</t>
  </si>
  <si>
    <t>CARAVANE COOP - COOPÉRATIVE DE SOLIDARITÉ</t>
  </si>
  <si>
    <t>PRODUCTIONS EXTRAVAGANZ'ARTS</t>
  </si>
  <si>
    <t>THEATRE COTE A COTE</t>
  </si>
  <si>
    <t>LA FRATRIE</t>
  </si>
  <si>
    <t>SOCIETE ARTS ET CULTURE D'OKA</t>
  </si>
  <si>
    <t>COLLECTIF DANS TA TETE</t>
  </si>
  <si>
    <t>PAPACHAT &amp; FILLES</t>
  </si>
  <si>
    <t>LES GORGONES</t>
  </si>
  <si>
    <t>AGENCE TERRES BATTUES</t>
  </si>
  <si>
    <t>EXPERIENCE EMBARGO</t>
  </si>
  <si>
    <t>GROUPE CIRCUL'R</t>
  </si>
  <si>
    <t>CORPORATION EVENEMENTIELLE    CREATIVE</t>
  </si>
  <si>
    <t>DANS SON SALON</t>
  </si>
  <si>
    <t>ÉVÈNEMENTS SPÉCIAUX SAINT-MATHIEU</t>
  </si>
  <si>
    <t>CABANE THEATRE</t>
  </si>
  <si>
    <t>ENSEMBLE VOCAL ONE EQUALL     MUSICK</t>
  </si>
  <si>
    <t>LE PICTOGRAPHE</t>
  </si>
  <si>
    <t>MUSIQTHÉ INTERNATIONAL</t>
  </si>
  <si>
    <t>L'OEIL DE LA TEMPETE</t>
  </si>
  <si>
    <t>COLLECTIF DE CRÉATION INSIDE</t>
  </si>
  <si>
    <t>LES PRODUCTIONS SIPO MATADOR</t>
  </si>
  <si>
    <t>MUSEE AFRO-CANADIEN</t>
  </si>
  <si>
    <t>L'INTERRUPTEUR</t>
  </si>
  <si>
    <t>LA RUÉE</t>
  </si>
  <si>
    <t>LE DÉLÜGE</t>
  </si>
  <si>
    <t>THEATRE DES TROMPES</t>
  </si>
  <si>
    <t>COLLECTIF BEDROC</t>
  </si>
  <si>
    <t>EQUIVOC'</t>
  </si>
  <si>
    <t>TERRITOIRE 80</t>
  </si>
  <si>
    <t>BERCEURS DU TEMPS</t>
  </si>
  <si>
    <t>THEATRE ASTRONAUTE</t>
  </si>
  <si>
    <t>FESTIVAL DES ARTS DE RUELLE</t>
  </si>
  <si>
    <t>POSTHUMAINS</t>
  </si>
  <si>
    <t>VUES DANS LA TÊTE DE RIVIÈRE-DU-LOUP</t>
  </si>
  <si>
    <t>RESSOURCERIE CULTURELLE DE QUEBEC ET DE CHAUDIERE-APPALACHES</t>
  </si>
  <si>
    <t>LES P'TITS MÉLOMANES DU DIMANCHE</t>
  </si>
  <si>
    <t>THÉÂTRE POUR PAS ÊTRE TOUT SEUL</t>
  </si>
  <si>
    <t>THEATRE A L'EAU FROIDE</t>
  </si>
  <si>
    <t>CENTRE CULTUREL VIETNAMIEN DU CANADA</t>
  </si>
  <si>
    <t>FANTÔME, COMPAGNIE DE CRÉATION</t>
  </si>
  <si>
    <t>COOP DE SOLIDARITE BIG BANG</t>
  </si>
  <si>
    <t>CHAMBRE NOIRE, COMPAGNIE DE CRÉATION</t>
  </si>
  <si>
    <t>LES DEUX COLONS D'AMERIQUE</t>
  </si>
  <si>
    <t>L'OPÉRA SOCIAL COMMUNAUTAIRE (L'OSC)</t>
  </si>
  <si>
    <t>ASPHALTE DIFFUSION</t>
  </si>
  <si>
    <t>VALISE THEATRE</t>
  </si>
  <si>
    <t>COMPAGNIE DE CRÉATION OPTIKX</t>
  </si>
  <si>
    <t>THEATRE KILL TA PEUR</t>
  </si>
  <si>
    <t>COMITÉ D'EXPOSITION SUR LES ARTS ET LA CULTURE CARIBÉENNE (C.E.A.C.C.)</t>
  </si>
  <si>
    <t>MUSIQUENATURE</t>
  </si>
  <si>
    <t>PARRESIA COMPAGNIE DE CREATION</t>
  </si>
  <si>
    <t>THÉÂTRE SURREAL SOREAL INC.</t>
  </si>
  <si>
    <t>EMPIRE PANIQUE</t>
  </si>
  <si>
    <t>L'ORPHEON DE ST-ELIE-DE-CAXTON</t>
  </si>
  <si>
    <t>RESIDENCE CELINE BUREAU</t>
  </si>
  <si>
    <t>FESTIVAL DU FILM LIBANAIS AU  CANADA (FFLCANADA)</t>
  </si>
  <si>
    <t>THEATRE DE LA SENTINELLE</t>
  </si>
  <si>
    <t>LA STATION CULTURELLE - REGROUPEMENT D'EXPOSITIONS DES LAURENTIDES</t>
  </si>
  <si>
    <t>LIBRE COURSE</t>
  </si>
  <si>
    <t>PARTS+LABOUR DANSE</t>
  </si>
  <si>
    <t>THÉÂTRE PAF</t>
  </si>
  <si>
    <t>OCTOBRE LE MOIS DES MOTS</t>
  </si>
  <si>
    <t>LES COMPAGNONS BAROQUES</t>
  </si>
  <si>
    <t>PARABOLE THÉÂTRE</t>
  </si>
  <si>
    <t>LFDT</t>
  </si>
  <si>
    <t>L'AUTHENTIQUE FESTIVAL</t>
  </si>
  <si>
    <t>THEATRE LA MOINDRE DES CHOSES</t>
  </si>
  <si>
    <t>COURONNES LUCIDES</t>
  </si>
  <si>
    <t>PAGE PAR PAGE</t>
  </si>
  <si>
    <t>PRODUCTIONS EVENITY</t>
  </si>
  <si>
    <t>FONDATION MASSIMADI</t>
  </si>
  <si>
    <t>L'APEX THEATRE</t>
  </si>
  <si>
    <t>PRODUCTIONS DE BROUSSE</t>
  </si>
  <si>
    <t>CREATIONS CREATURES</t>
  </si>
  <si>
    <t>CENTRALE ALTERNATIVE</t>
  </si>
  <si>
    <t>CREATIVA PRODUCTIONS</t>
  </si>
  <si>
    <t>ENSEMBLE CHOROS</t>
  </si>
  <si>
    <t>LA PUCE À L'OREILLE MÉDIA JEUNESSE</t>
  </si>
  <si>
    <t>LA CROUSTADE</t>
  </si>
  <si>
    <t>BUREAU ESTRIEN DE L'AUDIOVISUEL ET DU MULTIMEDIA</t>
  </si>
  <si>
    <t>FESTIVAL LE BLEUBLEU</t>
  </si>
  <si>
    <t>THEATRE DU MORTIER</t>
  </si>
  <si>
    <t>TUPIQ A.C.T. (ARCTIC CIRCUS TROUPE)</t>
  </si>
  <si>
    <t>LE TROU NOIR PHOTOGRAPHIE</t>
  </si>
  <si>
    <t>COLLECTIF LA TRESSE</t>
  </si>
  <si>
    <t>THÉÂTRE POINT VIRGULE</t>
  </si>
  <si>
    <t>MOTS DE LA RIVE</t>
  </si>
  <si>
    <t>LION LION</t>
  </si>
  <si>
    <t>AUTELS PARTICULIERS</t>
  </si>
  <si>
    <t>11208977 CANADA SOCIETY</t>
  </si>
  <si>
    <t>GROUPE ENSEMBL'ARTS</t>
  </si>
  <si>
    <t>ROUTE D'ARTISTES</t>
  </si>
  <si>
    <t>PHARE OUEST</t>
  </si>
  <si>
    <t>LA FRICHE A L'ART</t>
  </si>
  <si>
    <t>TOUTTE EST DANS TOUTTE</t>
  </si>
  <si>
    <t>FESTIVAL AFROPOLITAIN NOMADE</t>
  </si>
  <si>
    <t>PRODUCTIONS LES AIGUILLES À TRICOTER</t>
  </si>
  <si>
    <t>DANSE THEATRE A'NO:WARA</t>
  </si>
  <si>
    <t>COLLECTIF ISOCHRONE</t>
  </si>
  <si>
    <t>LES ARCHIPELS DANSE</t>
  </si>
  <si>
    <t>JOUSSOUR THÉÂTRE</t>
  </si>
  <si>
    <t>LE THEATRE DU PETIT TRICYCLE</t>
  </si>
  <si>
    <t>PRODUCTIONS ERAPOP</t>
  </si>
  <si>
    <t>LE COMPLEXE</t>
  </si>
  <si>
    <t>CENTRE DE PRODUCTION EN ART ACTUEL LES ATELIERS</t>
  </si>
  <si>
    <t>THÉÂTRE DÉCHAÎNÉS</t>
  </si>
  <si>
    <t>LE COLLECTIF DES SOEURS AMAR</t>
  </si>
  <si>
    <t>THÉÂTRE DE LA PIÈCE CASSÉE</t>
  </si>
  <si>
    <t>VENUS A VELO</t>
  </si>
  <si>
    <t>RURART</t>
  </si>
  <si>
    <t>COLLECTIF TÔLE OBNL</t>
  </si>
  <si>
    <t>LA GROSSE AFFAIRE</t>
  </si>
  <si>
    <t>LE THÉÂTRE ÉLECTRIQUE</t>
  </si>
  <si>
    <t>HOMMERIES!</t>
  </si>
  <si>
    <t>LA VIREE DU SAINT-LAURENT</t>
  </si>
  <si>
    <t>THÉÂTRE AARSIQ-COMPAGNIE DE THÉÂTRE INUIT DU NUNAVIK</t>
  </si>
  <si>
    <t>AGENCE DU CHAOS</t>
  </si>
  <si>
    <t>ALUMA</t>
  </si>
  <si>
    <t>CIRQUE BARCODE</t>
  </si>
  <si>
    <t>CRÉATIONS INTERDISCIPLINAIRES NOUS TOMBONS TOUS</t>
  </si>
  <si>
    <t>CORNE DE BRUME - MUSIQUES DE CRÉATION</t>
  </si>
  <si>
    <t>MEUTE MONDE</t>
  </si>
  <si>
    <t>QUATUOR COBALT</t>
  </si>
  <si>
    <t>FLOTS DE PAROLES</t>
  </si>
  <si>
    <t>COMPAGNIE MANAIA</t>
  </si>
  <si>
    <t>CREATIONS LA CLAIRIERE</t>
  </si>
  <si>
    <t>TUQUE ET CAPUCHE</t>
  </si>
  <si>
    <t>CONTABADOUR</t>
  </si>
  <si>
    <t>THEATRE DU REEL</t>
  </si>
  <si>
    <t>LES IMPAIRS</t>
  </si>
  <si>
    <t>MIMIQUES</t>
  </si>
  <si>
    <t>LA GRANDE TRAPPE</t>
  </si>
  <si>
    <t>MAISON MONA</t>
  </si>
  <si>
    <t>NOUAISONS, CENTRE AGRICULTUREL</t>
  </si>
  <si>
    <t>PLEURER DANS' DOUCHE</t>
  </si>
  <si>
    <t>12056194 CANADA ASSOCIATION</t>
  </si>
  <si>
    <t>SONIA ST-MICHEL CREATIONS</t>
  </si>
  <si>
    <t>SYNTHESE ADDITIVE</t>
  </si>
  <si>
    <t>ANGLE PSY</t>
  </si>
  <si>
    <t>DEVENIRS CORPS</t>
  </si>
  <si>
    <t>COMPAGNIE DE CREATION LES MARCELS</t>
  </si>
  <si>
    <t>LA COMPAGNIE DOUTE</t>
  </si>
  <si>
    <t>A L'EST DE VOS EMPIRES</t>
  </si>
  <si>
    <t>GUEULART</t>
  </si>
  <si>
    <t>STUDIO ZX</t>
  </si>
  <si>
    <t>CREATIONS LA RESISTANCE</t>
  </si>
  <si>
    <t>PRODUCTION AUEN</t>
  </si>
  <si>
    <t>MOUVEMENT CLIMAT MONTREAL</t>
  </si>
  <si>
    <t>NESISIEG - NOUS TROIS - WE THREE</t>
  </si>
  <si>
    <t>CREATIONS UNUKNU</t>
  </si>
  <si>
    <t>LES PRODUCTIONS DU 10 AVRIL</t>
  </si>
  <si>
    <t>LES SOEURS KIF-KIF</t>
  </si>
  <si>
    <t>AU-DELÀ DES MURS...MURES</t>
  </si>
  <si>
    <t>TEMPS PUBLICS</t>
  </si>
  <si>
    <t>NACELLE THÉÂTRE MUSICAL</t>
  </si>
  <si>
    <t>THEATRE DE L'IMPIE</t>
  </si>
  <si>
    <t>LES PRECIEUSES FISSURES</t>
  </si>
  <si>
    <t>FESTIVAL JACK OF ALL TRADES   (JOAT) INTERNATIONAL</t>
  </si>
  <si>
    <t>MON P'TIT DOIGT...</t>
  </si>
  <si>
    <t>ORCHESTRE CINÉMA POPS</t>
  </si>
  <si>
    <t>LE VOLIER</t>
  </si>
  <si>
    <t>ANDREA PEÑA &amp; ARTISTES</t>
  </si>
  <si>
    <t>THEATRE DES BELOUFILLES</t>
  </si>
  <si>
    <t>FESTIVAL UNISSON</t>
  </si>
  <si>
    <t>LA CARGAISON | COLLECTIF CREATIF</t>
  </si>
  <si>
    <t>MILMURS PRODUCTION</t>
  </si>
  <si>
    <t>ORGANISATION WECAN</t>
  </si>
  <si>
    <t>ASSOCIATION BAOBAB</t>
  </si>
  <si>
    <t>STUDIO IN MOTION VERITAS</t>
  </si>
  <si>
    <t>TROUPE IMAGICARIO</t>
  </si>
  <si>
    <t>PAR ÉPISODE</t>
  </si>
  <si>
    <t>AF-FLUX BIENNALE TRANSNATIONALE NOIRE</t>
  </si>
  <si>
    <t>MINORIT'ART</t>
  </si>
  <si>
    <t>PRODUCTIONS LA GRANDE TABLE</t>
  </si>
  <si>
    <t>CENT MÉANDRES - ARTS &amp; DÉCOUVERTES</t>
  </si>
  <si>
    <t>L'ENSEMBLE MIRABILIA</t>
  </si>
  <si>
    <t>OPERA DE TROIS-RIVIERES</t>
  </si>
  <si>
    <t>FOCUS FEST</t>
  </si>
  <si>
    <t>CONTOURS POESIE</t>
  </si>
  <si>
    <t>CENTRE D'EXPOSITION INOUI</t>
  </si>
  <si>
    <t>REDA</t>
  </si>
  <si>
    <t>DIFFUSION CULTURELLE SBDL</t>
  </si>
  <si>
    <t>MARGUERITE A BICYCLETTE</t>
  </si>
  <si>
    <t>LE CRUE DANSE</t>
  </si>
  <si>
    <t>LES MUSULMANS DANS LES MÉDIAS</t>
  </si>
  <si>
    <t>ENSEMBLE RENOUVEAU</t>
  </si>
  <si>
    <t>CONTEURS A GAGES</t>
  </si>
  <si>
    <t>FONDATION AFRO MONDE</t>
  </si>
  <si>
    <t>CIRQUE LES DUDES</t>
  </si>
  <si>
    <t>COURANTS CENTRE D'ARTISTES</t>
  </si>
  <si>
    <t>EXECENTRER</t>
  </si>
  <si>
    <t>PERSPEK PRODUCTIONS</t>
  </si>
  <si>
    <t>LA SPOREE / SARAH BRONSARD</t>
  </si>
  <si>
    <t>THEATRE A PLEINS POUMONS</t>
  </si>
  <si>
    <t>MAISON CREATIVE BECANCOUR</t>
  </si>
  <si>
    <t>EXPLO</t>
  </si>
  <si>
    <t>ROND-POINT CENTRE D'ARTISTES</t>
  </si>
  <si>
    <t>MOINS TRENTE HUIT</t>
  </si>
  <si>
    <t>VAUGHAN STRING QUARTET INC.</t>
  </si>
  <si>
    <t>SOCIÉTÉ RÉGIONALE DES MUSIQUES RARES</t>
  </si>
  <si>
    <t>FESTIVAL D'HUMOUR ÉMERGENT</t>
  </si>
  <si>
    <t>EXPERIENCES 4ELEMENTS</t>
  </si>
  <si>
    <t>OGIVE ART ET EDUCATION</t>
  </si>
  <si>
    <t>PRODUCTIONS CN</t>
  </si>
  <si>
    <t>CRÉATION BELTANE</t>
  </si>
  <si>
    <t>CRÉATIONS POINTE-SÈCHE</t>
  </si>
  <si>
    <t>RÉSEAU DES ARTS DE LA PAROLE ET DES ARTS ET INITIATIVES LITTÉRAIRES</t>
  </si>
  <si>
    <t>LES BÉNÉS</t>
  </si>
  <si>
    <t>ATELIER ET GALERIE D'ART FACTRIE 701</t>
  </si>
  <si>
    <t>THÉÂTRE DE SAINT-JEAN-PORT-JOLI</t>
  </si>
  <si>
    <t>ELISE LEGRAND CRÉATIONS</t>
  </si>
  <si>
    <t>PRODUCTIONS 357243</t>
  </si>
  <si>
    <t>BAINS PUBLICS - CABARET       CULTUREL, COOP DE SOLIDARITE</t>
  </si>
  <si>
    <t>RUCHE D'ART KOKOMINO</t>
  </si>
  <si>
    <t>L'ESPACE CULTUREL COOKSHIRE-EATON</t>
  </si>
  <si>
    <t>COLLECTIF NU.E.S</t>
  </si>
  <si>
    <t>SONAR : CAFE, CULTURE ET      CREATION</t>
  </si>
  <si>
    <t>VIAS ARTS ET DURABILITE</t>
  </si>
  <si>
    <t>LES CONTES BRANCHES</t>
  </si>
  <si>
    <t>L'HOMME QUI A VU L'OURS COMPAGNIE DE CRÉATION</t>
  </si>
  <si>
    <t>PERSONNE DANSE</t>
  </si>
  <si>
    <t>COOP RAQUETTE</t>
  </si>
  <si>
    <t>PRODUCTIONS LOBELIA</t>
  </si>
  <si>
    <t>AMBIANCE MUSIQUE</t>
  </si>
  <si>
    <t>ENSEMBLE ECLAT</t>
  </si>
  <si>
    <t>13705005 CANADA CENTRE</t>
  </si>
  <si>
    <t>L’ASSOCIATION SANCTUAIRE</t>
  </si>
  <si>
    <t>BENT HOLLOW COMPAGNIE</t>
  </si>
  <si>
    <t>CENTRE D'ARTISTES AHKWAYAONHKEHH</t>
  </si>
  <si>
    <t>LE COLIMBO – THÉÂTRE AU CANADA</t>
  </si>
  <si>
    <t>TURCOTTE ROXANNE</t>
  </si>
  <si>
    <t>VILLE DE EAST ANGUS</t>
  </si>
  <si>
    <t>UNIVERSITE DU QUEBEC EN OUTAOUAIS</t>
  </si>
  <si>
    <t>INSTITUT DE LA STATISTIQUE DU QUÉBEC</t>
  </si>
  <si>
    <t>Liste15</t>
  </si>
  <si>
    <t>Liste16</t>
  </si>
  <si>
    <t>Liste17</t>
  </si>
  <si>
    <t>Directives d'envoi</t>
  </si>
  <si>
    <t>Rapport final d'activité - Soutien à la mission</t>
  </si>
  <si>
    <r>
      <t>Je déclare que l'organisme, de même qu'à ma connaissance toute partie apparentée à celui-ci, ne sont impliqués dans aucun cas d'insolvabilité les concernant ni litige portant sur la </t>
    </r>
    <r>
      <rPr>
        <i/>
        <sz val="10"/>
        <color rgb="FF000000"/>
        <rFont val="Arial"/>
        <family val="2"/>
      </rPr>
      <t>Loi sur le statut professionnel des artistes des arts visuels, du cinéma, du disque, de la littérature, des métiers d'art et de la scène.</t>
    </r>
  </si>
  <si>
    <t>(Tapuscrite)</t>
  </si>
  <si>
    <t>Date :</t>
  </si>
  <si>
    <t>Lors de cette assemblée :</t>
  </si>
  <si>
    <t>Profession, employeur</t>
  </si>
  <si>
    <t>Fonction au sein de l'organisme
(s'il y a lieu)</t>
  </si>
  <si>
    <t>Nombre de membres</t>
  </si>
  <si>
    <t>Nombre</t>
  </si>
  <si>
    <t>Contractuels ou pigistes</t>
  </si>
  <si>
    <t>Rémunération totale</t>
  </si>
  <si>
    <t xml:space="preserve"> Rémunération totale</t>
  </si>
  <si>
    <t>Femmes</t>
  </si>
  <si>
    <t>Hommes</t>
  </si>
  <si>
    <t>Personnel administratif</t>
  </si>
  <si>
    <t>Autres (personnel de recherche de financement, etc.):</t>
  </si>
  <si>
    <t>Personnel de communication et de mise en marché</t>
  </si>
  <si>
    <t>Agent de communication</t>
  </si>
  <si>
    <t>Autres:</t>
  </si>
  <si>
    <t>Personnel artistique</t>
  </si>
  <si>
    <t>Personnel de production</t>
  </si>
  <si>
    <t>Nombre d'heures (estimation)</t>
  </si>
  <si>
    <t>Employés issus de la diversité culturelle</t>
  </si>
  <si>
    <t>Nombre de personnes non rémunérées</t>
  </si>
  <si>
    <t>Gouvernance</t>
  </si>
  <si>
    <t>Nom de l'organisme</t>
  </si>
  <si>
    <t>Je déclare, par la présente, que tous les renseignements et les documents fournis sont exacts, véridiques et complets.</t>
  </si>
  <si>
    <t>Veuillez confirmer que les documents ci-dessous ont été joints :</t>
  </si>
  <si>
    <t xml:space="preserve">1. États financiers </t>
  </si>
  <si>
    <t>2. Plan d'action de développement durable s'il y a lieu</t>
  </si>
  <si>
    <t>Joindre les états financiers du dernier exercice terminé, signés par le CA.</t>
  </si>
  <si>
    <t xml:space="preserve"> Pour les organismes de création et de production liés par une entente avec les associations professionnelles d'artistes</t>
  </si>
  <si>
    <t>Décrire les activités réalisées et les retombées sur la communauté artistique ou littéraire.</t>
  </si>
  <si>
    <r>
      <rPr>
        <b/>
        <sz val="16"/>
        <color theme="1"/>
        <rFont val="Calibri"/>
        <family val="2"/>
        <scheme val="minor"/>
      </rPr>
      <t xml:space="preserve">Nouveauté ! </t>
    </r>
    <r>
      <rPr>
        <sz val="12"/>
        <color theme="1"/>
        <rFont val="Calibri"/>
        <family val="2"/>
        <scheme val="minor"/>
      </rPr>
      <t xml:space="preserve">Déposez votre rapport via </t>
    </r>
    <r>
      <rPr>
        <b/>
        <i/>
        <u/>
        <sz val="12"/>
        <color rgb="FF002060"/>
        <rFont val="Calibri"/>
        <family val="2"/>
        <scheme val="minor"/>
      </rPr>
      <t>Mon dossier CALQ</t>
    </r>
  </si>
  <si>
    <t>Statistiques d'emploi</t>
  </si>
  <si>
    <t xml:space="preserve">Étape 1: Identification de l'organisme </t>
  </si>
  <si>
    <t>Étape 2 - Onglets à remplir</t>
  </si>
  <si>
    <t>Section 14b - Sommaire des revenus et des dépenses</t>
  </si>
  <si>
    <t>Revenus</t>
  </si>
  <si>
    <t>Dépenses</t>
  </si>
  <si>
    <r>
      <t>DÉPENSES</t>
    </r>
    <r>
      <rPr>
        <sz val="12"/>
        <rFont val="Arial"/>
        <family val="2"/>
      </rPr>
      <t xml:space="preserve"> (% calculé sur les revenus totaux)</t>
    </r>
  </si>
  <si>
    <t>Étape 1 -  Accédez à  :</t>
  </si>
  <si>
    <r>
      <t xml:space="preserve">Étape 2 - Cliquez sur l'onglet  </t>
    </r>
    <r>
      <rPr>
        <b/>
        <i/>
        <u/>
        <sz val="12"/>
        <color theme="1"/>
        <rFont val="Arial"/>
        <family val="2"/>
      </rPr>
      <t>Documents</t>
    </r>
    <r>
      <rPr>
        <b/>
        <sz val="12"/>
        <color theme="1"/>
        <rFont val="Arial"/>
        <family val="2"/>
      </rPr>
      <t xml:space="preserve"> du profil de l'organisme</t>
    </r>
  </si>
  <si>
    <t>PROD</t>
  </si>
  <si>
    <t>Pour plus de détails, voir l'onglet :</t>
  </si>
  <si>
    <t>Si votre situation financière affiche un déficit accumulé (Fonds d'administration générale ou Actifs nets non affectés) supérieur à 10 % de vos revenus, énumérez les mesures correctrices et les actions entreprises pour rectifier la situation.</t>
  </si>
  <si>
    <t>Dépenses assumées par le coproducteur</t>
  </si>
  <si>
    <t>Commentaires s'il y a lieu</t>
  </si>
  <si>
    <t>Annexer</t>
  </si>
  <si>
    <r>
      <t>1. Les états financiers</t>
    </r>
    <r>
      <rPr>
        <b/>
        <u/>
        <sz val="12"/>
        <color theme="1"/>
        <rFont val="Arial"/>
        <family val="2"/>
      </rPr>
      <t xml:space="preserve"> approuvés et signés par le conseil d'administration</t>
    </r>
    <r>
      <rPr>
        <b/>
        <sz val="12"/>
        <color theme="1"/>
        <rFont val="Arial"/>
        <family val="2"/>
      </rPr>
      <t xml:space="preserve"> </t>
    </r>
  </si>
  <si>
    <t>2. Le rapport final en format EXCEL</t>
  </si>
  <si>
    <r>
      <rPr>
        <b/>
        <sz val="12"/>
        <color theme="1"/>
        <rFont val="Arial"/>
        <family val="2"/>
      </rPr>
      <t>3.</t>
    </r>
    <r>
      <rPr>
        <b/>
        <u/>
        <sz val="12"/>
        <color theme="1"/>
        <rFont val="Arial"/>
        <family val="2"/>
      </rPr>
      <t xml:space="preserve"> S'il y a lieu,</t>
    </r>
    <r>
      <rPr>
        <b/>
        <sz val="12"/>
        <color theme="1"/>
        <rFont val="Arial"/>
        <family val="2"/>
      </rPr>
      <t xml:space="preserve"> preuve de versement </t>
    </r>
    <r>
      <rPr>
        <sz val="10"/>
        <color theme="1"/>
        <rFont val="Arial"/>
        <family val="2"/>
      </rPr>
      <t>pour les organismes de création et production</t>
    </r>
  </si>
  <si>
    <t>qui ont des ententes avec une ou plusieurs associations professionnelles.</t>
  </si>
  <si>
    <t>Pour les associations professionnelles, organismes de services, regroupements nationaux et organismes en arts visuels, métiers d'art, 
recherche architecturale, arts numériques et cinéma-vidéo</t>
  </si>
  <si>
    <t>Section 15b - Statistiques d'adhésion et d'abonnements</t>
  </si>
  <si>
    <t>Nombre d'abonnés et cotisation</t>
  </si>
  <si>
    <t>Nombre de membres par région</t>
  </si>
  <si>
    <t>EVEN</t>
  </si>
  <si>
    <t>Type de coproduction</t>
  </si>
  <si>
    <t>Nom_Légal_Dem</t>
  </si>
  <si>
    <t>Nom_Discipline</t>
  </si>
  <si>
    <t>Code_Progamme</t>
  </si>
  <si>
    <t>Nom_Volet_Officiel</t>
  </si>
  <si>
    <t>Nom_Usuel_Dem</t>
  </si>
  <si>
    <t>Code_Volet</t>
  </si>
  <si>
    <t>Nom_Volet</t>
  </si>
  <si>
    <t>Politesse_Porteur</t>
  </si>
  <si>
    <t>Code_Porteur</t>
  </si>
  <si>
    <t xml:space="preserve">"OCCURRENCE" ESPACE D'ART ET D'ESSAI CONTEMPORAINS </t>
  </si>
  <si>
    <t>SFVI</t>
  </si>
  <si>
    <t>Occurrence</t>
  </si>
  <si>
    <t>PROG</t>
  </si>
  <si>
    <t>Mme</t>
  </si>
  <si>
    <t>MROS</t>
  </si>
  <si>
    <t xml:space="preserve">(MAI) MONTREAL, ARTS INTERCULTURELS) </t>
  </si>
  <si>
    <t>DIFF</t>
  </si>
  <si>
    <t>MAI (Montréal, arts interculturels)</t>
  </si>
  <si>
    <t>Accueil et programmation</t>
  </si>
  <si>
    <t>MVEZ</t>
  </si>
  <si>
    <t xml:space="preserve">100LUX </t>
  </si>
  <si>
    <t>ASSO</t>
  </si>
  <si>
    <t>100Lux</t>
  </si>
  <si>
    <t>ORSE</t>
  </si>
  <si>
    <t>CSIM</t>
  </si>
  <si>
    <t xml:space="preserve">14 LIEUX </t>
  </si>
  <si>
    <t>Organismes de création-production</t>
  </si>
  <si>
    <t>14 lieux</t>
  </si>
  <si>
    <t>FONC</t>
  </si>
  <si>
    <t>Création et production</t>
  </si>
  <si>
    <t>M.</t>
  </si>
  <si>
    <t>PDOY</t>
  </si>
  <si>
    <t xml:space="preserve">24/30 I/S </t>
  </si>
  <si>
    <t>PERI</t>
  </si>
  <si>
    <t>24/30 I/S (24 Images)</t>
  </si>
  <si>
    <t>EDIT</t>
  </si>
  <si>
    <t>JBRE</t>
  </si>
  <si>
    <t xml:space="preserve">3E IMPERIAL, CENTRE D'ESSAI EN ARTS VISUELS </t>
  </si>
  <si>
    <t>3e impérial</t>
  </si>
  <si>
    <t>DIPR</t>
  </si>
  <si>
    <t>MTHI</t>
  </si>
  <si>
    <t xml:space="preserve">4D ART LEMIEUX/PILON INC. </t>
  </si>
  <si>
    <t>4D Art</t>
  </si>
  <si>
    <t xml:space="preserve">ADA  X </t>
  </si>
  <si>
    <t>SFMI</t>
  </si>
  <si>
    <t>Ada  X</t>
  </si>
  <si>
    <t xml:space="preserve">AGENCE TOPO </t>
  </si>
  <si>
    <t>Agence Topo</t>
  </si>
  <si>
    <t xml:space="preserve">AGORA DES ARTS </t>
  </si>
  <si>
    <t>Agora des Arts</t>
  </si>
  <si>
    <t xml:space="preserve">ALCHIMIES, CRÉATIONS ET CULTURES </t>
  </si>
  <si>
    <t>Organismes de création-production et événements nationaux et internationaux</t>
  </si>
  <si>
    <t>Alchimies, Créations et Cultures (Festival du Monde Arabe de Montréal)</t>
  </si>
  <si>
    <t>CPEV</t>
  </si>
  <si>
    <t>Création-production et événements nationaux et internationaux</t>
  </si>
  <si>
    <t>SPER</t>
  </si>
  <si>
    <t xml:space="preserve">ANIMATION CENTRE-VILLE SHERBROOKE </t>
  </si>
  <si>
    <t>Théâtre Granada</t>
  </si>
  <si>
    <t>EPRE</t>
  </si>
  <si>
    <t xml:space="preserve">ANTITUBE </t>
  </si>
  <si>
    <t>Antitube</t>
  </si>
  <si>
    <t>Organismes voués à la diffusion</t>
  </si>
  <si>
    <t xml:space="preserve">ARPRIM, CENTRE D'ESSAI EN ART IMPRIME </t>
  </si>
  <si>
    <t>ARPRIM,  centre d'essai en art imprimé</t>
  </si>
  <si>
    <t xml:space="preserve">ARTICULE </t>
  </si>
  <si>
    <t>articule</t>
  </si>
  <si>
    <t xml:space="preserve">ASSOCIATION DE CRÉATION ET DIFFUSION SONORES ET ÉLECTRONIQUES AVATAR </t>
  </si>
  <si>
    <t>Avatar</t>
  </si>
  <si>
    <t xml:space="preserve">ASSOCIATION DES CINEMAS PARALLELES DU QUEBEC </t>
  </si>
  <si>
    <t>Revue Ciné-Bulles</t>
  </si>
  <si>
    <t xml:space="preserve">ASSOCIATION LURELU </t>
  </si>
  <si>
    <t>Revue Lurelu</t>
  </si>
  <si>
    <t xml:space="preserve">ASSOCIATION PRESSE-PAPIERS INC. </t>
  </si>
  <si>
    <t>Association Presse-Papiers</t>
  </si>
  <si>
    <t xml:space="preserve">ASSOCIATION QUEBECOISE AUTEURS DRAMATIQUES (A.Q.A.D.) </t>
  </si>
  <si>
    <t>Associations professionnelles d'artistes</t>
  </si>
  <si>
    <t>AQAD - Association québécoise des auteurs dramatiques</t>
  </si>
  <si>
    <t>AMAR</t>
  </si>
  <si>
    <t xml:space="preserve">ATELIER DE DRAMATURGIE DE MONTRÉAL INC </t>
  </si>
  <si>
    <t>ADM - Playwrights' Workshop (Atelier de dramaturgie de Montréal)</t>
  </si>
  <si>
    <t xml:space="preserve">ATELIER SILEX INC. </t>
  </si>
  <si>
    <t>Silex</t>
  </si>
  <si>
    <t>Organisme de soutien à la production</t>
  </si>
  <si>
    <t xml:space="preserve">ATSA </t>
  </si>
  <si>
    <t>Organismes de création-production et diffuseurs</t>
  </si>
  <si>
    <t>CPDI</t>
  </si>
  <si>
    <t>Création-production et diffuseurs</t>
  </si>
  <si>
    <t xml:space="preserve">AU VIEUX TREUIL </t>
  </si>
  <si>
    <t>Au Vieux Treuil</t>
  </si>
  <si>
    <t xml:space="preserve">AXENÉO7 </t>
  </si>
  <si>
    <t>Axe Néo 7</t>
  </si>
  <si>
    <t xml:space="preserve">AZIMUT DIFFUSION INC. </t>
  </si>
  <si>
    <t>Azimut diffusion inc.</t>
  </si>
  <si>
    <t xml:space="preserve">BACH - ACADEMIE DE MONTREAL </t>
  </si>
  <si>
    <t>Bach - Académie de Montréal (Festival Bach de Montréal)</t>
  </si>
  <si>
    <t>MANI</t>
  </si>
  <si>
    <t>Manifestations consacrées à une ou plusieurs disciplines</t>
  </si>
  <si>
    <t xml:space="preserve">BANDE SONIMAGE </t>
  </si>
  <si>
    <t>Bande Sonimage</t>
  </si>
  <si>
    <t xml:space="preserve">BIENNALE INTERNATIONALE D'ESTAMPE CONTEMPORAINE DE TROIS-RIVIÈRES </t>
  </si>
  <si>
    <t>Biennale internationale d'estampe contemporaine de Trois-Rivières</t>
  </si>
  <si>
    <t xml:space="preserve">BIENNALE NATIONALE DE SCULPTURE CONTEMPORAINE </t>
  </si>
  <si>
    <t>Biennale nationale de sculpture contemporaine</t>
  </si>
  <si>
    <t xml:space="preserve">BLUFF PRODUCTIONS </t>
  </si>
  <si>
    <t>Bluff Productions</t>
  </si>
  <si>
    <t xml:space="preserve">BOUGE DE LÀ INC. </t>
  </si>
  <si>
    <t>Bouge de là</t>
  </si>
  <si>
    <t xml:space="preserve">BUZZ CUIVRES </t>
  </si>
  <si>
    <t>Buzz cuivres</t>
  </si>
  <si>
    <t>MBRU</t>
  </si>
  <si>
    <t xml:space="preserve">BW MUSIQUE </t>
  </si>
  <si>
    <t>BW Musique (BradyWorks)</t>
  </si>
  <si>
    <t xml:space="preserve">C.D. SPECTACLES INC. </t>
  </si>
  <si>
    <t>CD Spectacles</t>
  </si>
  <si>
    <t xml:space="preserve">C.R.A.P.O. DE LANAUDIÈRE (CENTRE RÉGIONAL D'ANIMATION DU PATRIMOINE ORAL) </t>
  </si>
  <si>
    <t>CRAPO de Lanaudière (Centre régional d'animation du patrimoine oral)</t>
  </si>
  <si>
    <t xml:space="preserve">CAFÉ-THÉÂTRE LE GRAFFITI </t>
  </si>
  <si>
    <t>Café-Théâtre Le Graffiti</t>
  </si>
  <si>
    <t xml:space="preserve">CAHIERS DE THEATRE JEU INC. </t>
  </si>
  <si>
    <t>Cahiers de théâtre Jeu</t>
  </si>
  <si>
    <t xml:space="preserve">CARREFOUR DE LA LITTÉRATURE, DES ARTS ET DE LA CULTURE (CLAC) </t>
  </si>
  <si>
    <t>SFLI</t>
  </si>
  <si>
    <t>Carrefour de la littérature, des arts et de la culture (CLAC)</t>
  </si>
  <si>
    <t xml:space="preserve">CARREFOUR INTERNATIONAL DE THEATRE DE QUEBEC INC. </t>
  </si>
  <si>
    <t>Carrefour international de théâtre de Québec</t>
  </si>
  <si>
    <t>FICT</t>
  </si>
  <si>
    <t>Événements</t>
  </si>
  <si>
    <t xml:space="preserve">CASTELIERS </t>
  </si>
  <si>
    <t>Diffuseurs et événements nationaux et internationaux</t>
  </si>
  <si>
    <t>Casteliers</t>
  </si>
  <si>
    <t>EVDI</t>
  </si>
  <si>
    <t>Diffuseur et événement</t>
  </si>
  <si>
    <t xml:space="preserve">CENTRE ADELARD </t>
  </si>
  <si>
    <t>Centre Adélard</t>
  </si>
  <si>
    <t xml:space="preserve">CENTRE BANG </t>
  </si>
  <si>
    <t>Centre BANG (La galerie Séquence)</t>
  </si>
  <si>
    <t xml:space="preserve">CENTRE CULTUREL DE JOLIETTE INC </t>
  </si>
  <si>
    <t>Centre culturel de Joliette inc.</t>
  </si>
  <si>
    <t xml:space="preserve">CENTRE D'ART DE KAMOURASKA </t>
  </si>
  <si>
    <t>Centres d'exposition</t>
  </si>
  <si>
    <t>Centre d'art de Kamouraska</t>
  </si>
  <si>
    <t>CEEX</t>
  </si>
  <si>
    <t xml:space="preserve">CENTRE D'ART ET DE DIFFUSION CLARK </t>
  </si>
  <si>
    <t>Clark</t>
  </si>
  <si>
    <t xml:space="preserve">CENTRE D'ARTISTES CARAVANSÉRAIL </t>
  </si>
  <si>
    <t>Caravansérail</t>
  </si>
  <si>
    <t xml:space="preserve">CENTRE D'ARTISTES VASTE ET VAGUE </t>
  </si>
  <si>
    <t>Vaste et Vague</t>
  </si>
  <si>
    <t xml:space="preserve">CENTRE DE MUSIQUE CANADIENNE  AU QUEBEC </t>
  </si>
  <si>
    <t>CMC - Centre de musique canadienne au Québec</t>
  </si>
  <si>
    <t>SLES</t>
  </si>
  <si>
    <t xml:space="preserve">CENTRE DE PRODUCTION DAIMON </t>
  </si>
  <si>
    <t>DAÏMÔN</t>
  </si>
  <si>
    <t xml:space="preserve">CENTRE DE VALORISATION DU PATRIMOINE VIVANT </t>
  </si>
  <si>
    <t>Diffuseurs et organismes de création-production</t>
  </si>
  <si>
    <t>Centre de valorisation du patrimoine vivant</t>
  </si>
  <si>
    <t>Diffuseur et Création-production</t>
  </si>
  <si>
    <t xml:space="preserve">CENTRE DES ARTISTES EN ARTS VISUELS DE L'ABITIBI-TÉMISCAMINGUE </t>
  </si>
  <si>
    <t>CAAVAT / L'Écart</t>
  </si>
  <si>
    <t xml:space="preserve">CENTRE DES ARTS ACTUELS SKOL </t>
  </si>
  <si>
    <t>Skol</t>
  </si>
  <si>
    <t xml:space="preserve">CENTRE DES ARTS DE LA SCENE PAULINE JULIEN </t>
  </si>
  <si>
    <t>Centre des arts de la scène Pauline-Julien</t>
  </si>
  <si>
    <t xml:space="preserve">CENTRE DES AUTEURS DRAMATIQUES (MONTREAL) (CEAD) INC. </t>
  </si>
  <si>
    <t>CEAD - Centre des auteurs dramatiques</t>
  </si>
  <si>
    <t xml:space="preserve">CENTRE DES MUSICIENS DU MONDE </t>
  </si>
  <si>
    <t>Centre des musiciens du monde</t>
  </si>
  <si>
    <t xml:space="preserve">CENTRE D'EXPOSITION DE        VAL-D'OR </t>
  </si>
  <si>
    <t>Centre d'exposition de Val-d'Or</t>
  </si>
  <si>
    <t xml:space="preserve">CENTRE D'INFORMATION ARTEXTE INFORMATION CENTRE </t>
  </si>
  <si>
    <t>Artexte</t>
  </si>
  <si>
    <t xml:space="preserve">CENTRE DU THÉÂTRE D'AUJOURD'HUI </t>
  </si>
  <si>
    <t>Théâtre d'Aujourd'hui</t>
  </si>
  <si>
    <t xml:space="preserve">CENTRE MATERIA </t>
  </si>
  <si>
    <t>Materia</t>
  </si>
  <si>
    <t xml:space="preserve">CENTRE SAGAMIE </t>
  </si>
  <si>
    <t>Sagamie</t>
  </si>
  <si>
    <t xml:space="preserve">CENTRE SEGAL DES ARTS DE LA SCÈNE </t>
  </si>
  <si>
    <t>Centre Segal</t>
  </si>
  <si>
    <t xml:space="preserve">CENTRE TURBINE </t>
  </si>
  <si>
    <t>Centre Turbine</t>
  </si>
  <si>
    <t xml:space="preserve">CERCLE D'EXPRESSION ARTISTIQUE NYATA NYATA </t>
  </si>
  <si>
    <t>Cercle d'expression artistique Nyata Nyata</t>
  </si>
  <si>
    <t xml:space="preserve">CHANTS DE VIELLES </t>
  </si>
  <si>
    <t>Chants de Vielles</t>
  </si>
  <si>
    <t xml:space="preserve">CHANTS LIBRES COMPAGNIE LYRIQUE DE CREATION </t>
  </si>
  <si>
    <t>Chants Libres</t>
  </si>
  <si>
    <t xml:space="preserve">CIRCA ART ACTUEL </t>
  </si>
  <si>
    <t>CIRCA</t>
  </si>
  <si>
    <t xml:space="preserve">CIRCUIT - MUSIQUES CONTEMPORAINES </t>
  </si>
  <si>
    <t>Circuit - Musiques contemporaines</t>
  </si>
  <si>
    <t xml:space="preserve">CIRCUIT-EST </t>
  </si>
  <si>
    <t>Circuit-Est</t>
  </si>
  <si>
    <t xml:space="preserve">CIRQUE ÉLOIZE </t>
  </si>
  <si>
    <t>Cirque Éloize</t>
  </si>
  <si>
    <t xml:space="preserve">CITÉ DES ARTS DU CIRQUE </t>
  </si>
  <si>
    <t>TOHU</t>
  </si>
  <si>
    <t>LROZ</t>
  </si>
  <si>
    <t xml:space="preserve">CLAVECIN EN CONCERT </t>
  </si>
  <si>
    <t>Clavecin en concert</t>
  </si>
  <si>
    <t>BCOR</t>
  </si>
  <si>
    <t xml:space="preserve">CODES D'ACCES </t>
  </si>
  <si>
    <t>Codes d'Accès</t>
  </si>
  <si>
    <t xml:space="preserve">COLLECTIF LIBERTE INC. </t>
  </si>
  <si>
    <t>Revue Liberté</t>
  </si>
  <si>
    <t xml:space="preserve">COLLECTIF NOUS SOMMES ICI </t>
  </si>
  <si>
    <t>Collectif Nous sommes ici</t>
  </si>
  <si>
    <t>GPEL</t>
  </si>
  <si>
    <t xml:space="preserve">COMITE CULTUREL MEGANTIC INC. </t>
  </si>
  <si>
    <t>Comité culturel Mégantic inc.</t>
  </si>
  <si>
    <t xml:space="preserve">COMITE DE SPECTACLES DE THETFORD MINES INC </t>
  </si>
  <si>
    <t>Comité de spectacles de Thetford Mines inc.</t>
  </si>
  <si>
    <t xml:space="preserve">COMITÉ DES SPECTACLES DE DOLBEAU-MISTASSINI (2013) INC. </t>
  </si>
  <si>
    <t>Comité des spectacles de Dolbeau-Mistassini inc.</t>
  </si>
  <si>
    <t xml:space="preserve">COMITE WATERLYS INC. </t>
  </si>
  <si>
    <t>Comité Waterlys inc.</t>
  </si>
  <si>
    <t xml:space="preserve">COMPAGNIE DE DANSE EBNFLOH </t>
  </si>
  <si>
    <t>Compagnie de danse Ebnfloh</t>
  </si>
  <si>
    <t xml:space="preserve">COMPAGNIE DE THÉÂTRE LE CARROUSEL </t>
  </si>
  <si>
    <t>Compagnie de théâtre Le Carrousel</t>
  </si>
  <si>
    <t xml:space="preserve">COMPAGNIE FLAK </t>
  </si>
  <si>
    <t>Compagnie Flak</t>
  </si>
  <si>
    <t xml:space="preserve">COMPAGNIE LA OTRA ORILLA </t>
  </si>
  <si>
    <t>Compagnie La Otra Orilla</t>
  </si>
  <si>
    <t xml:space="preserve">COMPAGNIE MUSICALE LA NEF </t>
  </si>
  <si>
    <t>La Nef</t>
  </si>
  <si>
    <t xml:space="preserve">CONCOURS MUSICAL INTERNATIONAL DE MONTREAL </t>
  </si>
  <si>
    <t>CMIM - Concours Musical International de Montréal</t>
  </si>
  <si>
    <t xml:space="preserve">CONFÉRENCE INTERNATIONALE DES ARTS DE LA SCENE DE MTL </t>
  </si>
  <si>
    <t>CINARS (Conférence internationale des arts de la scène)</t>
  </si>
  <si>
    <t>MDOL</t>
  </si>
  <si>
    <t xml:space="preserve">CONSEIL QUEBECOIS DE LA MUSIQUE </t>
  </si>
  <si>
    <t>CQM - Conseil québécois de la musique</t>
  </si>
  <si>
    <t>REGR</t>
  </si>
  <si>
    <t xml:space="preserve">CONSEIL QUEBECOIS DU THEATRE </t>
  </si>
  <si>
    <t>CQT - Conseil québécois du théâtre</t>
  </si>
  <si>
    <t xml:space="preserve">CONSTANTINOPLE </t>
  </si>
  <si>
    <t>Constantinople</t>
  </si>
  <si>
    <t xml:space="preserve">CONTES EN ILES </t>
  </si>
  <si>
    <t>Contes en Îles</t>
  </si>
  <si>
    <t xml:space="preserve">COOP DE SOLIDARITE DU CAFE    CULTUREL DE LA CHASSE-GALERIE </t>
  </si>
  <si>
    <t>Coop  de solidarité du Café culturel de la Chasse-galerie</t>
  </si>
  <si>
    <t xml:space="preserve">COOP SPIRA </t>
  </si>
  <si>
    <t>Coop Spira</t>
  </si>
  <si>
    <t xml:space="preserve">COOP VIDEO DE MONTREAL </t>
  </si>
  <si>
    <t>Coop Vidéo de Montréal</t>
  </si>
  <si>
    <t xml:space="preserve">CORPORATION AUGUSTIN-CHÉNIER INC. </t>
  </si>
  <si>
    <t>Corporation Augustin-Chénier (Théâtre du Rift et Galerie du Rift)</t>
  </si>
  <si>
    <t xml:space="preserve">CORPORATION DE DEVELOPPEMENT  ARTS ET CULTURE VILLE LA TUQUE </t>
  </si>
  <si>
    <t>Complexe culturel Félix-Leclerc (La Tuque)</t>
  </si>
  <si>
    <t xml:space="preserve">CORPORATION DE DEVELOPPEMENT CULTUREL DE TROIS-RIVIERES </t>
  </si>
  <si>
    <t>CULTURE TROIS-RIVIÈRES (CEEX et pluri)</t>
  </si>
  <si>
    <t xml:space="preserve">CORPORATION DE GESTION DE LA  SALLE DE SPECTACLE BAIE-COMEAU </t>
  </si>
  <si>
    <t>Corporation de gestion de la salle de spectacle de Baie-Comeau</t>
  </si>
  <si>
    <t xml:space="preserve">CORPORATION DE LA MAISON DES ARTS DESJARDINS-DRUMMONDVILLE INC. </t>
  </si>
  <si>
    <t>Corporation de la Maison des arts Desjardins-Drummondville inc.</t>
  </si>
  <si>
    <t xml:space="preserve">CORPORATION DE LA SALLE ANDRE-MATHIEU </t>
  </si>
  <si>
    <t>Corporation de la Salle André-Mathieu - co-motion</t>
  </si>
  <si>
    <t xml:space="preserve">CORPORATION DE LA SALLE DE SPECTACLES DE SEPT-ILES INC </t>
  </si>
  <si>
    <t>Corporation de la salle de spectacle de Sept-Îles inc.</t>
  </si>
  <si>
    <t xml:space="preserve">CORPORATION DU CENTRE CULTUREL DE GATINEAU </t>
  </si>
  <si>
    <t>La Maison de la Culture de Gatineau</t>
  </si>
  <si>
    <t xml:space="preserve">CORPORATION HECTOR-CHARLAND </t>
  </si>
  <si>
    <t>Théâtre Hector-Charland</t>
  </si>
  <si>
    <t xml:space="preserve">CORPORATION ILE DU REPOS </t>
  </si>
  <si>
    <t>Corporation Île du Repos</t>
  </si>
  <si>
    <t xml:space="preserve">CORPORATION RÉGIONALE DE LA SALLE ANDRÉ-GAGNON INC. </t>
  </si>
  <si>
    <t>Corporation régionale de la salle André-Gagnon inc.</t>
  </si>
  <si>
    <t xml:space="preserve">CORPORATION WAPIKONI MOBILE </t>
  </si>
  <si>
    <t>Wapikoni mobile</t>
  </si>
  <si>
    <t xml:space="preserve">CORPUSCULE DANSE </t>
  </si>
  <si>
    <t>Corpuscule Danse</t>
  </si>
  <si>
    <t xml:space="preserve">CÔTE SCÈNE </t>
  </si>
  <si>
    <t>Côté Scène</t>
  </si>
  <si>
    <t xml:space="preserve">CRÉATZIRQUE </t>
  </si>
  <si>
    <t>Créatzirque (Flip Fabrique)</t>
  </si>
  <si>
    <t xml:space="preserve">DANIEL LÉVEILLÉ NOUVELLE DANSE INC. </t>
  </si>
  <si>
    <t>SPRO</t>
  </si>
  <si>
    <t>Daniel Léveillé danse (DLD)</t>
  </si>
  <si>
    <t xml:space="preserve">DANSE CARPE DIEM </t>
  </si>
  <si>
    <t>Danse Carpe Diem</t>
  </si>
  <si>
    <t xml:space="preserve">DANSE DANSE INC. </t>
  </si>
  <si>
    <t xml:space="preserve">DANSE K PAR K </t>
  </si>
  <si>
    <t>Danse K par K</t>
  </si>
  <si>
    <t xml:space="preserve">DANSE TENTACLE TRIBE </t>
  </si>
  <si>
    <t>Danse Tentacle Tribe</t>
  </si>
  <si>
    <t xml:space="preserve">DANSE-CITE INC. </t>
  </si>
  <si>
    <t>Danse-Cité</t>
  </si>
  <si>
    <t xml:space="preserve">DARE-DARE CENTRE DE DIFFUSION D'ART MULTIDISCIPLINAIRE DE MONTRÉAL INC. </t>
  </si>
  <si>
    <t>Dare-Dare</t>
  </si>
  <si>
    <t xml:space="preserve">DAZIBAO IMAGES, EXPOSITIONS, EDITIONS </t>
  </si>
  <si>
    <t>Dazibao</t>
  </si>
  <si>
    <t xml:space="preserve">DES MOTS D'LA DYNAMITE </t>
  </si>
  <si>
    <t>Des mots d'la dynamite</t>
  </si>
  <si>
    <t xml:space="preserve">DESTINS CROISES </t>
  </si>
  <si>
    <t>Destins Croisés</t>
  </si>
  <si>
    <t xml:space="preserve">DIAGONALE </t>
  </si>
  <si>
    <t>Diagonale</t>
  </si>
  <si>
    <t xml:space="preserve">DIAGRAMME GESTION CULTURELLE INC. </t>
  </si>
  <si>
    <t>Diagramme</t>
  </si>
  <si>
    <t xml:space="preserve">DIFFUSION AVANT SCENE </t>
  </si>
  <si>
    <t>Diffusion Avant Scène (Théâtre du Vieux Bureau de Poste)</t>
  </si>
  <si>
    <t xml:space="preserve">DIFFUSION CULTURELLE DE LEVIS </t>
  </si>
  <si>
    <t>Diffusion culturelle de Lévis</t>
  </si>
  <si>
    <t xml:space="preserve">DIFFUSION EN SCENE RIVIERE-DU-NORD INC. </t>
  </si>
  <si>
    <t>Diffusion en Scène Rivière-du-Nord inc.</t>
  </si>
  <si>
    <t xml:space="preserve">DIFFUSION LE VRAI MONDE? </t>
  </si>
  <si>
    <t>Diffusion le vrai monde?</t>
  </si>
  <si>
    <t xml:space="preserve">DIFFUSION MOMENTUM </t>
  </si>
  <si>
    <t>Diffusion Momentum (Le carré 150)</t>
  </si>
  <si>
    <t xml:space="preserve">DIFFUSION SAGUENAY INC. </t>
  </si>
  <si>
    <t>Diffusion Saguenay inc.</t>
  </si>
  <si>
    <t xml:space="preserve">DIFFUSIONS DE LA COULISSE INC. </t>
  </si>
  <si>
    <t>Diffusions de la Coulisse inc.</t>
  </si>
  <si>
    <t xml:space="preserve">DIFFUSIONS PLEIN SUD </t>
  </si>
  <si>
    <t>Diffusions Plein Sud</t>
  </si>
  <si>
    <t xml:space="preserve">DYNAMO THÉÂTRE INC. </t>
  </si>
  <si>
    <t>DynamO Théâtre</t>
  </si>
  <si>
    <t xml:space="preserve">EDITIONS CONTINUITE INC. </t>
  </si>
  <si>
    <t>Revue Continuité</t>
  </si>
  <si>
    <t xml:space="preserve">EN PISTE INC. </t>
  </si>
  <si>
    <t>En Piste</t>
  </si>
  <si>
    <t xml:space="preserve">ENGLISH LANGUAGE ARTS NETWORK QUEBEC </t>
  </si>
  <si>
    <t>ELAN - English Language Arts Network Qc</t>
  </si>
  <si>
    <t xml:space="preserve">ENGRAMME </t>
  </si>
  <si>
    <t>Engramme</t>
  </si>
  <si>
    <t xml:space="preserve">ENSEMBLE A PERCUSSION SIXTRUM </t>
  </si>
  <si>
    <t>Sixtrum</t>
  </si>
  <si>
    <t xml:space="preserve">ENSEMBLE ARION </t>
  </si>
  <si>
    <t>Ensemble Arion</t>
  </si>
  <si>
    <t xml:space="preserve">ENSEMBLE CAPRICE </t>
  </si>
  <si>
    <t>Ensemble Caprice</t>
  </si>
  <si>
    <t xml:space="preserve">ESPACE COTE-COUR </t>
  </si>
  <si>
    <t>Espace Côté-Cour</t>
  </si>
  <si>
    <t xml:space="preserve">ESPACE GO INC. </t>
  </si>
  <si>
    <t>Espace GO</t>
  </si>
  <si>
    <t xml:space="preserve">ESPACE LIBRE INC. </t>
  </si>
  <si>
    <t>Espace Libre</t>
  </si>
  <si>
    <t xml:space="preserve">EST-NORD-EST, RESIDENCE D'ARTISTES </t>
  </si>
  <si>
    <t>Est-Nord-Est</t>
  </si>
  <si>
    <t xml:space="preserve">EXPRESSION CENTRE D'EXPOSITION DE ST-HYACINTHE INC. </t>
  </si>
  <si>
    <t>Expression, Centre d'exposition de Saint-Hyacinthe inc.</t>
  </si>
  <si>
    <t xml:space="preserve">FEDERATION D'ART DRAMATIQUE DU QUEBEC </t>
  </si>
  <si>
    <t>QDF - Quebec Drama Federation - Fédération d'art dramatique du Québec</t>
  </si>
  <si>
    <t xml:space="preserve">FESTI JAZZ RIMOUSKI INC </t>
  </si>
  <si>
    <t>Festi Jazz international de Rimouski</t>
  </si>
  <si>
    <t xml:space="preserve">FESTIVAL DE LA BANDE DESSINEE FRANCOPHONE DE QUEBEC </t>
  </si>
  <si>
    <t>QUÉBEC BD</t>
  </si>
  <si>
    <t xml:space="preserve">FESTIVAL DE MUSIQUE DE CHAMBRE DE MONTREAL </t>
  </si>
  <si>
    <t>FMCM - Festival de musique de chambre de Montréal</t>
  </si>
  <si>
    <t xml:space="preserve">FESTIVAL DES ARTS DE SAINT-SAUVEUR </t>
  </si>
  <si>
    <t>Festival des arts de Saint-Sauveur</t>
  </si>
  <si>
    <t xml:space="preserve">FESTIVAL D'OPERA DE QUEBEC </t>
  </si>
  <si>
    <t>Festival d'opéra de Québec</t>
  </si>
  <si>
    <t xml:space="preserve">FESTIVAL INTERCULTUREL DU CONTE DE MONTREAL </t>
  </si>
  <si>
    <t>Festival interculturel du conte de Montréal</t>
  </si>
  <si>
    <t xml:space="preserve">FESTIVAL INTERNATIONAL DE DANSE ENCORE </t>
  </si>
  <si>
    <t>Le Festival international de danse Encore</t>
  </si>
  <si>
    <t xml:space="preserve">FESTIVAL INTERNATIONAL DE JARDINS </t>
  </si>
  <si>
    <t>Festival international de jardins</t>
  </si>
  <si>
    <t xml:space="preserve">FESTIVAL INTERNATIONAL DE LA LITTÉRATURE (FIL) </t>
  </si>
  <si>
    <t>Festival international de la littérature (FIL)</t>
  </si>
  <si>
    <t xml:space="preserve">FESTIVAL INTERNATIONAL DE LANAUDIERE INC. </t>
  </si>
  <si>
    <t>Festival international de Lanaudière</t>
  </si>
  <si>
    <t xml:space="preserve">FESTIVAL TRANSAMERIQUES </t>
  </si>
  <si>
    <t>FTA</t>
  </si>
  <si>
    <t xml:space="preserve">FESTIVALS ILLIMITES </t>
  </si>
  <si>
    <t>Festival de guitares du monde en Abitibi (Festivals illimités)</t>
  </si>
  <si>
    <t xml:space="preserve">FLEUVE ESPACE-DANSE </t>
  </si>
  <si>
    <t xml:space="preserve">FONDATION DE DANSE MARGIE GILLIS </t>
  </si>
  <si>
    <t>Fondation de danse Margie Gillis</t>
  </si>
  <si>
    <t xml:space="preserve">FONDATION GRANTHAM POUR L'ART ET L'ENVIRONNEMENT (FGAE) </t>
  </si>
  <si>
    <t xml:space="preserve">FONDATION JEAN-PIERRE PERREAULT </t>
  </si>
  <si>
    <t>FJPP - Fondation Jean-Pierre Perreault</t>
  </si>
  <si>
    <t xml:space="preserve">FONDATION LES FORGES INC. </t>
  </si>
  <si>
    <t>Festival international de la poésie de Trois-Rivières</t>
  </si>
  <si>
    <t xml:space="preserve">FONDATION METROPOLIS BLEU </t>
  </si>
  <si>
    <t>Festival littéraire international de Montréal Métropolis Bleu</t>
  </si>
  <si>
    <t xml:space="preserve">FOU GLORIEUX </t>
  </si>
  <si>
    <t>Fou Glorieux</t>
  </si>
  <si>
    <t xml:space="preserve">GALERIE &amp; ATELIER LA CENTRALE ELECTRIQUE </t>
  </si>
  <si>
    <t>Galerie &amp; Atelier La Centrale Électrique</t>
  </si>
  <si>
    <t xml:space="preserve">GALERIE B-312 </t>
  </si>
  <si>
    <t>Galerie B-312</t>
  </si>
  <si>
    <t xml:space="preserve">GALERIE D'ART DU PARC INC </t>
  </si>
  <si>
    <t>Galerie d'art du Parc</t>
  </si>
  <si>
    <t xml:space="preserve">GEORDIE PRODUCTIONS INC. </t>
  </si>
  <si>
    <t>Geordie Productions</t>
  </si>
  <si>
    <t xml:space="preserve">GRAND PONEY </t>
  </si>
  <si>
    <t>Grand Poney</t>
  </si>
  <si>
    <t xml:space="preserve">GROUPE INTERVENTION VIDÉO DE MONTRÉAL INC. </t>
  </si>
  <si>
    <t>GIV</t>
  </si>
  <si>
    <t xml:space="preserve">GROUPE LE VIVIER </t>
  </si>
  <si>
    <t>Le Vivier</t>
  </si>
  <si>
    <t xml:space="preserve">GROUPE RUBBERBANDANCE </t>
  </si>
  <si>
    <t>Rubberbandance Group</t>
  </si>
  <si>
    <t xml:space="preserve">IMAGO THEATRE INC. </t>
  </si>
  <si>
    <t>Imago Théâtre</t>
  </si>
  <si>
    <t xml:space="preserve">INFINITHEATRE </t>
  </si>
  <si>
    <t>Infinithéâtre</t>
  </si>
  <si>
    <t xml:space="preserve">INFRAROUGE THÉÂTRE </t>
  </si>
  <si>
    <t>Infrarouge Théâtre</t>
  </si>
  <si>
    <t xml:space="preserve">INNOVATIONS EN CONCERT </t>
  </si>
  <si>
    <t>Innovations en concert</t>
  </si>
  <si>
    <t xml:space="preserve">INSTITUT CANADIEN DE QUEBEC </t>
  </si>
  <si>
    <t>Organismes de diffusion et événements nationaux et internationaux</t>
  </si>
  <si>
    <t xml:space="preserve">JAMAIS LU </t>
  </si>
  <si>
    <t>Jamais Lu</t>
  </si>
  <si>
    <t xml:space="preserve">JEUNESSES MUSICALES CANADA </t>
  </si>
  <si>
    <t>JMC - Jeunesses Musicales Canada</t>
  </si>
  <si>
    <t xml:space="preserve">JOE JACK &amp; JOHN </t>
  </si>
  <si>
    <t>Joe Jack &amp; John</t>
  </si>
  <si>
    <t xml:space="preserve">KINO00 </t>
  </si>
  <si>
    <t>Kino' 00</t>
  </si>
  <si>
    <t xml:space="preserve">KONDITION PLURIEL </t>
  </si>
  <si>
    <t>Kondition Pluriel</t>
  </si>
  <si>
    <t xml:space="preserve">LA BANDE VIDEO ET FILM DE     QUEBEC </t>
  </si>
  <si>
    <t>Bande vidéo et film de Québec</t>
  </si>
  <si>
    <t xml:space="preserve">LA BIENNALE INTERNATIONALE DU LIN DE PORTNEUF </t>
  </si>
  <si>
    <t>Biennale internationale du lin de Portneuf</t>
  </si>
  <si>
    <t xml:space="preserve">LA COMPAGNIE JEAN DUCEPPE </t>
  </si>
  <si>
    <t>La Compagnie Jean Duceppe</t>
  </si>
  <si>
    <t xml:space="preserve">LA COMPAGNIE MARIE CHOUINARD </t>
  </si>
  <si>
    <t>La Compagnie Marie Chouinard</t>
  </si>
  <si>
    <t xml:space="preserve">LA COOPÉRATIVE DES TRAVAILLEUSES ET TRAVAILLEURS DE THÉÂTRE DES BOIS-FRANCS </t>
  </si>
  <si>
    <t>Théâtre Parminou (Coop des travailleuses... théâtre Bois-Francs)</t>
  </si>
  <si>
    <t xml:space="preserve">LA CORPORATION DU BEDEAU </t>
  </si>
  <si>
    <t>La Corporation du Bedeau (Vieux Couvent de Saint-Prime)</t>
  </si>
  <si>
    <t xml:space="preserve">LA DANSE SUR LES ROUTES DU QUÉBEC </t>
  </si>
  <si>
    <t>La danse sur les routes du Québec</t>
  </si>
  <si>
    <t xml:space="preserve">LA FONDATION CENTAUR POUR LES ARTS D'INTERPRÉTATION </t>
  </si>
  <si>
    <t>Centaur</t>
  </si>
  <si>
    <t xml:space="preserve">LA FONDATION DU THÉÂTRE DU NOUVEAU MONDE </t>
  </si>
  <si>
    <t>TNM - Théâtre du nouveau monde</t>
  </si>
  <si>
    <t xml:space="preserve">LA POESIE PARTOUT </t>
  </si>
  <si>
    <t>La poésie partout</t>
  </si>
  <si>
    <t xml:space="preserve">LA RENCONTRE THEATRE-ADOS </t>
  </si>
  <si>
    <t>La Rencontre Théâtre Ados</t>
  </si>
  <si>
    <t>DISE</t>
  </si>
  <si>
    <t>Diffuseur et organisme de services</t>
  </si>
  <si>
    <t xml:space="preserve">LA RUBRIQUE INC. </t>
  </si>
  <si>
    <t>Organismes de création-production, diffuseurs et événements nationaux et internationaux</t>
  </si>
  <si>
    <t>Théâtre La Rubrique</t>
  </si>
  <si>
    <t>CPED</t>
  </si>
  <si>
    <t>Création-production, événements et diffuseurs</t>
  </si>
  <si>
    <t xml:space="preserve">LA SERRE - ARTS VIVANTS </t>
  </si>
  <si>
    <t>Événements nationaux et internationaux et organismes de services</t>
  </si>
  <si>
    <t>LA SERRE_arts vivants (OFF.T.A.)</t>
  </si>
  <si>
    <t>EVSE</t>
  </si>
  <si>
    <t xml:space="preserve">LA SOCIETE CULTURELLE DE VANIER </t>
  </si>
  <si>
    <t>La Société culturelle de Vanier (Le Centre d'art La Chapelle)</t>
  </si>
  <si>
    <t xml:space="preserve">LA SOCIETE DE DIFFUSION DE SPECTACLES DE RIMOUSKI </t>
  </si>
  <si>
    <t>La Société de diffusion de spectacles de Rimouski (Spect'Art)</t>
  </si>
  <si>
    <t xml:space="preserve">LA SOCIETE DE MUSIQUE CONTEMPORAINE DU QUEBEC </t>
  </si>
  <si>
    <t>SMCQ - Société de musique contemporaine</t>
  </si>
  <si>
    <t xml:space="preserve">LA SOCIETE DES ARTS LIBRES ET ACTUELS </t>
  </si>
  <si>
    <t>SALA - Société des Arts Libres et Actuels</t>
  </si>
  <si>
    <t xml:space="preserve">LA SOCIETE DES ARTS VISUELS DE LAVAL </t>
  </si>
  <si>
    <t>La Société des arts visuels de Laval / Galerie Verticale</t>
  </si>
  <si>
    <t xml:space="preserve">LA TORTUE NOIRE </t>
  </si>
  <si>
    <t>La Tortue Noire</t>
  </si>
  <si>
    <t xml:space="preserve">LA VIE DES ARTS </t>
  </si>
  <si>
    <t>Revue Vie des Arts</t>
  </si>
  <si>
    <t xml:space="preserve">L'ACTIVITÉ </t>
  </si>
  <si>
    <t>L'Activité</t>
  </si>
  <si>
    <t xml:space="preserve">L'AGORA DE LA DANSE </t>
  </si>
  <si>
    <t>Agora de la danse</t>
  </si>
  <si>
    <t xml:space="preserve">LANAUDIÈRE : MÉMOIRE ET RACINES </t>
  </si>
  <si>
    <t>Lanaudière : Mémoire et Racines</t>
  </si>
  <si>
    <t xml:space="preserve">LANGAGE PLUS </t>
  </si>
  <si>
    <t>Langage Plus</t>
  </si>
  <si>
    <t xml:space="preserve">L'ARRIÈRE SCÈNE, CENTRE DRAMATIQUE POUR L'ENFANCE ET LA JEUNESSE </t>
  </si>
  <si>
    <t>L'Arrière Scène</t>
  </si>
  <si>
    <t xml:space="preserve">L'ARSENAL À MUSIQUE INC. </t>
  </si>
  <si>
    <t>Arsenal à musique</t>
  </si>
  <si>
    <t xml:space="preserve">L'ARTÈRE, DÉVELOPPEMENT ET PERFECTIONNEMENT EN DANSE CONTEMPORAINE </t>
  </si>
  <si>
    <t>L'Artère</t>
  </si>
  <si>
    <t xml:space="preserve">L'ASSOCIATION DE REPENTIGNY POUR L'AVANCEMENT DE LA MUSIQUE L'ARAM </t>
  </si>
  <si>
    <t>ARAM - L'association de Repentigny pour l'avancement de la musique</t>
  </si>
  <si>
    <t xml:space="preserve">L'ASSOCIATION DES PROFESSIONNELS ARTS SCÈNE QUE. </t>
  </si>
  <si>
    <t>APASQ - Association des professionnels des arts de la scène du Qc</t>
  </si>
  <si>
    <t xml:space="preserve">L'ASSOCIATION QUÉBÉCOISE DES MARIONNETTISTES A.Q.M. </t>
  </si>
  <si>
    <t>AQM - Association québécoise des marionnettistes</t>
  </si>
  <si>
    <t xml:space="preserve">L'ATELIER CIRCULAIRE </t>
  </si>
  <si>
    <t>Atelier Circulaire</t>
  </si>
  <si>
    <t xml:space="preserve">L'AUBERGINE DE LA MACÉDOINE DU QUÉBEC INC. </t>
  </si>
  <si>
    <t>L'Aubergine</t>
  </si>
  <si>
    <t xml:space="preserve">LE CARRÉ DES LOMBES </t>
  </si>
  <si>
    <t>Carré des Lombes</t>
  </si>
  <si>
    <t xml:space="preserve">LE CENTRE D'EXPOSITION L'IMAGIER </t>
  </si>
  <si>
    <t>Centre d'exposition L'Imagier</t>
  </si>
  <si>
    <t xml:space="preserve">LE CENTRE D'EXPOSITION MONT-LAURIER </t>
  </si>
  <si>
    <t>Le Centre d'exposition de Mont-Laurier</t>
  </si>
  <si>
    <t xml:space="preserve">LE CUBE, CENTRE INTERNATIONAL DE RECHERCHE ET DE CRÉATION EN THÉÂTRE POUR L'ENFANCE ET LA JEUNESSE </t>
  </si>
  <si>
    <t>Le Cube</t>
  </si>
  <si>
    <t xml:space="preserve">LE DOMAINE FORGET DE CHARLEVOIX INC </t>
  </si>
  <si>
    <t>Le Domaine Forget de Charlevoix inc.</t>
  </si>
  <si>
    <t xml:space="preserve">LE FILS D'ADRIEN DANSE </t>
  </si>
  <si>
    <t>Le Fils d'Adrien danse</t>
  </si>
  <si>
    <t xml:space="preserve">LE GROUPE DANSE PARTOUT INC. </t>
  </si>
  <si>
    <t>La Rotonde, Centre chorégraphique contemporain de Québec</t>
  </si>
  <si>
    <t xml:space="preserve">LE GROUPE DE CREATION ESTUAIRE </t>
  </si>
  <si>
    <t>Revue Estuaire</t>
  </si>
  <si>
    <t xml:space="preserve">LE MOULIN À MUSIQUE INC. </t>
  </si>
  <si>
    <t>Moulin à musique</t>
  </si>
  <si>
    <t xml:space="preserve">LE MUSEE D'ART CONTEMPORAIN DE BAIE-SAINT-PAUL </t>
  </si>
  <si>
    <t>Musée d'art contemporain de Baie-Saint-Paul</t>
  </si>
  <si>
    <t xml:space="preserve">LE NOUVEAU THÉÂTRE EXPERIMENTAL </t>
  </si>
  <si>
    <t>NTE - Le Nouveau Théâtre Expérimental</t>
  </si>
  <si>
    <t xml:space="preserve">LE PETIT THEATRE DE SHERBROOKE INC </t>
  </si>
  <si>
    <t>Le Petit Théâtre de Sherbrooke</t>
  </si>
  <si>
    <t xml:space="preserve">LE PETIT THÉÂTRE DU NORD </t>
  </si>
  <si>
    <t>PTDN - Le Petit Théâtre du Nord</t>
  </si>
  <si>
    <t xml:space="preserve">LE PROJET EX MACHINA </t>
  </si>
  <si>
    <t>Ex Machina</t>
  </si>
  <si>
    <t xml:space="preserve">LE SABORD, REVUE CULTURELLE </t>
  </si>
  <si>
    <t>Revue Le Sabord</t>
  </si>
  <si>
    <t xml:space="preserve">LE THÉÂTRE DE LA BORDÉE </t>
  </si>
  <si>
    <t>Théâtre de la Bordée</t>
  </si>
  <si>
    <t xml:space="preserve">LE THÉÂTRE DE LA MANUFACTURE INC. </t>
  </si>
  <si>
    <t>La Manufacture (théâtre La Licorne)</t>
  </si>
  <si>
    <t xml:space="preserve">LE THÉÂTRE DE L'OPSIS INC. </t>
  </si>
  <si>
    <t>Théâtre de l'Opsis</t>
  </si>
  <si>
    <t xml:space="preserve">LE THÉÂTRE DENISE-PELLETIER INC. </t>
  </si>
  <si>
    <t>TDP - Théâtre Denise-Pelletier</t>
  </si>
  <si>
    <t xml:space="preserve">LE THÉÂTRE DES CONFETTIS INC </t>
  </si>
  <si>
    <t>Théâtre des Confettis</t>
  </si>
  <si>
    <t xml:space="preserve">LE THÉÂTRE DES PETITES LANTERNES </t>
  </si>
  <si>
    <t>Théâtre des petites lanternes</t>
  </si>
  <si>
    <t xml:space="preserve">LE THÉÂTRE DU DOUBLE SIGNE </t>
  </si>
  <si>
    <t>Double Signe</t>
  </si>
  <si>
    <t xml:space="preserve">LE THEATRE DU TRIDENT INC </t>
  </si>
  <si>
    <t>Trident</t>
  </si>
  <si>
    <t xml:space="preserve">LE THEATRE LES GENS D'EN BAS INC. </t>
  </si>
  <si>
    <t>Gens d'en bas - Théâtre du Bic</t>
  </si>
  <si>
    <t xml:space="preserve">LE THÉÂTRE PETIT À PETIT </t>
  </si>
  <si>
    <t>PÀP - Le Théâtre Petit à Petit</t>
  </si>
  <si>
    <t xml:space="preserve">LE THEATRE SORTIE DE SECOURS </t>
  </si>
  <si>
    <t>Sortie de secours</t>
  </si>
  <si>
    <t xml:space="preserve">L'ENSEMBLE LES BORÉADES DE MONTRÉAL </t>
  </si>
  <si>
    <t>L'Ensemble les Boréades de Montréal</t>
  </si>
  <si>
    <t xml:space="preserve">LES 7 DOIGTS DE LA MAIN </t>
  </si>
  <si>
    <t>Les 7 doigts de la main</t>
  </si>
  <si>
    <t xml:space="preserve">LES AMANTS DE LA SCENE </t>
  </si>
  <si>
    <t>Les Amants de la scène</t>
  </si>
  <si>
    <t xml:space="preserve">LES ARTS DE LA SCÈNE DE MONTMAGNY </t>
  </si>
  <si>
    <t>Les Arts de la scène de Montmagny</t>
  </si>
  <si>
    <t xml:space="preserve">LES BALLETS JAZZ DE MONTREAL </t>
  </si>
  <si>
    <t>BJM Danse</t>
  </si>
  <si>
    <t xml:space="preserve">LES COMPAGNONS DE LA MISE EN VALEUR DU PATRIMOINE VIVANT DE TROIS-PISTOLES INC. </t>
  </si>
  <si>
    <t>Compagnons de la mise en valeur du patrimoine vivant de Trois-Pistoles</t>
  </si>
  <si>
    <t xml:space="preserve">LES CONCERTS PONTICELLO </t>
  </si>
  <si>
    <t>Concerts Ponticello</t>
  </si>
  <si>
    <t xml:space="preserve">LES CORRESPONDANCES D'EASTMAN </t>
  </si>
  <si>
    <t>Les Correspondances d'Eastman</t>
  </si>
  <si>
    <t xml:space="preserve">LES DEUX MONDES, COMPAGNIE DE THEATRE </t>
  </si>
  <si>
    <t>Deux Mondes</t>
  </si>
  <si>
    <t xml:space="preserve">LES EDITIONS CAP-AUX-DIAMANTS INC </t>
  </si>
  <si>
    <t>Revue Cap-aux-Diamants</t>
  </si>
  <si>
    <t xml:space="preserve">LES EDITIONS ESSE </t>
  </si>
  <si>
    <t>Esse</t>
  </si>
  <si>
    <t xml:space="preserve">LES EDITIONS INTERVENTION INC. </t>
  </si>
  <si>
    <t>Revue Inter, Éditions Intervention, Le Lieu</t>
  </si>
  <si>
    <t xml:space="preserve">LES FILLES ELECTRIQUES </t>
  </si>
  <si>
    <t>Les Filles électriques</t>
  </si>
  <si>
    <t xml:space="preserve">LES FILMS DE L'AUTRE </t>
  </si>
  <si>
    <t>Films de l'Autre</t>
  </si>
  <si>
    <t xml:space="preserve">LES GRANDS BALLETS CANADIENS </t>
  </si>
  <si>
    <t>GBC - Grands Ballets Canadiens</t>
  </si>
  <si>
    <t xml:space="preserve">LES IDEES HEUREUSES </t>
  </si>
  <si>
    <t>Les Idées Heureuses</t>
  </si>
  <si>
    <t xml:space="preserve">LES INCOMPLÈTES </t>
  </si>
  <si>
    <t>Les Incomplètes</t>
  </si>
  <si>
    <t xml:space="preserve">LES NUAGES EN PANTALON </t>
  </si>
  <si>
    <t>Les Nuages en pantalon</t>
  </si>
  <si>
    <t xml:space="preserve">LES POÈTES DE L'AMÉRIQUE FRANÇAISE </t>
  </si>
  <si>
    <t>Les Poètes de l'Amérique française</t>
  </si>
  <si>
    <t xml:space="preserve">LES PRODUCTIONS A TOUR DE ROLE INC. </t>
  </si>
  <si>
    <t>Productions À tour de rôle</t>
  </si>
  <si>
    <t xml:space="preserve">LES PRODUCTIONS D'ALBERT INC. </t>
  </si>
  <si>
    <t>Les Productions d'Albert inc.</t>
  </si>
  <si>
    <t xml:space="preserve">LES PRODUCTIONS DU C.E.M. INC. </t>
  </si>
  <si>
    <t>Les Productions du C.E.M. inc.</t>
  </si>
  <si>
    <t xml:space="preserve">LES PRODUCTIONS DU DIABLE VERT </t>
  </si>
  <si>
    <t>Les Productions du Diable Vert</t>
  </si>
  <si>
    <t xml:space="preserve">LES PRODUCTIONS FUNAMBULES MÉDIAS </t>
  </si>
  <si>
    <t>Les productions Funambules Médias</t>
  </si>
  <si>
    <t xml:space="preserve">LES PRODUCTIONS NUITS D'AFRIQUE INC. </t>
  </si>
  <si>
    <t>Nuits d'Afrique</t>
  </si>
  <si>
    <t xml:space="preserve">LES PRODUCTIONS ONDINNOK INC. </t>
  </si>
  <si>
    <t>Productions Ondinnok</t>
  </si>
  <si>
    <t xml:space="preserve">LES PRODUCTIONS PORTE PAROLE </t>
  </si>
  <si>
    <t>Porte Parole</t>
  </si>
  <si>
    <t xml:space="preserve">LES PRODUCTIONS POUR ENFANTS DE QUÉBEC </t>
  </si>
  <si>
    <t>Théâtre du Gros Mécano (Productions pour enfants de Québec)</t>
  </si>
  <si>
    <t xml:space="preserve">LES PRODUCTIONS RECTO-VERSO QUEBEC INC. </t>
  </si>
  <si>
    <t>Productions Recto-Verso</t>
  </si>
  <si>
    <t xml:space="preserve">LES PRODUCTIONS SUPER-MEME INC </t>
  </si>
  <si>
    <t>Productions SuperMusique (Productions Super-Mémé)</t>
  </si>
  <si>
    <t xml:space="preserve">LES PRODUCTIONS YVES LEVEILLE </t>
  </si>
  <si>
    <t>Productions Yves Léveillé</t>
  </si>
  <si>
    <t xml:space="preserve">LES PUBLICATIONS BÉNÉVOLES DES LITTÉRATURES DE L'IMAGINAIRE DU QUÉBEC </t>
  </si>
  <si>
    <t>Revue Solaris</t>
  </si>
  <si>
    <t xml:space="preserve">LES SAGES FOUS </t>
  </si>
  <si>
    <t>Les Sages Fous</t>
  </si>
  <si>
    <t xml:space="preserve">LES VIOLONS DU ROY </t>
  </si>
  <si>
    <t>Les Violons du Roy</t>
  </si>
  <si>
    <t xml:space="preserve">LES VOYAGEMENTS - THÉÂTRE DE CRÉATION EN TOURNÉE </t>
  </si>
  <si>
    <t>Les Voyagements</t>
  </si>
  <si>
    <t xml:space="preserve">LETTRES QUEBECOISES </t>
  </si>
  <si>
    <t>Lettres québécoises</t>
  </si>
  <si>
    <t xml:space="preserve">L'ILLUSION, THÉÂTRE DE MARIONNETTES </t>
  </si>
  <si>
    <t>L'Illusion, théâtre de marionnettes</t>
  </si>
  <si>
    <t xml:space="preserve">L'IMPRIMERIE, CENTRE D'ARTISTES </t>
  </si>
  <si>
    <t>L'imprimerie, centre d'artistes</t>
  </si>
  <si>
    <t xml:space="preserve">L'INCONVÉNIENT </t>
  </si>
  <si>
    <t>L'Inconvénient</t>
  </si>
  <si>
    <t xml:space="preserve">L'INSTITUT DES ARTS AU        SAGUENAY </t>
  </si>
  <si>
    <t>L'Institut des arts au Saguenay</t>
  </si>
  <si>
    <t xml:space="preserve">L'OEIL DE POISSON </t>
  </si>
  <si>
    <t>Oeil de Poisson</t>
  </si>
  <si>
    <t xml:space="preserve">L'OEIL VIF </t>
  </si>
  <si>
    <t>Les Films du 3 mars</t>
  </si>
  <si>
    <t xml:space="preserve">L'ORCHESTRE D'HOMMES-ORCHESTRES </t>
  </si>
  <si>
    <t xml:space="preserve">LODHO - L'orchestre d'hommes-orchestres </t>
  </si>
  <si>
    <t xml:space="preserve">L'ORCHESTRE LA SINFONIA DE LANAUDIERE </t>
  </si>
  <si>
    <t>La Sinfonia de Lanaudière</t>
  </si>
  <si>
    <t xml:space="preserve">L'ORCHESTRE SYMPHONIQUE DE GATINEAU </t>
  </si>
  <si>
    <t>OSG - Orchestre symphonique de Gatineau</t>
  </si>
  <si>
    <t xml:space="preserve">L'ORCHESTRE SYMPHONIQUE DE LAVAL 1984 INC. </t>
  </si>
  <si>
    <t>OSL - L'Orchestre symphonique de Laval</t>
  </si>
  <si>
    <t xml:space="preserve">L'ORCHESTRE SYMPHONIQUE DE QUÉBEC </t>
  </si>
  <si>
    <t>OSQ - Orchestre symphonique de Québec</t>
  </si>
  <si>
    <t xml:space="preserve">L'ORCHESTRE SYMPHONIQUE DE TROIS-RIVIÈRES INC. </t>
  </si>
  <si>
    <t>OSTR - Orchestre symphonique de Trois-Rivières</t>
  </si>
  <si>
    <t xml:space="preserve">MACHINERIE DES ARTS </t>
  </si>
  <si>
    <t>Machinerie des arts (Bureau, gestion des arts (Le))</t>
  </si>
  <si>
    <t xml:space="preserve">MAI(G)WENN ET LES ORTEILS </t>
  </si>
  <si>
    <t>Maï(g)wenn et les Orteils</t>
  </si>
  <si>
    <t xml:space="preserve">MAINFILM </t>
  </si>
  <si>
    <t>Main Film</t>
  </si>
  <si>
    <t xml:space="preserve">MAISON DE LA MUSIQUE DE SOREL-TRACY </t>
  </si>
  <si>
    <t>Maison de la musique de Sorel-Tracy</t>
  </si>
  <si>
    <t xml:space="preserve">MAISON DES ARTS DE LA PAROLE </t>
  </si>
  <si>
    <t>Maison des arts de la parole (Productions Littorale)</t>
  </si>
  <si>
    <t xml:space="preserve">MAISON QUÉBÉCOISE DU THÉATRE POUR L'ENFANCE ET LA JEUNESSE </t>
  </si>
  <si>
    <t>Maison Théâtre (MAQTEJ)</t>
  </si>
  <si>
    <t xml:space="preserve">MAISONNEUVE MAGAZINE ASSOCIATION </t>
  </si>
  <si>
    <t>Maisonneuve Magazine</t>
  </si>
  <si>
    <t xml:space="preserve">MANDOLINE HYBRIDE </t>
  </si>
  <si>
    <t>Mandoline Hybride</t>
  </si>
  <si>
    <t xml:space="preserve">MANIF D'ART </t>
  </si>
  <si>
    <t xml:space="preserve">MAXIMUM 90 </t>
  </si>
  <si>
    <t>Maximum 90</t>
  </si>
  <si>
    <t xml:space="preserve">MAYDAY DANSE </t>
  </si>
  <si>
    <t>Mayday Danse</t>
  </si>
  <si>
    <t xml:space="preserve">MOMENTA BIENNALE DE L'IMAGE </t>
  </si>
  <si>
    <t>MOMENTA</t>
  </si>
  <si>
    <t xml:space="preserve">MONTRÉAL BAROQUE INC. </t>
  </si>
  <si>
    <t>Montréal Baroque inc.</t>
  </si>
  <si>
    <t xml:space="preserve">MONTREAL DANSE </t>
  </si>
  <si>
    <t xml:space="preserve">MU </t>
  </si>
  <si>
    <t>MUMTL – MU</t>
  </si>
  <si>
    <t xml:space="preserve">MUNI-SPEC MONT-LAURIER </t>
  </si>
  <si>
    <t>Muni-Spec Mont-Laurier</t>
  </si>
  <si>
    <t xml:space="preserve">MUSEE AMBULANT </t>
  </si>
  <si>
    <t>MUSÉE AMBULANT</t>
  </si>
  <si>
    <t xml:space="preserve">MUSIQUE DU BOUT DU MONDE </t>
  </si>
  <si>
    <t>Festival Musique du bout du monde</t>
  </si>
  <si>
    <t xml:space="preserve">MUTEK </t>
  </si>
  <si>
    <t>MUTEK (ISEA Inter-Société des arts électroniques)</t>
  </si>
  <si>
    <t xml:space="preserve">O VERTIGO DANSE INC. </t>
  </si>
  <si>
    <t>CCOV - O VERTIGO</t>
  </si>
  <si>
    <t xml:space="preserve">OBORO GOBORO </t>
  </si>
  <si>
    <t>Oboro</t>
  </si>
  <si>
    <t xml:space="preserve">ODYSCENE INC. </t>
  </si>
  <si>
    <t>Odyscène Inc.</t>
  </si>
  <si>
    <t xml:space="preserve">OKTOÉCHO </t>
  </si>
  <si>
    <t>Oktoécho</t>
  </si>
  <si>
    <t xml:space="preserve">OMBRES FOLLES </t>
  </si>
  <si>
    <t>Ombres Folles</t>
  </si>
  <si>
    <t xml:space="preserve">OPERA DE MONTREAL </t>
  </si>
  <si>
    <t>Opéra de Montréal</t>
  </si>
  <si>
    <t xml:space="preserve">OPERA DE QUEBEC INC. </t>
  </si>
  <si>
    <t>Opéra de Québec</t>
  </si>
  <si>
    <t xml:space="preserve">OPÉRA DU ROYAUME </t>
  </si>
  <si>
    <t>Opéra du Royaume</t>
  </si>
  <si>
    <t xml:space="preserve">OPÉRA/THÉÂTRE VOXPOPULI </t>
  </si>
  <si>
    <t>Voxpopuli, Opéra/théâtre</t>
  </si>
  <si>
    <t xml:space="preserve">OPTICA-UN CENTRE AU SERVICE DE L'ART CONTEMPORAIN </t>
  </si>
  <si>
    <t>Optica</t>
  </si>
  <si>
    <t xml:space="preserve">ORANGE NOYEE </t>
  </si>
  <si>
    <t>Orange Noyée</t>
  </si>
  <si>
    <t xml:space="preserve">ORANGE, L'EVENEMENT D'ART ACTUEL DE SAINT-HYACINTHE </t>
  </si>
  <si>
    <t>Orange</t>
  </si>
  <si>
    <t xml:space="preserve">ORCHESTRE CLASSIQUE DE MONTRÉAL </t>
  </si>
  <si>
    <t>OCM - Orchestre classique de Montréal</t>
  </si>
  <si>
    <t xml:space="preserve">ORCHESTRE MÉTROPOLITAIN </t>
  </si>
  <si>
    <t>OM - Orchestre Métropolitain</t>
  </si>
  <si>
    <t xml:space="preserve">ORCHESTRE NATIONAL DE JAZZ </t>
  </si>
  <si>
    <t>ONJ - Orchestre national de jazz</t>
  </si>
  <si>
    <t xml:space="preserve">ORCHESTRE SYMPHONIQUE DE DRUMMONDVILLE </t>
  </si>
  <si>
    <t>OSD - Orchestre symphonique de Drummondville ou Orchestre à cordes</t>
  </si>
  <si>
    <t xml:space="preserve">ORCHESTRE SYMPHONIQUE DE L'ESTUAIRE DU ST-LAURENT </t>
  </si>
  <si>
    <t>OSE - Orchestre symphonique de l'Estuaire du Saint-Laurent</t>
  </si>
  <si>
    <t xml:space="preserve">ORCHESTRE SYMPHONIQUE DE LONGUEUIL </t>
  </si>
  <si>
    <t>OSDL - Orchestre symphonique de Longueuil</t>
  </si>
  <si>
    <t xml:space="preserve">ORCHESTRE SYMPHONIQUE DE MONTREAL </t>
  </si>
  <si>
    <t>OSM - Orchestre symphonique de Montréal</t>
  </si>
  <si>
    <t xml:space="preserve">ORCHESTRE SYMPHONIQUE DE SHERBROOKE </t>
  </si>
  <si>
    <t>OSS - Orchestre symphonique de Sherbrooke</t>
  </si>
  <si>
    <t xml:space="preserve">ORCHESTRE SYMPHONIQUE DU SAGUENAY-LAC ST-JEAN INC </t>
  </si>
  <si>
    <t>OSSLSJ - Orchestre symphonique du Saguenay-Lac-St-Jean</t>
  </si>
  <si>
    <t xml:space="preserve">ORFORD MUSIQUE </t>
  </si>
  <si>
    <t>Orford Musique (Centre d'arts Orford)</t>
  </si>
  <si>
    <t xml:space="preserve">OVASCENE </t>
  </si>
  <si>
    <t>Ovascène</t>
  </si>
  <si>
    <t xml:space="preserve">PALACE DE GRANBY </t>
  </si>
  <si>
    <t>Le Palace de Granby</t>
  </si>
  <si>
    <t xml:space="preserve">PALAIS MONTCALM - MAISON DE LA MUSIQUE </t>
  </si>
  <si>
    <t>Palais Montcalm</t>
  </si>
  <si>
    <t xml:space="preserve">PANACHE ART ACTUEL </t>
  </si>
  <si>
    <t>Panache art actuel</t>
  </si>
  <si>
    <t xml:space="preserve">PAR B.L. EUX </t>
  </si>
  <si>
    <t>Parbleux</t>
  </si>
  <si>
    <t xml:space="preserve">PARALOEIL </t>
  </si>
  <si>
    <t>Paraloeil</t>
  </si>
  <si>
    <t xml:space="preserve">PARCOURS DU POINT DE VUE - GASPÉSIE - RENCONTRES INTERNATIONALES PHOTOS </t>
  </si>
  <si>
    <t>Rencontres internationales de la photographie en Gaspésie</t>
  </si>
  <si>
    <t xml:space="preserve">PENTAÈDRE, QUINTETTE À VENT INC. </t>
  </si>
  <si>
    <t>Pentaèdre, quintette à vent</t>
  </si>
  <si>
    <t xml:space="preserve">PERTE DE SIGNAL </t>
  </si>
  <si>
    <t>Perte de Signal</t>
  </si>
  <si>
    <t xml:space="preserve">PETITS BONHEURS DIFFUSION CULTURELLE </t>
  </si>
  <si>
    <t>Petits bonheurs</t>
  </si>
  <si>
    <t xml:space="preserve">PLEIN SUD, CENTRE D'EXPOSITIONET D'ANIMATION EN ART ACTUEL À LONGUEUIL </t>
  </si>
  <si>
    <t>Plein Sud</t>
  </si>
  <si>
    <t xml:space="preserve">PME-ART </t>
  </si>
  <si>
    <t xml:space="preserve">PPS DANSE INC. </t>
  </si>
  <si>
    <t>PPS Danse inc.</t>
  </si>
  <si>
    <t xml:space="preserve">PREMIER ACTE </t>
  </si>
  <si>
    <t>Premier Acte</t>
  </si>
  <si>
    <t xml:space="preserve">PRODUCTIONS BALLET OPÉRA PANTOMIME </t>
  </si>
  <si>
    <t>Les Productions Ballet Opéra Pantomime</t>
  </si>
  <si>
    <t xml:space="preserve">PRODUCTIONS CAS PUBLIC </t>
  </si>
  <si>
    <t>Productions Cas Public</t>
  </si>
  <si>
    <t xml:space="preserve">PRODUCTIONS CIEL VARIABLE. </t>
  </si>
  <si>
    <t>Magazine Ciel Variable</t>
  </si>
  <si>
    <t xml:space="preserve">PRODUCTIONS DE LA SALLE COMBLE </t>
  </si>
  <si>
    <t>Productions de la Salle Comble</t>
  </si>
  <si>
    <t xml:space="preserve">PRODUCTIONS DUA </t>
  </si>
  <si>
    <t xml:space="preserve">Théâtre Petit Champlain (Productions DUA) </t>
  </si>
  <si>
    <t xml:space="preserve">PRODUCTIONS FESTIVES </t>
  </si>
  <si>
    <t>Productions Festives (Travelling)</t>
  </si>
  <si>
    <t xml:space="preserve">PRODUCTIONS HOTEL-MOTEL </t>
  </si>
  <si>
    <t>Productions Hôtel-Motel</t>
  </si>
  <si>
    <t xml:space="preserve">PRODUCTIONS LES GROS BECS </t>
  </si>
  <si>
    <t>Productions Les Gros Becs</t>
  </si>
  <si>
    <t xml:space="preserve">PRODUCTIONS PLATEFORME INC </t>
  </si>
  <si>
    <t>Productions Plateforme - Festival de musique actuelle de Victoriaville</t>
  </si>
  <si>
    <t xml:space="preserve">PRODUCTIONS REALISATIONS INDEPENDANTES DE MTL P.R.I.M. </t>
  </si>
  <si>
    <t>PRIM</t>
  </si>
  <si>
    <t xml:space="preserve">PRODUCTIONS RHIZOME </t>
  </si>
  <si>
    <t>Productions Rhizome</t>
  </si>
  <si>
    <t xml:space="preserve">PRODUCTIONS STRADA </t>
  </si>
  <si>
    <t>Productions Strada</t>
  </si>
  <si>
    <t xml:space="preserve">PRODUCTIONS TOTEM CONTEMPORAIN </t>
  </si>
  <si>
    <t>Totem Contemporain, Productions</t>
  </si>
  <si>
    <t xml:space="preserve">PRODUCTIONS YARI </t>
  </si>
  <si>
    <t>Productions Yari</t>
  </si>
  <si>
    <t xml:space="preserve">PUBLICATIONS GAETAN LÉVESQUE </t>
  </si>
  <si>
    <t>XYZ. La revue de la nouvelle</t>
  </si>
  <si>
    <t xml:space="preserve">PUBLICATIONS ZINC </t>
  </si>
  <si>
    <t>Revue Zinc</t>
  </si>
  <si>
    <t xml:space="preserve">QUARTIER EPHEMERE, CENTRE D'ARTS VISUELS </t>
  </si>
  <si>
    <t>Fonderie Darling</t>
  </si>
  <si>
    <t xml:space="preserve">QUASAR QUATUOR DE SAXOPHONES </t>
  </si>
  <si>
    <t>Quasar quatuor de saxophones</t>
  </si>
  <si>
    <t xml:space="preserve">QUATUOR BOZZINI </t>
  </si>
  <si>
    <t>Quatuor Bozzini</t>
  </si>
  <si>
    <t xml:space="preserve">QUATUOR MOLINARI </t>
  </si>
  <si>
    <t>Quatuor Molinari</t>
  </si>
  <si>
    <t xml:space="preserve">QWF FEDERATION DES ECRIVAINES ET ECRIVAINS DU QUEBEC INC. </t>
  </si>
  <si>
    <t>Quebec Writers' Federation (QWF)</t>
  </si>
  <si>
    <t xml:space="preserve">REALISATRICES EQUITABLES </t>
  </si>
  <si>
    <t>Réalisatrices équitables</t>
  </si>
  <si>
    <t>Soutien aux organismes de services</t>
  </si>
  <si>
    <t xml:space="preserve">REGART, CENTRE D'ARTISTES EN ART ACTUEL </t>
  </si>
  <si>
    <t>Regart</t>
  </si>
  <si>
    <t xml:space="preserve">REGROUPEMENT D'ARTISTES F </t>
  </si>
  <si>
    <t>Espace F</t>
  </si>
  <si>
    <t xml:space="preserve">REGROUPEMENT DE PAIRS DES ARTS INDEPENDANTS DE RECHERCHE ET </t>
  </si>
  <si>
    <t>Repaire</t>
  </si>
  <si>
    <t xml:space="preserve">REGROUPEMENT DES ARTISTES EN ARTS VISUELS DU QUÉBEC, R.A.A.V. </t>
  </si>
  <si>
    <t>Regroupement des artistes en arts visuels du Québec ou RAAV</t>
  </si>
  <si>
    <t xml:space="preserve">REGROUPEMENT DES CENTRES D'ARTISTES AUTOGERES DU QC INC </t>
  </si>
  <si>
    <t>RCAAQ - Regroupement des centres d'artistes autogérés du Québec</t>
  </si>
  <si>
    <t xml:space="preserve">REGROUPEMENT QUEBECOIS DE LA DANSE </t>
  </si>
  <si>
    <t>RQD - Regroupement québécois de la danse du Québec</t>
  </si>
  <si>
    <t xml:space="preserve">REPERCUSSION THEATRE </t>
  </si>
  <si>
    <t>Répercussion Théâtre</t>
  </si>
  <si>
    <t xml:space="preserve">RESEAU CENTRE </t>
  </si>
  <si>
    <t>Réseau Centre</t>
  </si>
  <si>
    <t xml:space="preserve">RESEAU DES ORGANISATEURS DE   SPECT EST QUE (R.O.S.E.Q.) </t>
  </si>
  <si>
    <t>ROSEQ</t>
  </si>
  <si>
    <t xml:space="preserve">RÉSEAU INDÉPENDANT DES DIFFUSEURS D'ÉVÉNEMENTS ARTISTIQUES UNIS (RIDEAU) INC. </t>
  </si>
  <si>
    <t>RIDEAU</t>
  </si>
  <si>
    <t xml:space="preserve">RESEAU SCENES </t>
  </si>
  <si>
    <t>Réseau Scènes</t>
  </si>
  <si>
    <t xml:space="preserve">RESEAUX DES ARTS MEDIATIQUES </t>
  </si>
  <si>
    <t>Akousma</t>
  </si>
  <si>
    <t xml:space="preserve">RHODNIE DESIR CREATIONS </t>
  </si>
  <si>
    <t>Rhodnie Désir Créations</t>
  </si>
  <si>
    <t xml:space="preserve">RIVIERE-DU-LOUP EN SPECTACLES </t>
  </si>
  <si>
    <t>Rivière-du-Loup en spectacles</t>
  </si>
  <si>
    <t xml:space="preserve">S.A.T. SOCIETE DES ARTS       TECHNOLOGIQUES </t>
  </si>
  <si>
    <t>SAT</t>
  </si>
  <si>
    <t xml:space="preserve">SACRÉ TYMPAN </t>
  </si>
  <si>
    <t>Sacré Tympan</t>
  </si>
  <si>
    <t xml:space="preserve">SAINTE-AGATHE-DES-ARTS </t>
  </si>
  <si>
    <t>Sainte-Agathe-des-Arts (Théâtre le Patriote)</t>
  </si>
  <si>
    <t xml:space="preserve">SBC GALLERY OF CONTEMPORARY   ART </t>
  </si>
  <si>
    <t>SBC galerie d'art contemporain</t>
  </si>
  <si>
    <t xml:space="preserve">SIBYLLINES </t>
  </si>
  <si>
    <t>Sibyllines</t>
  </si>
  <si>
    <t xml:space="preserve">SINHA DANSE </t>
  </si>
  <si>
    <t>Sinha Danse</t>
  </si>
  <si>
    <t xml:space="preserve">SOCIÉTÉ CULTURELLE DU LYS INC. </t>
  </si>
  <si>
    <t>Théâtre de la Dame de Coeur - Société culturelle du Lys</t>
  </si>
  <si>
    <t xml:space="preserve">SOCIETE DE DEVELOPPEMENT CULTUREL DE TERREBONNE </t>
  </si>
  <si>
    <t>Société de développement culturel de Terrebonne (SODECT)</t>
  </si>
  <si>
    <t xml:space="preserve">SOCIÉTÉ DE DÉVELOPPEMENT DES PÉRIODIQUES CULTURELS QUÉBÉCOIS (SODEP) </t>
  </si>
  <si>
    <t>SODEP</t>
  </si>
  <si>
    <t xml:space="preserve">SOCIETE DE DIFFUSION DE SPECTACLES DE SAINT-HYACINTHE </t>
  </si>
  <si>
    <t>Centre des arts Juliette-Lassonde</t>
  </si>
  <si>
    <t xml:space="preserve">SOCIÉTÉ DE LA SALLE JEAN-GRIMALDI </t>
  </si>
  <si>
    <t>Société de la salle Jean-Grimaldi</t>
  </si>
  <si>
    <t xml:space="preserve">SOCIÉTÉ DES CONCERTS BIC ST-FABIEN </t>
  </si>
  <si>
    <t>Société des concerts Bic St-Fabien</t>
  </si>
  <si>
    <t xml:space="preserve">SOCIÉTÉ DES MÉLOMANES D'ABITIBI-TÉMISCAMINGUE ET/OU ORCHESTRE SYMPHONIQUE RÉGIONAL D'ABITIBI-TÉMISCAMINGUE </t>
  </si>
  <si>
    <t>OSRAT - Orchestre symphonique régional d'Abitibi-Témiscamingue</t>
  </si>
  <si>
    <t xml:space="preserve">SOCIÉTÉ POUR LA PROMOTION D'ÉVÉNEMENTS CULTURELS DU HAUT-RICHELIEU </t>
  </si>
  <si>
    <t>SPEC - Société pour la promotion d'évén culturels du Haut-Richelieu</t>
  </si>
  <si>
    <t xml:space="preserve">SOCIETE PRO MUSICA INC </t>
  </si>
  <si>
    <t>Pro Musica, Société</t>
  </si>
  <si>
    <t xml:space="preserve">SOCIETE QUEBECOISE DE RECHERCHE EN MUSIQUE (SQRM) </t>
  </si>
  <si>
    <t>SQRM - Société québécoise de recherche en musique</t>
  </si>
  <si>
    <t xml:space="preserve">SPECTOUR ABITIBI-TEMISCAMINGUE INC. </t>
  </si>
  <si>
    <t>Spectour Abitibi-Témiscamingue inc</t>
  </si>
  <si>
    <t xml:space="preserve">SPIRALE MAGAZINE CULTUREL </t>
  </si>
  <si>
    <t>Magazine Spirale</t>
  </si>
  <si>
    <t xml:space="preserve">SPOROBOLE </t>
  </si>
  <si>
    <t>Sporobole</t>
  </si>
  <si>
    <t xml:space="preserve">STUDIO 303 </t>
  </si>
  <si>
    <t>Studio 303</t>
  </si>
  <si>
    <t xml:space="preserve">STUDIO DE MUSIQUE ANCIENNE DE MONTREAL </t>
  </si>
  <si>
    <t>SMAM - Studio de musique ancienne de Montréal</t>
  </si>
  <si>
    <t xml:space="preserve">SURSAUT COMPAGNIE DE DANSE </t>
  </si>
  <si>
    <t>Sursaut compagnie de danse</t>
  </si>
  <si>
    <t xml:space="preserve">SYLVAIN ÉMARD DANSE </t>
  </si>
  <si>
    <t>Sylvain Émard Danse</t>
  </si>
  <si>
    <t xml:space="preserve">TANGENTE INC. </t>
  </si>
  <si>
    <t>Tangente</t>
  </si>
  <si>
    <t xml:space="preserve">TERRES EN VUES, SOCIETE POUR DIFFUSION CULTURE AUTOCHTONE </t>
  </si>
  <si>
    <t>Terres en vues</t>
  </si>
  <si>
    <t xml:space="preserve">THÉÂTRE ADVIENNE QUE POURRA </t>
  </si>
  <si>
    <t>Théâtre Advienne que pourra</t>
  </si>
  <si>
    <t xml:space="preserve">THEATRE AUX ECURIES </t>
  </si>
  <si>
    <t>Aux Écuries</t>
  </si>
  <si>
    <t xml:space="preserve">THEATRE B.T.W. INC. </t>
  </si>
  <si>
    <t>BTW - Black Theatre Workshop</t>
  </si>
  <si>
    <t xml:space="preserve">THEATRE BLANC </t>
  </si>
  <si>
    <t>Carte Blanche (Théâtre Blanc)</t>
  </si>
  <si>
    <t xml:space="preserve">THÉÂTRE BOUCHES DÉCOUSUES </t>
  </si>
  <si>
    <t>Bouches Décousues</t>
  </si>
  <si>
    <t xml:space="preserve">THÉÂTRE DE LA LIGUE NATIONALE D'IMPROVISATION INC. </t>
  </si>
  <si>
    <t>LNI - Théâtre de la Ligue Nationale d'Improvisation</t>
  </si>
  <si>
    <t xml:space="preserve">THÉÂTRE DE LA PETITE MARÉE </t>
  </si>
  <si>
    <t>Théâtre de la Petite Marée</t>
  </si>
  <si>
    <t xml:space="preserve">THEATRE DE LA PIRE ESPECE </t>
  </si>
  <si>
    <t>Théâtre de la Pire Espèce</t>
  </si>
  <si>
    <t xml:space="preserve">THEATRE DE LA VILLE </t>
  </si>
  <si>
    <t>Théâtre de la Ville (Longueuil)</t>
  </si>
  <si>
    <t xml:space="preserve">THÉÂTRE DE L'OEIL INC. </t>
  </si>
  <si>
    <t>Théâtre de l'Oeil</t>
  </si>
  <si>
    <t xml:space="preserve">THÉÂTRE DE QUAT'SOUS INC. </t>
  </si>
  <si>
    <t>Théâtre de Quat'Sous</t>
  </si>
  <si>
    <t xml:space="preserve">THÉÂTRE DES PETITES ÂMES </t>
  </si>
  <si>
    <t>Théâtre des Petites Âmes</t>
  </si>
  <si>
    <t xml:space="preserve">THEATRE DU MARAIS DE VAL-MORIN </t>
  </si>
  <si>
    <t>Théâtre du Marais de Val-Morin</t>
  </si>
  <si>
    <t xml:space="preserve">THÉÂTRE DU RIDEAU VERT </t>
  </si>
  <si>
    <t>Rideau Vert</t>
  </si>
  <si>
    <t xml:space="preserve">THÉÂTRE DU TANDEM INC. </t>
  </si>
  <si>
    <t>Théâtre du Tandem</t>
  </si>
  <si>
    <t xml:space="preserve">THÉÂTRE I.N.K. </t>
  </si>
  <si>
    <t>INK - Théâtre I.N.K.</t>
  </si>
  <si>
    <t xml:space="preserve">THEATRE INCLINE INC. </t>
  </si>
  <si>
    <t>Théâtre Incliné</t>
  </si>
  <si>
    <t xml:space="preserve">THEATRE LA CHAPELLE INC. </t>
  </si>
  <si>
    <t>Théâtre La Chapelle</t>
  </si>
  <si>
    <t xml:space="preserve">THÉÂTRE LE CLOU </t>
  </si>
  <si>
    <t>Théâtre Le Clou</t>
  </si>
  <si>
    <t xml:space="preserve">THEATRE LE DIAMANT </t>
  </si>
  <si>
    <t xml:space="preserve">THÉÂTRE LES AMIS DE CHIFFON INC. </t>
  </si>
  <si>
    <t>Théâtre Les Amis de Chiffon</t>
  </si>
  <si>
    <t xml:space="preserve">THÉÂTRE MOTUS </t>
  </si>
  <si>
    <t>Théâtre Motus</t>
  </si>
  <si>
    <t xml:space="preserve">THÉÂTRE NIVEAU PARKING </t>
  </si>
  <si>
    <t>Niveau Parking</t>
  </si>
  <si>
    <t xml:space="preserve">THÉÂTRE PÉRISCOPE </t>
  </si>
  <si>
    <t>Périscope</t>
  </si>
  <si>
    <t xml:space="preserve">THÉÂTRE PROSPERO </t>
  </si>
  <si>
    <t>Théâtre Prospero (anciennement Le Groupe de la Veillée)</t>
  </si>
  <si>
    <t xml:space="preserve">THEATRE TALISMAN </t>
  </si>
  <si>
    <t>Théâtre Talisman</t>
  </si>
  <si>
    <t xml:space="preserve">THEATRE TOUT A TRAC </t>
  </si>
  <si>
    <t>Théâtre Tout à Trac</t>
  </si>
  <si>
    <t xml:space="preserve">THEATRE UBU INC. </t>
  </si>
  <si>
    <t>UBU</t>
  </si>
  <si>
    <t xml:space="preserve">THEATRE YOUTHEATRE INC. </t>
  </si>
  <si>
    <t>Youtheatre</t>
  </si>
  <si>
    <t xml:space="preserve">TOUR DE BRAS </t>
  </si>
  <si>
    <t>Tour de Bras</t>
  </si>
  <si>
    <t xml:space="preserve">TOURISME ANSE-A-BEAUFILS </t>
  </si>
  <si>
    <t>Tourisme Anse-à-Beaufils</t>
  </si>
  <si>
    <t xml:space="preserve">TRIO FIBONACCI </t>
  </si>
  <si>
    <t>Trio Fibonacci</t>
  </si>
  <si>
    <t xml:space="preserve">TROIS TRISTES TIGRES </t>
  </si>
  <si>
    <t>Trois Tristes Tigres</t>
  </si>
  <si>
    <t xml:space="preserve">UBUS THÉÂTRE </t>
  </si>
  <si>
    <t>Ubus Théâtre</t>
  </si>
  <si>
    <t xml:space="preserve">UNION DES ECRIVAINES ET DES ECRIVAINS QUEBECOIS </t>
  </si>
  <si>
    <t>UNEQ</t>
  </si>
  <si>
    <t xml:space="preserve">UNIVERSITE BISHOP'S </t>
  </si>
  <si>
    <t>Galerie d'art Foreman</t>
  </si>
  <si>
    <t xml:space="preserve">UNIVERSITÉ DE SHERBROOKE </t>
  </si>
  <si>
    <t>Université de Sherbrooke</t>
  </si>
  <si>
    <t xml:space="preserve">UNIVERSITÉ DU QUÉBEC À MONTRÉAL </t>
  </si>
  <si>
    <t>UQAM - GALERIE ET LE CENTRE DE DESIGN</t>
  </si>
  <si>
    <t xml:space="preserve">UNIVERSITE DU QUEBEC EN OUTAOUAIS </t>
  </si>
  <si>
    <t>Galerie UQO</t>
  </si>
  <si>
    <t xml:space="preserve">USINE C </t>
  </si>
  <si>
    <t>Usine C</t>
  </si>
  <si>
    <t xml:space="preserve">VALSPEC INC. </t>
  </si>
  <si>
    <t>Valspec inc.</t>
  </si>
  <si>
    <t xml:space="preserve">VIDEOGRAPHE INC </t>
  </si>
  <si>
    <t>Vidéographe</t>
  </si>
  <si>
    <t xml:space="preserve">VILLAGE EN CHANSON DE PETITE-VALLEE </t>
  </si>
  <si>
    <t>Village en chanson de Petite-Vallée</t>
  </si>
  <si>
    <t xml:space="preserve">VILLE D'ALMA </t>
  </si>
  <si>
    <t>Ville d'Alma (Salle de spectacle)</t>
  </si>
  <si>
    <t xml:space="preserve">VILLE D'AMOS </t>
  </si>
  <si>
    <t>Centre d'exposition d'Amos  / Théâtre des Eskers</t>
  </si>
  <si>
    <t xml:space="preserve">VILLE DE CHÂTEAUGUAY </t>
  </si>
  <si>
    <t>Ville de Châteauguay  (diffuseur)</t>
  </si>
  <si>
    <t xml:space="preserve">VILLE DE GATINEAU </t>
  </si>
  <si>
    <t>Ville de Gatineau (Salle Jean-Despréz &amp; cabaret La Basoche)</t>
  </si>
  <si>
    <t xml:space="preserve">VILLE DE LA SARRE </t>
  </si>
  <si>
    <t>Ville de la Sarre (Centre d'art Rotary/Salle de spectacle Desjardins)</t>
  </si>
  <si>
    <t xml:space="preserve">VILLE DE LAVAL </t>
  </si>
  <si>
    <t>Maison des arts de Laval</t>
  </si>
  <si>
    <t xml:space="preserve">VILLE DE NEW RICHMOND </t>
  </si>
  <si>
    <t>Ville de New Richmond (Salle de spectacles régionale Desjardins)</t>
  </si>
  <si>
    <t xml:space="preserve">VILLE DE ROUYN-NORANDA </t>
  </si>
  <si>
    <t>Le Théâtre du cuivre</t>
  </si>
  <si>
    <t xml:space="preserve">VILLE DE SAINT-EUSTACHE </t>
  </si>
  <si>
    <t>Service des arts et de la culture de la Ville de Saint-Eustache</t>
  </si>
  <si>
    <t xml:space="preserve">VILLE DE VAL-D'OR </t>
  </si>
  <si>
    <t xml:space="preserve">VIRGINIE BRUNELLE INC. </t>
  </si>
  <si>
    <t>Virginie Brunelle inc.</t>
  </si>
  <si>
    <t xml:space="preserve">VOX, CENTRE DE L'IMAGE CONTEMPORAINE </t>
  </si>
  <si>
    <t>Vox</t>
  </si>
  <si>
    <t xml:space="preserve">VU, CENTRE DE DIFFUSION ET DE PRODUCTION DE LA PHOTOGRAPHIE </t>
  </si>
  <si>
    <t>VU</t>
  </si>
  <si>
    <t xml:space="preserve">ZEUGMA, COLLECTIF DE FOLKLORE URBAIN </t>
  </si>
  <si>
    <t>Zeugma, collectif de folklore urbain</t>
  </si>
  <si>
    <t>Nom_usuel</t>
  </si>
  <si>
    <t>Personnel technique</t>
  </si>
  <si>
    <t>Nombre de personnes employées et salaires</t>
  </si>
  <si>
    <t>Personnel relatif à la billetterie et à l'accueil</t>
  </si>
  <si>
    <t>Toute personne ayant une déficience entraînant une incapacité significative et persistante et qui est sujette à rencontrer des obstacles dans l'accomplissement d'activités courantes.</t>
  </si>
  <si>
    <t>Représentativité des employés</t>
  </si>
  <si>
    <t>COMMUNICATION</t>
  </si>
  <si>
    <t xml:space="preserve">Date : </t>
  </si>
  <si>
    <t>Date de réponse :</t>
  </si>
  <si>
    <t>*Obligatoire</t>
  </si>
  <si>
    <t>Personnel artistique ou de production</t>
  </si>
  <si>
    <t>L’emploi à temps plein se compose des personnes qui travaillent habituellement 30 heures ou plus par semaine à leur emploi principal ou à leur seul emploi.</t>
  </si>
  <si>
    <t>Employé contractuel ou pigiste</t>
  </si>
  <si>
    <t xml:space="preserve">Personne engagée de façon temporaire. La personne occupe une fonction qui prend fin à une date déterminée au préalable ou dès qu'un projet est terminé. </t>
  </si>
  <si>
    <t>Artistes des Premières Nations et inuits</t>
  </si>
  <si>
    <t>En situation de handicap</t>
  </si>
  <si>
    <t>Nombre de productions</t>
  </si>
  <si>
    <r>
      <t xml:space="preserve">Une fois les corrections faites, déposer votre fichier via Mon dossier CALQ, </t>
    </r>
    <r>
      <rPr>
        <b/>
        <sz val="12"/>
        <color theme="9" tint="-0.249977111117893"/>
        <rFont val="Arial"/>
        <family val="2"/>
      </rPr>
      <t xml:space="preserve">sous la section </t>
    </r>
    <r>
      <rPr>
        <b/>
        <u/>
        <sz val="12"/>
        <color theme="9" tint="-0.249977111117893"/>
        <rFont val="Arial"/>
        <family val="2"/>
      </rPr>
      <t>Documents/Rapport final d'activité</t>
    </r>
    <r>
      <rPr>
        <b/>
        <sz val="12"/>
        <color theme="9" tint="-0.249977111117893"/>
        <rFont val="Arial"/>
        <family val="2"/>
      </rPr>
      <t>.</t>
    </r>
  </si>
  <si>
    <t xml:space="preserve">2. </t>
  </si>
  <si>
    <t xml:space="preserve">3. </t>
  </si>
  <si>
    <t>Discipline :</t>
  </si>
  <si>
    <t>Inscrire le numéro d'entreprise du Québec (NEQ)</t>
  </si>
  <si>
    <t>1142335570</t>
  </si>
  <si>
    <t>Organisme inscrit à Mon dossier CALQ ?</t>
  </si>
  <si>
    <r>
      <t xml:space="preserve">3. Preuve de versement </t>
    </r>
    <r>
      <rPr>
        <sz val="11"/>
        <rFont val="Arial"/>
        <family val="2"/>
      </rPr>
      <t>(si lié par une attente avec les associations professionnelles) :</t>
    </r>
  </si>
  <si>
    <t>Un rapport annuel a-t-il été approuvé par le CA et 
déposé à l'AGA ?</t>
  </si>
  <si>
    <t>Les derniers états financiers, approuvés par votre CA, ont-ils été déposés à vos membres avant ou pendant l'AGA?</t>
  </si>
  <si>
    <t>Un auditeur a-t-il été nommé pour la prochaine année par vos membres en AGA?</t>
  </si>
  <si>
    <t>Le conseil d'administration</t>
  </si>
  <si>
    <t>Fonction
au sein du C.A.</t>
  </si>
  <si>
    <t xml:space="preserve">Président(e) </t>
  </si>
  <si>
    <t>Vice-président(e)</t>
  </si>
  <si>
    <t xml:space="preserve">Secrétaire </t>
  </si>
  <si>
    <t>Trésorier(ière)</t>
  </si>
  <si>
    <t>Administrateur(trice)</t>
  </si>
  <si>
    <t>Nombre d'années au CA</t>
  </si>
  <si>
    <t>Année de nomination à ce poste</t>
  </si>
  <si>
    <t>Si poste vacant, indiquer depuis quand</t>
  </si>
  <si>
    <t>Nombre d'administrateur(trice)s en poste :</t>
  </si>
  <si>
    <t>Nombre de postes vacants :</t>
  </si>
  <si>
    <t>Composition des comités du CA</t>
  </si>
  <si>
    <t>Nombre de réunions (dernier exercice)</t>
  </si>
  <si>
    <t>Comité exécutif (CE)</t>
  </si>
  <si>
    <t>Comité d'audit ou des finances</t>
  </si>
  <si>
    <t xml:space="preserve">Nombre de réunions du CA : </t>
  </si>
  <si>
    <t>Taux de présence moyen aux réunions :</t>
  </si>
  <si>
    <t>des administrateurs et administratrices ont été présent(e)s aux réunions du CA.</t>
  </si>
  <si>
    <t>2.1</t>
  </si>
  <si>
    <t>2. 2</t>
  </si>
  <si>
    <t>Assiduité des administrateurs et administratrices</t>
  </si>
  <si>
    <t xml:space="preserve">2.3 </t>
  </si>
  <si>
    <t>2.4</t>
  </si>
  <si>
    <t>Informations sur le CA</t>
  </si>
  <si>
    <t>Structure organisationnelle</t>
  </si>
  <si>
    <t>L’organisme est à jour à l’égard du paiement de tout salaire, bénéfice, paye de vacances ou toute autre forme de rémunération (y compris toute indemnité pour perte ou cessation d’emploi), les cotisations syndicales et autres prélèvements demandés par le salarié (rémunération) auxquels tout employé ou ancien employé de l’organisme a droit.</t>
  </si>
  <si>
    <t>Les opérations de l’organisme sont conformes aux lois, règlements, décrets, règles et autres exigences de toute autorité gouvernementale fédérale, provinciale et municipale.</t>
  </si>
  <si>
    <t>Lors de chaque séance du conseil d’administration, une déclaration de la directrice ou du directeur général (DG) est-elle faite, attestant que, depuis la dernière séance :</t>
  </si>
  <si>
    <t>Les postes de président(e) du CA et de directeur(trice) général(e) ou artistique sont-ils occupés par deux (2) personnes différentes ?</t>
  </si>
  <si>
    <t>Si non, pourquoi ?</t>
  </si>
  <si>
    <t>Informations sur la dernière AGA</t>
  </si>
  <si>
    <t>prévu aux règlements généraux</t>
  </si>
  <si>
    <t>de la diversité culturelle</t>
  </si>
  <si>
    <t>des Premières Nations ou inuit(e)s</t>
  </si>
  <si>
    <t>Votre organisme dispose-t-il d'une assurance responsabilité des administrateurs et dirigeants ?</t>
  </si>
  <si>
    <t>Sous quelle autorité est le directeur ou la directrice artistique de votre organisme?</t>
  </si>
  <si>
    <t>Sous quelle autorité est le directeur ou la directrice général(e) (ou administratif(-ive) le cas échéant) de votre organisme?</t>
  </si>
  <si>
    <t>Nombre de semaines de création ou de répétition</t>
  </si>
  <si>
    <t>Nombre de représentations s'il y a lieu</t>
  </si>
  <si>
    <t>Permanent - Temps partiel</t>
  </si>
  <si>
    <t>Permanent - Temps plein</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</si>
  <si>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</si>
  <si>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 Nombre</t>
  </si>
  <si>
    <t>Autres (Précisez)</t>
  </si>
  <si>
    <t>Bilan - Projets spéciaux ayant fait l'objet d'une subvention additionnelle pour le cycle pluriannuel</t>
  </si>
  <si>
    <t>Indiquer le type d'aide spéciale obtenue  :</t>
  </si>
  <si>
    <t>3. Budget du projet</t>
  </si>
  <si>
    <t>Employé permanent à temps plein</t>
  </si>
  <si>
    <t>Employé permanent à temps partiel</t>
  </si>
  <si>
    <t>Source : Lexique du CALQ</t>
  </si>
  <si>
    <t>Légende</t>
  </si>
  <si>
    <t>S'il y a lieu, références Web (matériel lié au projet)</t>
  </si>
  <si>
    <t>En aucun cas, il ne faut modifier le formulaire. 
La suppression d’onglets ou de lignes risque d’altérer les formules, de compromettre les données et de retarder le traitement de votre rapport.</t>
  </si>
  <si>
    <t>Onglet 10a - discipline</t>
  </si>
  <si>
    <t>Budget</t>
  </si>
  <si>
    <r>
      <t>Détailler les revenus du projet</t>
    </r>
    <r>
      <rPr>
        <sz val="11"/>
        <rFont val="Arial"/>
        <family val="2"/>
      </rPr>
      <t xml:space="preserve"> </t>
    </r>
    <r>
      <rPr>
        <sz val="8"/>
        <rFont val="Arial"/>
        <family val="2"/>
      </rPr>
      <t>(% calcul sur les revenus totaux)</t>
    </r>
  </si>
  <si>
    <r>
      <t xml:space="preserve">Détailler les dépenses du projet </t>
    </r>
    <r>
      <rPr>
        <sz val="8"/>
        <rFont val="Arial"/>
        <family val="2"/>
      </rPr>
      <t>(% calcul sur les revenus totaux)</t>
    </r>
  </si>
  <si>
    <t>Retour vers le haut de la page</t>
  </si>
  <si>
    <t>Bilan et retombées des activités réalisées</t>
  </si>
  <si>
    <t>Pour les organismes ayant obtenu une aide spéciale pour leur initiative structurante en circulation d'oeuvres ou pour la poursuite de leur projet structurant jeune public</t>
  </si>
  <si>
    <t>Si plus d'une entente, veuillez fusionner tous les documents en 1 seul PDF</t>
  </si>
  <si>
    <r>
      <rPr>
        <b/>
        <sz val="8"/>
        <rFont val="Arial"/>
        <family val="2"/>
      </rPr>
      <t xml:space="preserve">Organismes de création et production en arts de la scène </t>
    </r>
    <r>
      <rPr>
        <sz val="8"/>
        <rFont val="Arial"/>
        <family val="2"/>
      </rPr>
      <t xml:space="preserve"> - Démontrer le respect des ententes avec les associations professionnelles d’artistes.</t>
    </r>
    <r>
      <rPr>
        <b/>
        <u/>
        <sz val="8"/>
        <rFont val="Arial"/>
        <family val="2"/>
      </rPr>
      <t xml:space="preserve">
</t>
    </r>
    <r>
      <rPr>
        <sz val="8"/>
        <rFont val="Arial"/>
        <family val="2"/>
      </rPr>
      <t xml:space="preserve">
Joindre une preuve de versement de la part du producteur à l'association concernée ou les états financiers vérifiés incluant une mention de l’auditeur à l’effet que la ou les ententes ont été respectées. </t>
    </r>
    <r>
      <rPr>
        <b/>
        <sz val="8"/>
        <rFont val="Arial"/>
        <family val="2"/>
      </rPr>
      <t>Assurez-vous de fournir des documents qui n'incluent pas de renseignements personnels.</t>
    </r>
    <r>
      <rPr>
        <sz val="8"/>
        <rFont val="Arial"/>
        <family val="2"/>
      </rPr>
      <t xml:space="preserve">
</t>
    </r>
    <r>
      <rPr>
        <sz val="8"/>
        <color rgb="FFFF0000"/>
        <rFont val="Arial"/>
        <family val="2"/>
      </rPr>
      <t xml:space="preserve">
Si plus d'une entente, veuillez fusionner tous les documents en 1 seul PDF.</t>
    </r>
  </si>
  <si>
    <t>Affaires mondiales Canada</t>
  </si>
  <si>
    <t>Projets spéciaux s'il y a lieu</t>
  </si>
  <si>
    <t>Si votre situation financière affiche un surplus accumulé (Fonds d'administration générale ou Actifs nets non affectés) supérieur à 35 % de vos revenus, précisez vos intentions ou vos objectifs à cet égard.</t>
  </si>
  <si>
    <t>Je, soussigné(e),</t>
  </si>
  <si>
    <t>Nom des artistes, écrivain(e)s, conteur(se)s  principaux(ales)</t>
  </si>
  <si>
    <t>Provenance des artistes, écrivain(e)s, conteur(se)s principaux(ales)</t>
  </si>
  <si>
    <t>Noms des artistes et/ou des intervenant(e)s</t>
  </si>
  <si>
    <t>Montant de la cotisation ou tarif</t>
  </si>
  <si>
    <t>Cachets versés à l'artiste, l'écrivain(e) ou l'organisme</t>
  </si>
  <si>
    <t>Remise de billetterie 
à l'artiste, l'écrivain(e) ou l'organisme</t>
  </si>
  <si>
    <t>Note : Ajouter les lignes et ajuster les formules au besoin.</t>
  </si>
  <si>
    <t xml:space="preserve">Nom des artistes, écrivain(e)s et collaborateur(trice)s </t>
  </si>
  <si>
    <t>2. Décrire brièvement les retombées des activités réalisées.</t>
  </si>
  <si>
    <t>1. Dresser un bilan des activités réalisées.</t>
  </si>
  <si>
    <t>Raccourci clavier pour changer de ligne : ALT+ENTER</t>
  </si>
  <si>
    <t xml:space="preserve">Le terme "diversité culturelle" fait référence à la composition de la population québécoise qui compte aujourd'hui plus d'une centaine de communautés culturelles. Ces communautés de personnes, nées ici ou à l'étranger, contribuent depuis plusieurs décennies au développement démographique, social, économique et culturel de notre société. Cet apport bénéfique permet de faire du Québec, un État moderne et ouvert sur le monde. 
L'expression "Québécois des communautés culturelles" désigne les personnes immigrantes et les personnes issues de l'immigration autre que française et britannique qui sont nées au Québec; elle inclut donc les groupes désignés par le terme « minorités visibles ». Les minorités visibles sont définies par la Loi fédérale sur l’équité en matière d’emploi (LC, 1995, ch. 44) comme « les personnes autres que les Autochtones, qui ne sont pas de race blanche et qui n’ont pas la peau blanche ». </t>
  </si>
  <si>
    <t xml:space="preserve">NEQ :  </t>
  </si>
  <si>
    <t>Bilan</t>
  </si>
  <si>
    <t>Programme d'activités</t>
  </si>
  <si>
    <t>Étape 4 : Engagement de l'organisme</t>
  </si>
  <si>
    <t>Étape 5 : Directives d'envoi</t>
  </si>
  <si>
    <r>
      <t>Les subventions de votre organisme totalisent-elles 500 000 $ ou plus</t>
    </r>
    <r>
      <rPr>
        <sz val="10"/>
        <rFont val="Arial"/>
        <family val="2"/>
      </rPr>
      <t xml:space="preserve"> </t>
    </r>
    <r>
      <rPr>
        <b/>
        <sz val="9"/>
        <rFont val="Arial"/>
        <family val="2"/>
      </rPr>
      <t>(toutes instances gouvernementales</t>
    </r>
    <r>
      <rPr>
        <sz val="9"/>
        <rFont val="Arial"/>
        <family val="2"/>
      </rPr>
      <t>) ?</t>
    </r>
    <r>
      <rPr>
        <b/>
        <sz val="10"/>
        <rFont val="Arial"/>
        <family val="2"/>
      </rPr>
      <t xml:space="preserve"> </t>
    </r>
    <r>
      <rPr>
        <b/>
        <sz val="9"/>
        <rFont val="Arial"/>
        <family val="2"/>
      </rPr>
      <t>Si Non,</t>
    </r>
    <r>
      <rPr>
        <sz val="9"/>
        <rFont val="Arial"/>
        <family val="2"/>
      </rPr>
      <t xml:space="preserve"> passez à la section 3 - Structure organisationnelle.</t>
    </r>
  </si>
  <si>
    <t>Assemblée générale annuelle (AGA)</t>
  </si>
  <si>
    <t>Composition du conseil d'administration</t>
  </si>
  <si>
    <t>Personnel relatif à l'exploitation d'un lieu</t>
  </si>
  <si>
    <t>Entretien</t>
  </si>
  <si>
    <t>L’organisme est à jour tant à l’égard des retenues à la source, qu’à l’égard de toute somme devant être retenue et remise par lui aux autorités gouvernementales concernées en vertu des lois applicables.</t>
  </si>
  <si>
    <t>L'organisme est à jour quant à la rémunération de tout employé présentement ou antérieurement à son emploi.</t>
  </si>
  <si>
    <t>L'organisme confirme qu'il n'a aucune poursuite ou réception d’une mise en demeure contre lui.</t>
  </si>
  <si>
    <t>La police d’assurance administrateurs et dirigeants est en vigueur et sans restrictions.</t>
  </si>
  <si>
    <r>
      <t xml:space="preserve">Je confirme que les documents fournis au CALQ ne contiennent pas de renseignements personnels, comme entendu par la </t>
    </r>
    <r>
      <rPr>
        <i/>
        <sz val="10"/>
        <rFont val="Arial"/>
        <family val="2"/>
      </rPr>
      <t>Loi sur l’accès aux documents des organismes publics et sur la protection des</t>
    </r>
    <r>
      <rPr>
        <i/>
        <u/>
        <sz val="10"/>
        <color rgb="FF002060"/>
        <rFont val="Arial"/>
        <family val="2"/>
      </rPr>
      <t xml:space="preserve"> renseignements personnels</t>
    </r>
    <r>
      <rPr>
        <i/>
        <sz val="10"/>
        <rFont val="Arial"/>
        <family val="2"/>
      </rPr>
      <t>.</t>
    </r>
    <r>
      <rPr>
        <sz val="10"/>
        <rFont val="Arial"/>
        <family val="2"/>
      </rPr>
      <t xml:space="preserve"> Dans le cas contraire, je déclare avoir obtenu tous les consentements valides requis en vertu de toutes lois applicables pour collecter, utiliser et communiquer ces renseignements personnels.</t>
    </r>
  </si>
  <si>
    <t>À utiliser uniquement en réponse à des demandes de précisions ou de corrections du CALQ.</t>
  </si>
  <si>
    <t>L’emploi à temps partiel se compose des personnes qui travaillent habituellement moins de 30 heures par semaine à leur emploi principal ou à leur seul emploi.</t>
  </si>
  <si>
    <t xml:space="preserve">Ayant moins de 35 ans et/ou moins de cinq ans de pratique artistique. </t>
  </si>
  <si>
    <t>S’il ne vous est pas possible d’utiliser ce mode de transmission, exceptionnellement, le CALQ reçoit le dossier de candidature par WeTransfer (voir instructions ci-dessous).</t>
  </si>
  <si>
    <t>Si l'organisme s’est doté d'un plan d’action en matière de développement durable au cours de l'année qui se termine.</t>
  </si>
  <si>
    <t>Veuillez indiquer le nombre d'administrateur(trice)s  :</t>
  </si>
  <si>
    <t>(Conseil pratique : Préparez votre texte dans un fichier Word et copiez-le (CTRL+C). Pour coller le texte, double-cliquez dans la cellule et faites un coller (CTLR+V) dans la case. Vous pouvez agrandir la case au besoin).</t>
  </si>
  <si>
    <t>Cette section concerne l'ensemble du personnel rémunéré par l'organisme artistique et mesure les tendances annuelles de l'emploi. Votre participation est essentielle à l'obtention de résultats qui refléteront correctement la situation du milieu. Ces informations sont utilisées à des fins strictement statistiques.</t>
  </si>
  <si>
    <t>Directeur(trice) artistique, de programmation, rédacteur(trice) en chef, etc.</t>
  </si>
  <si>
    <t>Artistes, concepteur(trice)s, interprètes, écrivain(e)s, etc.</t>
  </si>
  <si>
    <t>Autres (ex. adjoint(e)s à la programmation; personnel de médiation)</t>
  </si>
  <si>
    <t>Directeur(trice), responsable ou coordonnateur(trice)</t>
  </si>
  <si>
    <t>Directeur(trice) général(e), directeur(trice) administratif(ve), etc.</t>
  </si>
  <si>
    <t>Soutien administratif (secrétaire, comptable, adjoint(e), etc.)</t>
  </si>
  <si>
    <t>SECTION DE L'ORGANISME</t>
  </si>
  <si>
    <t>Veuillez remplir chaque onglet. Vous pouvez le faire en cliquant sur les items soulignés en bleu. La colonne État permet de savoir si un minimum d'information a été saisi. Il vous revient de vous assurer que toutes les informations requises pour l'analyse du rapport d'activités ont été fournies.</t>
  </si>
  <si>
    <t>Nombre de visiteurs 
ou de participants</t>
  </si>
  <si>
    <t>Bilan et programme d'activités</t>
  </si>
  <si>
    <t>Veuillez indiquer les grandes lignes de votre programme d'activités.</t>
  </si>
  <si>
    <t>déclare être un(e) représentant(e) dûment autorisé(e) à transmettre le présent rapport final d'activité,</t>
  </si>
  <si>
    <t>Non binaires</t>
  </si>
  <si>
    <t>Premières Nations et inuites</t>
  </si>
  <si>
    <t>Employé permanent</t>
  </si>
  <si>
    <t>L'employé permanent occupe une fonction dont la durée n'est pas déterminée à l'avance. 
L'emploi doit durer aussi longtemps que l'employé le désire ou que l'organisme le maintient et peut être occupé à temps plein ou à temps partiel.</t>
  </si>
  <si>
    <t xml:space="preserve">Dernier exercice terminé </t>
  </si>
  <si>
    <t>(année-mois-jour)</t>
  </si>
  <si>
    <t>SECTION DU CALQ</t>
  </si>
  <si>
    <t>Profil</t>
  </si>
  <si>
    <t>2025-2026</t>
  </si>
  <si>
    <t>Date de l'AGA au cours de laquelle les états financiers associés à ce rapport ont été approuvés</t>
  </si>
  <si>
    <t>Énumérez les moyens qui ont été mis de l'avant pour permettre à votre CA d'avoir une vision juste et actualisée de la situation financière et de l'évolution de votre organisation.</t>
  </si>
  <si>
    <t>2.5</t>
  </si>
  <si>
    <t>2.6</t>
  </si>
  <si>
    <t>Pour accéder à la version gratuite en ligne d’Excel, vous devez vous créer un compte Microsoft en cliquant ICI.</t>
  </si>
  <si>
    <t/>
  </si>
  <si>
    <t>Atelier de médiation</t>
  </si>
  <si>
    <t>Atelier de création ou d'exploration</t>
  </si>
  <si>
    <t>Atelier préparatoire à la sortie scolaire</t>
  </si>
  <si>
    <t>Rencontre avec le public/Bord de scène</t>
  </si>
  <si>
    <t>Répétition ou générale publique</t>
  </si>
  <si>
    <t>Présentation d'extraits de spectacles</t>
  </si>
  <si>
    <t>Rencontre-causerie avec des artistes</t>
  </si>
  <si>
    <t>Lecture publique</t>
  </si>
  <si>
    <t>Formation / Classe de maître</t>
  </si>
  <si>
    <t>Type d'activité</t>
  </si>
  <si>
    <t>Nom des artistes ou des intervenants</t>
  </si>
  <si>
    <t>Nombre de spectateurs ou de participants</t>
  </si>
  <si>
    <t>Ces frais incluent-il la part des coproducteurs ?</t>
  </si>
  <si>
    <t>Indiquez 0 si non applicable</t>
  </si>
  <si>
    <t>1.1</t>
  </si>
  <si>
    <t>1.2</t>
  </si>
  <si>
    <t>Indiquez les contributions de l'employeur</t>
  </si>
  <si>
    <t>Nombre de personnes et salaires pour chaque catégorie d'emploi</t>
  </si>
  <si>
    <t>1.3</t>
  </si>
  <si>
    <t>Nombre de personnes rémunérées selon les groupes suivants :</t>
  </si>
  <si>
    <t>Contractuels ou pigistes (honoraires professionnels)</t>
  </si>
  <si>
    <t>Arts publics</t>
  </si>
  <si>
    <t>Manifestation/Symposium</t>
  </si>
  <si>
    <t>Bande dessinée/Illustration</t>
  </si>
  <si>
    <t>Autres (veuillez préciser)</t>
  </si>
  <si>
    <t>Design environnemental</t>
  </si>
  <si>
    <t>Architecture du paysage</t>
  </si>
  <si>
    <t>Céramique</t>
  </si>
  <si>
    <t>Textile</t>
  </si>
  <si>
    <t>Verre</t>
  </si>
  <si>
    <t>Ebénisterie</t>
  </si>
  <si>
    <t>Lutherie</t>
  </si>
  <si>
    <t>Capsule-vidéo/Balado</t>
  </si>
  <si>
    <t>Ateliers</t>
  </si>
  <si>
    <t>La répartition des employés selon le genre (toutes catégories confondues)
Mettez 0 s'il n'y en a pas</t>
  </si>
  <si>
    <t>Nombre de bénévoles</t>
  </si>
  <si>
    <t>Onglet mediation CREA-PROD</t>
  </si>
  <si>
    <r>
      <t xml:space="preserve">Lieu de la tenue de l'activité 
</t>
    </r>
    <r>
      <rPr>
        <sz val="9"/>
        <rFont val="Arial"/>
        <family val="2"/>
      </rPr>
      <t>Si l'activité a été réalisée en ligne, indiquez : Webdiffusion</t>
    </r>
  </si>
  <si>
    <t>Artiste de la diversité culturelle*</t>
  </si>
  <si>
    <t>Année</t>
  </si>
  <si>
    <t xml:space="preserve">Type d'organisme </t>
  </si>
  <si>
    <t>Catégorie</t>
  </si>
  <si>
    <t>Sous-catégorie</t>
  </si>
  <si>
    <t xml:space="preserve">Type </t>
  </si>
  <si>
    <r>
      <t xml:space="preserve">Inscrire le nom légal de l'organisme 
</t>
    </r>
    <r>
      <rPr>
        <b/>
        <sz val="9"/>
        <color rgb="FFFF0000"/>
        <rFont val="Arial"/>
        <family val="2"/>
      </rPr>
      <t>(s'il n'apparaît pas à la ligne 13)</t>
    </r>
  </si>
  <si>
    <t>Budget - Revenu</t>
  </si>
  <si>
    <t>Budget - Dépense</t>
  </si>
  <si>
    <t>Sommaire des résultats</t>
  </si>
  <si>
    <t>Surplus/Déficit d'exercice</t>
  </si>
  <si>
    <t>Surplus/Déficit accumulé</t>
  </si>
  <si>
    <t>Actifs nets affectés</t>
  </si>
  <si>
    <t>Budget - Sommaire</t>
  </si>
  <si>
    <t xml:space="preserve">Production présentée en codiffusion </t>
  </si>
  <si>
    <t>Clientèle</t>
  </si>
  <si>
    <t>Artistes de la diversité culturelle</t>
  </si>
  <si>
    <t>Artistes de la relève</t>
  </si>
  <si>
    <t>Artistes en situation de handicap</t>
  </si>
  <si>
    <t xml:space="preserve">Recette de billetterie et d'abonnements
</t>
  </si>
  <si>
    <t xml:space="preserve">Cachets garantis
</t>
  </si>
  <si>
    <t xml:space="preserve">Revenus de webdiffusion
</t>
  </si>
  <si>
    <t xml:space="preserve">Revenus totaux
</t>
  </si>
  <si>
    <t>Lieu de diffusion</t>
  </si>
  <si>
    <t>Titre du spectacle 
ou de la production</t>
  </si>
  <si>
    <t>Actifs nets autres</t>
  </si>
  <si>
    <t xml:space="preserve">Nombre de productions </t>
  </si>
  <si>
    <t>Nombre de représentations offertes en location</t>
  </si>
  <si>
    <t xml:space="preserve">Mode d'accueil </t>
  </si>
  <si>
    <t>Type d'activité de médiaton</t>
  </si>
  <si>
    <t>Nombre d'activités de médiation</t>
  </si>
  <si>
    <t>Revenus de billetterie</t>
  </si>
  <si>
    <t xml:space="preserve">Nombre de représen-
tations </t>
  </si>
  <si>
    <t>Activités de médiation et développement de publics (hors spectacles)</t>
  </si>
  <si>
    <t>Nbre Chorégraphes</t>
  </si>
  <si>
    <t>Chorégraphes</t>
  </si>
  <si>
    <t>Nbre interprètes</t>
  </si>
  <si>
    <t>Interprètes</t>
  </si>
  <si>
    <t>Nbre Chef(fe), directeur(trice) musical(e), solistes</t>
  </si>
  <si>
    <t>Chef(fe), directeur(trice) musical(e), solistes</t>
  </si>
  <si>
    <t>Nbre Compositeur(trice)s</t>
  </si>
  <si>
    <t xml:space="preserve"> Compositeur(trice)s</t>
  </si>
  <si>
    <t>Nbre choristes</t>
  </si>
  <si>
    <t>Choristes</t>
  </si>
  <si>
    <t>Nbre musicien(ne)s</t>
  </si>
  <si>
    <t>Musicien(ne)s</t>
  </si>
  <si>
    <t>Nbre metteur(se)s en scène</t>
  </si>
  <si>
    <t>Metteur(se)s en scène</t>
  </si>
  <si>
    <t>Nbre répétiteur(trice)s</t>
  </si>
  <si>
    <t>Répétiteur(trice)s</t>
  </si>
  <si>
    <t>Nbre concepteur(trice)s / Créateur(trice)s</t>
  </si>
  <si>
    <t>Concepteur(trice)s / Créateur(trice)s</t>
  </si>
  <si>
    <t>Titre</t>
  </si>
  <si>
    <t>COLONNE</t>
  </si>
  <si>
    <t>Colonne NBR</t>
  </si>
  <si>
    <t>Revenus en argent provenant du coproducteur</t>
  </si>
  <si>
    <t>Revenus de webdiffusion</t>
  </si>
  <si>
    <t>Nombre d’artistes</t>
  </si>
  <si>
    <t xml:space="preserve">Lieu de la tenue de l'activité </t>
  </si>
  <si>
    <t>Provenance des artistes</t>
  </si>
  <si>
    <t>Type de diffusion</t>
  </si>
  <si>
    <t>Diffusion à domicile</t>
  </si>
  <si>
    <t>Diffusion en circulation à l’extérieur du Québec</t>
  </si>
  <si>
    <t>Diffusion en circulation au Québec</t>
  </si>
  <si>
    <t>Budget 14a</t>
  </si>
  <si>
    <t>Onglet : Coûts de création et production</t>
  </si>
  <si>
    <t>Onglet : Bilan Médiation 9b</t>
  </si>
  <si>
    <t>Onglet : Bilan de diffusion 9a</t>
  </si>
  <si>
    <t>Onglet : Budget 14a</t>
  </si>
  <si>
    <t>Onglet : Bilan diffusion 10a</t>
  </si>
  <si>
    <t>Onglet : Bilan diffusion 10C</t>
  </si>
  <si>
    <t>Onglet : Bilan diffusion 11a</t>
  </si>
  <si>
    <t>Onglet : Bilan Autre 11b</t>
  </si>
  <si>
    <t>Frais d'activité</t>
  </si>
  <si>
    <t>Budget 14b</t>
  </si>
  <si>
    <t>Budget 14C</t>
  </si>
  <si>
    <t>Budget 14e</t>
  </si>
  <si>
    <t>Onglet : BilanPeri12a</t>
  </si>
  <si>
    <t>Provenance des artistes, écrivain(e)s et collaborateur(trice)s</t>
  </si>
  <si>
    <t>Lieu de la tenue de l'activité</t>
  </si>
  <si>
    <t xml:space="preserve">Revenus de l'activité </t>
  </si>
  <si>
    <t>Arts multidisciplinaires/interdisciplinaires</t>
  </si>
  <si>
    <t>Art relationnel</t>
  </si>
  <si>
    <t>Balado</t>
  </si>
  <si>
    <t>Vidéo, exposition</t>
  </si>
  <si>
    <t>Onglet : 16a Bilan</t>
  </si>
  <si>
    <t xml:space="preserve">Revenus de billetterie </t>
  </si>
  <si>
    <t xml:space="preserve">Apport financier étranger </t>
  </si>
  <si>
    <t>Médiation nombre d'activités</t>
  </si>
  <si>
    <t>Nombre de productions différentes</t>
  </si>
  <si>
    <t xml:space="preserve"> Type d'activité de médiation</t>
  </si>
  <si>
    <t>Onglet : 12b périodique</t>
  </si>
  <si>
    <t>Nombre de numéros</t>
  </si>
  <si>
    <t>Tirage annuel</t>
  </si>
  <si>
    <t>Nombre d'exemplaires vendus</t>
  </si>
  <si>
    <t>Nombre d'abonnements payants</t>
  </si>
  <si>
    <t>Nombre d'abonnements au format numérique</t>
  </si>
  <si>
    <t>Pourcentage de contenu québécois</t>
  </si>
  <si>
    <t>Bassin potentiel de membres</t>
  </si>
  <si>
    <t>Nombre total de membres (excluant hors-Québec)</t>
  </si>
  <si>
    <t>Nombre de membres de l’extérieur du Québec</t>
  </si>
  <si>
    <t>Onglet : Plan de diffusion 9a</t>
  </si>
  <si>
    <t>Onglet : Plan Médiation 9b</t>
  </si>
  <si>
    <t>Onglet : Plan diffusion 10a</t>
  </si>
  <si>
    <t>Onglet : Plan diffusion 10C</t>
  </si>
  <si>
    <t>Onglet : Plan diffusion 11a</t>
  </si>
  <si>
    <t>Onglet : Plan Autre 11b</t>
  </si>
  <si>
    <t>Onglet :Plan Peri12a</t>
  </si>
  <si>
    <t>2026-2027</t>
  </si>
  <si>
    <t>Budget 14D_Preparation</t>
  </si>
  <si>
    <t>Budget 14D_Realisation</t>
  </si>
  <si>
    <t>Fin année financière</t>
  </si>
  <si>
    <t>Type rapport</t>
  </si>
  <si>
    <t>Plan</t>
  </si>
  <si>
    <t>Onglet : 16a plan</t>
  </si>
  <si>
    <t>Onglet : 12b périodique - plan</t>
  </si>
  <si>
    <t>Année faisant l'objet du rapport</t>
  </si>
  <si>
    <t>Onglet ASSO-15b</t>
  </si>
  <si>
    <t>Discipline demandeur</t>
  </si>
  <si>
    <t>An</t>
  </si>
  <si>
    <t>2 du cycle :</t>
  </si>
  <si>
    <t>Communication 1 :</t>
  </si>
  <si>
    <t>Communication 2 :</t>
  </si>
  <si>
    <r>
      <rPr>
        <b/>
        <sz val="11"/>
        <color rgb="FFFF0000"/>
        <rFont val="Arial"/>
        <family val="2"/>
      </rPr>
      <t>IMPORTANT</t>
    </r>
    <r>
      <rPr>
        <sz val="11"/>
        <rFont val="Arial"/>
        <family val="2"/>
      </rPr>
      <t xml:space="preserve"> : Ce formulaire est </t>
    </r>
    <r>
      <rPr>
        <u/>
        <sz val="11"/>
        <rFont val="Arial"/>
        <family val="2"/>
      </rPr>
      <t xml:space="preserve">conçu pour </t>
    </r>
    <r>
      <rPr>
        <b/>
        <u/>
        <sz val="11"/>
        <rFont val="Arial"/>
        <family val="2"/>
      </rPr>
      <t xml:space="preserve">Excel, versions 2010 et ultérieures. </t>
    </r>
    <r>
      <rPr>
        <b/>
        <sz val="11"/>
        <rFont val="Arial"/>
        <family val="2"/>
      </rPr>
      <t>Si vous ne disposez pas de l’une de ces versions</t>
    </r>
    <r>
      <rPr>
        <sz val="11"/>
        <rFont val="Arial"/>
        <family val="2"/>
      </rPr>
      <t xml:space="preserve">, 
vous devez </t>
    </r>
    <r>
      <rPr>
        <b/>
        <sz val="11"/>
        <rFont val="Arial"/>
        <family val="2"/>
      </rPr>
      <t>utiliser une version Web gratuite de Microsoft 365</t>
    </r>
    <r>
      <rPr>
        <sz val="11"/>
        <rFont val="Arial"/>
        <family val="2"/>
      </rPr>
      <t xml:space="preserve">. 
</t>
    </r>
    <r>
      <rPr>
        <b/>
        <sz val="11"/>
        <rFont val="Arial"/>
        <family val="2"/>
      </rPr>
      <t>Tous les autres logiciels tableurs</t>
    </r>
    <r>
      <rPr>
        <sz val="11"/>
        <rFont val="Arial"/>
        <family val="2"/>
      </rPr>
      <t xml:space="preserve"> comme Google Sheets (via Google Drive), Numbers (Apple), OpenCalc (OpenOffice), Calc (LibreOffice), etc., </t>
    </r>
    <r>
      <rPr>
        <b/>
        <sz val="11"/>
        <rFont val="Arial"/>
        <family val="2"/>
      </rPr>
      <t xml:space="preserve">sont à éviter absolument.
</t>
    </r>
    <r>
      <rPr>
        <sz val="11"/>
        <rFont val="Arial"/>
        <family val="2"/>
      </rPr>
      <t>Ils ne disposent pas de toutes les fonctionnalités nécessaires. Leur utilisation pourrait compromettre les données.</t>
    </r>
  </si>
  <si>
    <r>
      <t xml:space="preserve">Si une même personne occupe plusieurs postes, </t>
    </r>
    <r>
      <rPr>
        <b/>
        <u/>
        <sz val="13"/>
        <rFont val="Arial"/>
        <family val="2"/>
      </rPr>
      <t>indiquez la proportion correspondant à chaque catégorie d'emploi</t>
    </r>
  </si>
  <si>
    <t>An du cycle</t>
  </si>
  <si>
    <t>2024-2025</t>
  </si>
  <si>
    <t>2027-2028</t>
  </si>
  <si>
    <t>Onglet résumé -Bilan</t>
  </si>
  <si>
    <t>Onglet résumé -Plan</t>
  </si>
  <si>
    <t>Choisir</t>
  </si>
  <si>
    <t>Associations professionnelles d'artistes, organismes de services et regroupements nationaux</t>
  </si>
  <si>
    <t>Veuillez indiquer la composition de votre CA à la fin de l'exercice de l'an 2 du cycle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</si>
</sst>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7" formatCode="#,##0.00\ &quot;$&quot;_);\(#,##0.00\ &quot;$&quot;\)"/>
    <numFmt numFmtId="42" formatCode="_ * #,##0_)\ &quot;$&quot;_ ;_ * \(#,##0\)\ &quot;$&quot;_ ;_ * &quot;-&quot;_)\ &quot;$&quot;_ ;_ @_ "/>
    <numFmt numFmtId="44" formatCode="_ * #,##0.00_)\ &quot;$&quot;_ ;_ * \(#,##0.00\)\ &quot;$&quot;_ ;_ * &quot;-&quot;??_)\ &quot;$&quot;_ ;_ @_ "/>
    <numFmt numFmtId="43" formatCode="_ * #,##0.00_)_ ;_ * \(#,##0.00\)_ ;_ * &quot;-&quot;??_)_ ;_ @_ "/>
    <numFmt numFmtId="164" formatCode="_ * #,##0_)\ _$_ ;_ * \(#,##0\)\ _$_ ;_ * &quot;-&quot;_)\ _$_ ;_ @_ "/>
    <numFmt numFmtId="165" formatCode="_ * #,##0_)&quot; $&quot;_ ;_ * \(#,##0\)&quot; $&quot;_ ;_ * &quot;-&quot;_)&quot; $&quot;_ ;_ @_ "/>
    <numFmt numFmtId="166" formatCode="* #,##0_)_ ;\ * \(#,##0\)_ ;* &quot;-&quot;_)_ ;_ @_ "/>
    <numFmt numFmtId="167" formatCode="_ * #,##0.00_)&quot; $&quot;_ ;_ * \(#,##0.00\)&quot; $&quot;_ ;_ * &quot;-&quot;??_)&quot; $&quot;_ ;_ @_ "/>
    <numFmt numFmtId="168" formatCode="_ * #,##0.00_)\ [$$-C0C]_ ;_ * \(#,##0.00\)\ [$$-C0C]_ ;_ * &quot;-&quot;??_)\ [$$-C0C]_ ;_ @_ "/>
    <numFmt numFmtId="169" formatCode="#,##0\ _$"/>
    <numFmt numFmtId="170" formatCode="_(&quot;$&quot;* #,##0.00_);_(&quot;$&quot;* \(#,##0.00\);_(&quot;$&quot;* &quot;-&quot;??_);_(@_)"/>
  </numFmts>
  <fonts count="14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Arial"/>
      <family val="2"/>
    </font>
    <font>
      <sz val="9"/>
      <color theme="1"/>
      <name val="Arial"/>
      <family val="2"/>
    </font>
    <font>
      <sz val="10"/>
      <name val="Arial"/>
      <family val="2"/>
    </font>
    <font>
      <sz val="9"/>
      <name val="Arial"/>
      <family val="2"/>
    </font>
    <font>
      <b/>
      <sz val="10"/>
      <name val="Arial"/>
      <family val="2"/>
    </font>
    <font>
      <b/>
      <sz val="12"/>
      <name val="Arial"/>
      <family val="2"/>
    </font>
    <font>
      <b/>
      <sz val="10"/>
      <name val="Arial"/>
      <family val="2"/>
    </font>
    <font>
      <b/>
      <sz val="14"/>
      <name val="Arial"/>
      <family val="2"/>
    </font>
    <font>
      <b/>
      <sz val="9"/>
      <name val="Arial"/>
      <family val="2"/>
    </font>
    <font>
      <sz val="10"/>
      <name val="Arial"/>
      <family val="2"/>
    </font>
    <font>
      <sz val="9"/>
      <name val="Arial"/>
      <family val="2"/>
    </font>
    <font>
      <sz val="9"/>
      <color indexed="10"/>
      <name val="Arial"/>
      <family val="2"/>
    </font>
    <font>
      <sz val="8"/>
      <name val="Arial"/>
      <family val="2"/>
    </font>
    <font>
      <b/>
      <sz val="8"/>
      <name val="Arial"/>
      <family val="2"/>
    </font>
    <font>
      <b/>
      <sz val="14"/>
      <color indexed="18"/>
      <name val="Arial"/>
      <family val="2"/>
    </font>
    <font>
      <b/>
      <sz val="10"/>
      <color indexed="18"/>
      <name val="Arial"/>
      <family val="2"/>
    </font>
    <font>
      <sz val="7"/>
      <name val="Arial"/>
      <family val="2"/>
    </font>
    <font>
      <i/>
      <sz val="10"/>
      <name val="Arial"/>
      <family val="2"/>
    </font>
    <font>
      <b/>
      <sz val="7"/>
      <name val="Arial"/>
      <family val="2"/>
    </font>
    <font>
      <i/>
      <sz val="7"/>
      <name val="Arial"/>
      <family val="2"/>
    </font>
    <font>
      <b/>
      <sz val="9"/>
      <color indexed="18"/>
      <name val="Arial"/>
      <family val="2"/>
    </font>
    <font>
      <b/>
      <sz val="8"/>
      <color indexed="18"/>
      <name val="Arial"/>
      <family val="2"/>
    </font>
    <font>
      <sz val="10"/>
      <name val="Geneva"/>
    </font>
    <font>
      <sz val="11"/>
      <name val="Arial"/>
      <family val="2"/>
    </font>
    <font>
      <b/>
      <sz val="11"/>
      <name val="Arial"/>
      <family val="2"/>
    </font>
    <font>
      <i/>
      <sz val="7"/>
      <name val="Arial"/>
      <family val="2"/>
    </font>
    <font>
      <sz val="9"/>
      <name val="Arial"/>
      <family val="2"/>
    </font>
    <font>
      <b/>
      <i/>
      <sz val="9"/>
      <name val="Arial"/>
      <family val="2"/>
    </font>
    <font>
      <sz val="9"/>
      <color indexed="18"/>
      <name val="Arial"/>
      <family val="2"/>
    </font>
    <font>
      <b/>
      <sz val="14"/>
      <name val="Arial"/>
      <family val="2"/>
    </font>
    <font>
      <sz val="9"/>
      <name val="Arial"/>
      <family val="2"/>
    </font>
    <font>
      <b/>
      <i/>
      <sz val="10"/>
      <name val="Arial"/>
      <family val="2"/>
    </font>
    <font>
      <sz val="10"/>
      <color rgb="FFFF0000"/>
      <name val="Arial"/>
      <family val="2"/>
    </font>
    <font>
      <sz val="10"/>
      <color rgb="FF000000"/>
      <name val="Arial"/>
      <family val="2"/>
    </font>
    <font>
      <sz val="12"/>
      <name val="Arial"/>
      <family val="2"/>
    </font>
    <font>
      <sz val="11"/>
      <color theme="1"/>
      <name val="Calibri"/>
      <family val="2"/>
      <scheme val="minor"/>
    </font>
    <font>
      <b/>
      <sz val="10"/>
      <color theme="0"/>
      <name val="Arial"/>
      <family val="2"/>
    </font>
    <font>
      <sz val="11"/>
      <color theme="0"/>
      <name val="Arial"/>
      <family val="2"/>
    </font>
    <font>
      <b/>
      <sz val="9"/>
      <color rgb="FF002060"/>
      <name val="Arial"/>
      <family val="2"/>
    </font>
    <font>
      <b/>
      <sz val="11"/>
      <color rgb="FFFF0000"/>
      <name val="Arial"/>
      <family val="2"/>
    </font>
    <font>
      <b/>
      <sz val="9"/>
      <color rgb="FFFF0000"/>
      <name val="Arial"/>
      <family val="2"/>
    </font>
    <font>
      <sz val="9"/>
      <color rgb="FFFF0000"/>
      <name val="Arial"/>
      <family val="2"/>
    </font>
    <font>
      <sz val="8"/>
      <color rgb="FFFF0000"/>
      <name val="Arial"/>
      <family val="2"/>
    </font>
    <font>
      <sz val="10"/>
      <color theme="1"/>
      <name val="Arial"/>
      <family val="2"/>
    </font>
    <font>
      <b/>
      <u/>
      <sz val="11"/>
      <color theme="1"/>
      <name val="Arial"/>
      <family val="2"/>
    </font>
    <font>
      <sz val="11"/>
      <color theme="1"/>
      <name val="Arial"/>
      <family val="2"/>
    </font>
    <font>
      <b/>
      <sz val="16"/>
      <name val="Arial"/>
      <family val="2"/>
    </font>
    <font>
      <b/>
      <sz val="10"/>
      <color theme="1"/>
      <name val="Arial"/>
      <family val="2"/>
    </font>
    <font>
      <b/>
      <sz val="12"/>
      <color theme="1"/>
      <name val="Arial"/>
      <family val="2"/>
    </font>
    <font>
      <sz val="10"/>
      <color rgb="FF0000FF"/>
      <name val="Arial"/>
      <family val="2"/>
    </font>
    <font>
      <u/>
      <sz val="11"/>
      <color theme="10"/>
      <name val="Calibri"/>
      <family val="2"/>
      <scheme val="minor"/>
    </font>
    <font>
      <sz val="11"/>
      <name val="Calibri"/>
      <family val="2"/>
      <scheme val="minor"/>
    </font>
    <font>
      <sz val="12"/>
      <color theme="1"/>
      <name val="Calibri"/>
      <family val="2"/>
      <scheme val="minor"/>
    </font>
    <font>
      <b/>
      <u/>
      <sz val="10"/>
      <name val="Arial"/>
      <family val="2"/>
    </font>
    <font>
      <b/>
      <i/>
      <u/>
      <sz val="10"/>
      <name val="Arial"/>
      <family val="2"/>
    </font>
    <font>
      <b/>
      <sz val="14"/>
      <color theme="0"/>
      <name val="Arial"/>
      <family val="2"/>
    </font>
    <font>
      <b/>
      <i/>
      <u/>
      <sz val="12"/>
      <color rgb="FF002060"/>
      <name val="Calibri"/>
      <family val="2"/>
      <scheme val="minor"/>
    </font>
    <font>
      <b/>
      <sz val="10"/>
      <color rgb="FFFF0000"/>
      <name val="Arial"/>
      <family val="2"/>
    </font>
    <font>
      <b/>
      <i/>
      <sz val="8"/>
      <name val="Arial"/>
      <family val="2"/>
    </font>
    <font>
      <b/>
      <sz val="16"/>
      <color theme="0"/>
      <name val="Arial"/>
      <family val="2"/>
    </font>
    <font>
      <sz val="10"/>
      <name val="Arial"/>
      <family val="2"/>
    </font>
    <font>
      <sz val="11"/>
      <name val="Calibri"/>
      <family val="2"/>
    </font>
    <font>
      <b/>
      <u/>
      <sz val="8"/>
      <name val="Arial"/>
      <family val="2"/>
    </font>
    <font>
      <sz val="10"/>
      <color rgb="FF002060"/>
      <name val="Arial"/>
      <family val="2"/>
    </font>
    <font>
      <i/>
      <sz val="10"/>
      <color rgb="FF000000"/>
      <name val="Arial"/>
      <family val="2"/>
    </font>
    <font>
      <b/>
      <sz val="11"/>
      <color theme="1"/>
      <name val="Arial"/>
      <family val="2"/>
    </font>
    <font>
      <b/>
      <sz val="10"/>
      <color rgb="FF002060"/>
      <name val="Arial"/>
      <family val="2"/>
    </font>
    <font>
      <u/>
      <sz val="11"/>
      <color rgb="FF002060"/>
      <name val="Calibri"/>
      <family val="2"/>
      <scheme val="minor"/>
    </font>
    <font>
      <sz val="6"/>
      <name val="Arial"/>
      <family val="2"/>
    </font>
    <font>
      <b/>
      <sz val="16"/>
      <color theme="1"/>
      <name val="Calibri"/>
      <family val="2"/>
      <scheme val="minor"/>
    </font>
    <font>
      <b/>
      <sz val="8"/>
      <color rgb="FF002060"/>
      <name val="Arial"/>
      <family val="2"/>
    </font>
    <font>
      <b/>
      <sz val="11"/>
      <color rgb="FF002060"/>
      <name val="Arial"/>
      <family val="2"/>
    </font>
    <font>
      <sz val="10"/>
      <color theme="0"/>
      <name val="Arial"/>
      <family val="2"/>
    </font>
    <font>
      <sz val="8"/>
      <color theme="0"/>
      <name val="Arial"/>
      <family val="2"/>
    </font>
    <font>
      <b/>
      <sz val="12"/>
      <color rgb="FFFF0000"/>
      <name val="Arial"/>
      <family val="2"/>
    </font>
    <font>
      <sz val="11"/>
      <color rgb="FFFF0000"/>
      <name val="Arial"/>
      <family val="2"/>
    </font>
    <font>
      <b/>
      <sz val="13"/>
      <name val="Arial"/>
      <family val="2"/>
    </font>
    <font>
      <sz val="18"/>
      <color theme="0"/>
      <name val="Arial"/>
      <family val="2"/>
    </font>
    <font>
      <b/>
      <sz val="16"/>
      <color rgb="FF09BFFF"/>
      <name val="Arial"/>
      <family val="2"/>
    </font>
    <font>
      <sz val="18"/>
      <name val="Arial"/>
      <family val="2"/>
    </font>
    <font>
      <b/>
      <sz val="13"/>
      <color indexed="18"/>
      <name val="Arial"/>
      <family val="2"/>
    </font>
    <font>
      <b/>
      <sz val="11"/>
      <color theme="3" tint="-0.249977111117893"/>
      <name val="Arial"/>
      <family val="2"/>
    </font>
    <font>
      <sz val="9"/>
      <color rgb="FF00B0F0"/>
      <name val="Arial"/>
      <family val="2"/>
    </font>
    <font>
      <u/>
      <sz val="8"/>
      <name val="Arial"/>
      <family val="2"/>
    </font>
    <font>
      <sz val="10"/>
      <name val="Calibri"/>
      <family val="2"/>
    </font>
    <font>
      <sz val="8"/>
      <name val="Calibri"/>
      <family val="2"/>
    </font>
    <font>
      <sz val="8"/>
      <color theme="1"/>
      <name val="Arial"/>
      <family val="2"/>
    </font>
    <font>
      <b/>
      <sz val="8"/>
      <color theme="1"/>
      <name val="Arial"/>
      <family val="2"/>
    </font>
    <font>
      <i/>
      <sz val="9"/>
      <color rgb="FFFF0000"/>
      <name val="Arial"/>
      <family val="2"/>
    </font>
    <font>
      <sz val="9"/>
      <name val="Calibri"/>
      <family val="2"/>
    </font>
    <font>
      <b/>
      <sz val="9"/>
      <color theme="1"/>
      <name val="Arial"/>
      <family val="2"/>
    </font>
    <font>
      <b/>
      <sz val="11"/>
      <name val="Calibri"/>
      <family val="2"/>
    </font>
    <font>
      <u/>
      <sz val="14"/>
      <color theme="10"/>
      <name val="Calibri"/>
      <family val="2"/>
      <scheme val="minor"/>
    </font>
    <font>
      <b/>
      <sz val="13"/>
      <color theme="0"/>
      <name val="Arial"/>
      <family val="2"/>
    </font>
    <font>
      <b/>
      <sz val="12"/>
      <color theme="0"/>
      <name val="Arial"/>
      <family val="2"/>
    </font>
    <font>
      <u/>
      <sz val="12"/>
      <color theme="10"/>
      <name val="Calibri"/>
      <family val="2"/>
      <scheme val="minor"/>
    </font>
    <font>
      <b/>
      <sz val="12"/>
      <color theme="0"/>
      <name val="Calibri"/>
      <family val="2"/>
    </font>
    <font>
      <b/>
      <sz val="11"/>
      <color theme="0"/>
      <name val="Arial"/>
      <family val="2"/>
    </font>
    <font>
      <b/>
      <sz val="12"/>
      <color rgb="FF002060"/>
      <name val="Arial"/>
      <family val="2"/>
    </font>
    <font>
      <sz val="12"/>
      <color rgb="FF002060"/>
      <name val="Arial"/>
      <family val="2"/>
    </font>
    <font>
      <b/>
      <i/>
      <u/>
      <sz val="12"/>
      <color rgb="FF002060"/>
      <name val="Arial"/>
      <family val="2"/>
    </font>
    <font>
      <b/>
      <i/>
      <u/>
      <sz val="12"/>
      <color theme="1"/>
      <name val="Arial"/>
      <family val="2"/>
    </font>
    <font>
      <u/>
      <sz val="13"/>
      <color theme="10"/>
      <name val="Calibri"/>
      <family val="2"/>
      <scheme val="minor"/>
    </font>
    <font>
      <sz val="13"/>
      <name val="Arial"/>
      <family val="2"/>
    </font>
    <font>
      <b/>
      <u/>
      <sz val="12"/>
      <color theme="1"/>
      <name val="Arial"/>
      <family val="2"/>
    </font>
    <font>
      <b/>
      <sz val="14"/>
      <color rgb="FFFF0000"/>
      <name val="Arial"/>
      <family val="2"/>
    </font>
    <font>
      <sz val="11"/>
      <color indexed="8"/>
      <name val="Calibri"/>
      <family val="2"/>
      <scheme val="minor"/>
    </font>
    <font>
      <sz val="11"/>
      <color rgb="FF002060"/>
      <name val="Arial"/>
      <family val="2"/>
    </font>
    <font>
      <b/>
      <sz val="12"/>
      <color theme="9" tint="-0.249977111117893"/>
      <name val="Arial"/>
      <family val="2"/>
    </font>
    <font>
      <b/>
      <u/>
      <sz val="12"/>
      <color theme="9" tint="-0.249977111117893"/>
      <name val="Arial"/>
      <family val="2"/>
    </font>
    <font>
      <sz val="11"/>
      <color rgb="FF4B4B4B"/>
      <name val="Arial"/>
      <family val="2"/>
    </font>
    <font>
      <b/>
      <sz val="10"/>
      <name val="Calibri"/>
      <family val="2"/>
    </font>
    <font>
      <b/>
      <u/>
      <sz val="11"/>
      <name val="Calibri"/>
      <family val="2"/>
      <scheme val="minor"/>
    </font>
    <font>
      <b/>
      <sz val="10"/>
      <color theme="3"/>
      <name val="Arial"/>
      <family val="2"/>
    </font>
    <font>
      <i/>
      <u/>
      <sz val="10"/>
      <color rgb="FF002060"/>
      <name val="Arial"/>
      <family val="2"/>
    </font>
    <font>
      <b/>
      <sz val="10"/>
      <color theme="9" tint="-0.249977111117893"/>
      <name val="Arial"/>
      <family val="2"/>
    </font>
    <font>
      <b/>
      <sz val="9"/>
      <color theme="9" tint="-0.249977111117893"/>
      <name val="Arial"/>
      <family val="2"/>
    </font>
    <font>
      <sz val="14"/>
      <color theme="0"/>
      <name val="Arial"/>
      <family val="2"/>
    </font>
    <font>
      <sz val="14"/>
      <name val="Arial"/>
      <family val="2"/>
    </font>
    <font>
      <b/>
      <sz val="16"/>
      <color rgb="FFFF0000"/>
      <name val="Arial"/>
      <family val="2"/>
    </font>
    <font>
      <u/>
      <sz val="11"/>
      <name val="Arial"/>
      <family val="2"/>
    </font>
    <font>
      <b/>
      <u/>
      <sz val="11"/>
      <name val="Arial"/>
      <family val="2"/>
    </font>
    <font>
      <u/>
      <sz val="11"/>
      <color theme="10"/>
      <name val="Arial"/>
      <family val="2"/>
    </font>
    <font>
      <b/>
      <sz val="10"/>
      <color rgb="FFFF0000"/>
      <name val="Calibri"/>
      <family val="2"/>
    </font>
    <font>
      <b/>
      <sz val="9"/>
      <color theme="0"/>
      <name val="Arial"/>
      <family val="2"/>
    </font>
    <font>
      <u/>
      <sz val="10"/>
      <name val="Calibri"/>
      <family val="2"/>
    </font>
    <font>
      <b/>
      <sz val="13"/>
      <name val="Calibri"/>
      <family val="2"/>
    </font>
    <font>
      <b/>
      <u/>
      <sz val="13"/>
      <name val="Arial"/>
      <family val="2"/>
    </font>
    <font>
      <sz val="14"/>
      <color rgb="FFFF0000"/>
      <name val="Arial"/>
      <family val="2"/>
    </font>
    <font>
      <sz val="11"/>
      <color theme="0"/>
      <name val="Calibri"/>
      <family val="2"/>
      <scheme val="minor"/>
    </font>
    <font>
      <sz val="11"/>
      <color theme="0"/>
      <name val="Calibri"/>
      <family val="2"/>
    </font>
    <font>
      <sz val="10"/>
      <color theme="0"/>
      <name val="Calibri"/>
      <family val="2"/>
      <scheme val="minor"/>
    </font>
    <font>
      <sz val="12"/>
      <color theme="0"/>
      <name val="Aptos"/>
      <family val="2"/>
    </font>
    <font>
      <b/>
      <sz val="15"/>
      <name val="Arial"/>
      <family val="2"/>
    </font>
  </fonts>
  <fills count="21">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3"/>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rgb="FF0070C0"/>
        <bgColor indexed="64"/>
      </patternFill>
    </fill>
    <fill>
      <patternFill patternType="solid">
        <fgColor rgb="FFFFFF00"/>
        <bgColor indexed="64"/>
      </patternFill>
    </fill>
    <fill>
      <patternFill patternType="solid">
        <fgColor theme="6" tint="0.39997558519241921"/>
        <bgColor indexed="64"/>
      </patternFill>
    </fill>
    <fill>
      <patternFill patternType="solid">
        <fgColor rgb="FF92D050"/>
        <bgColor indexed="64"/>
      </patternFill>
    </fill>
  </fills>
  <borders count="87">
    <border>
      <left/>
      <right/>
      <top/>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right/>
      <top style="hair">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style="thin">
        <color indexed="64"/>
      </top>
      <bottom style="hair">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style="thin">
        <color indexed="64"/>
      </top>
      <bottom/>
      <diagonal/>
    </border>
    <border>
      <left/>
      <right/>
      <top style="medium">
        <color indexed="64"/>
      </top>
      <bottom style="medium">
        <color indexed="64"/>
      </bottom>
      <diagonal/>
    </border>
    <border>
      <left/>
      <right/>
      <top style="medium">
        <color indexed="64"/>
      </top>
      <bottom/>
      <diagonal/>
    </border>
    <border>
      <left/>
      <right/>
      <top style="thick">
        <color indexed="64"/>
      </top>
      <bottom/>
      <diagonal/>
    </border>
    <border>
      <left/>
      <right style="medium">
        <color indexed="64"/>
      </right>
      <top/>
      <bottom/>
      <diagonal/>
    </border>
    <border>
      <left/>
      <right style="medium">
        <color auto="1"/>
      </right>
      <top style="medium">
        <color auto="1"/>
      </top>
      <bottom/>
      <diagonal/>
    </border>
    <border>
      <left style="medium">
        <color indexed="64"/>
      </left>
      <right style="thin">
        <color auto="1"/>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ck">
        <color auto="1"/>
      </left>
      <right/>
      <top style="thick">
        <color auto="1"/>
      </top>
      <bottom/>
      <diagonal/>
    </border>
    <border>
      <left/>
      <right/>
      <top style="thick">
        <color auto="1"/>
      </top>
      <bottom style="double">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medium">
        <color auto="1"/>
      </bottom>
      <diagonal/>
    </border>
    <border>
      <left/>
      <right/>
      <top style="thin">
        <color indexed="64"/>
      </top>
      <bottom style="medium">
        <color auto="1"/>
      </bottom>
      <diagonal/>
    </border>
    <border>
      <left style="thick">
        <color auto="1"/>
      </left>
      <right/>
      <top/>
      <bottom style="thick">
        <color auto="1"/>
      </bottom>
      <diagonal/>
    </border>
    <border>
      <left/>
      <right style="thick">
        <color auto="1"/>
      </right>
      <top/>
      <bottom style="thick">
        <color auto="1"/>
      </bottom>
      <diagonal/>
    </border>
    <border>
      <left style="medium">
        <color auto="1"/>
      </left>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indexed="64"/>
      </top>
      <bottom style="thin">
        <color indexed="64"/>
      </bottom>
      <diagonal/>
    </border>
    <border>
      <left/>
      <right style="medium">
        <color indexed="64"/>
      </right>
      <top style="medium">
        <color auto="1"/>
      </top>
      <bottom style="thin">
        <color auto="1"/>
      </bottom>
      <diagonal/>
    </border>
    <border>
      <left/>
      <right style="thick">
        <color auto="1"/>
      </right>
      <top/>
      <bottom style="thin">
        <color indexed="64"/>
      </bottom>
      <diagonal/>
    </border>
    <border>
      <left/>
      <right style="thick">
        <color auto="1"/>
      </right>
      <top style="thin">
        <color indexed="64"/>
      </top>
      <bottom style="thin">
        <color indexed="64"/>
      </bottom>
      <diagonal/>
    </border>
    <border>
      <left style="thick">
        <color auto="1"/>
      </left>
      <right/>
      <top/>
      <bottom style="thin">
        <color indexed="64"/>
      </bottom>
      <diagonal/>
    </border>
    <border>
      <left style="thick">
        <color auto="1"/>
      </left>
      <right/>
      <top style="medium">
        <color auto="1"/>
      </top>
      <bottom/>
      <diagonal/>
    </border>
    <border>
      <left/>
      <right style="thick">
        <color auto="1"/>
      </right>
      <top style="medium">
        <color auto="1"/>
      </top>
      <bottom/>
      <diagonal/>
    </border>
    <border>
      <left style="medium">
        <color indexed="64"/>
      </left>
      <right/>
      <top style="thick">
        <color auto="1"/>
      </top>
      <bottom style="medium">
        <color indexed="64"/>
      </bottom>
      <diagonal/>
    </border>
    <border>
      <left/>
      <right/>
      <top style="thick">
        <color auto="1"/>
      </top>
      <bottom style="medium">
        <color indexed="64"/>
      </bottom>
      <diagonal/>
    </border>
    <border>
      <left/>
      <right style="medium">
        <color indexed="64"/>
      </right>
      <top style="thick">
        <color auto="1"/>
      </top>
      <bottom style="medium">
        <color indexed="64"/>
      </bottom>
      <diagonal/>
    </border>
    <border>
      <left/>
      <right style="thick">
        <color auto="1"/>
      </right>
      <top style="thick">
        <color auto="1"/>
      </top>
      <bottom style="medium">
        <color indexed="64"/>
      </bottom>
      <diagonal/>
    </border>
    <border>
      <left/>
      <right style="thick">
        <color auto="1"/>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right/>
      <top/>
      <bottom style="thick">
        <color rgb="FF002060"/>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auto="1"/>
      </top>
      <bottom style="double">
        <color auto="1"/>
      </bottom>
      <diagonal/>
    </border>
    <border>
      <left style="thin">
        <color indexed="64"/>
      </left>
      <right style="thin">
        <color indexed="64"/>
      </right>
      <top style="medium">
        <color indexed="64"/>
      </top>
      <bottom style="medium">
        <color indexed="64"/>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thick">
        <color indexed="64"/>
      </left>
      <right/>
      <top/>
      <bottom style="medium">
        <color rgb="FF000000"/>
      </bottom>
      <diagonal/>
    </border>
    <border>
      <left style="thick">
        <color indexed="64"/>
      </left>
      <right/>
      <top style="medium">
        <color rgb="FF000000"/>
      </top>
      <bottom/>
      <diagonal/>
    </border>
    <border>
      <left/>
      <right style="thick">
        <color indexed="64"/>
      </right>
      <top/>
      <bottom style="medium">
        <color indexed="64"/>
      </bottom>
      <diagonal/>
    </border>
    <border>
      <left/>
      <right style="thick">
        <color indexed="64"/>
      </right>
      <top style="thin">
        <color indexed="64"/>
      </top>
      <bottom style="thick">
        <color indexed="64"/>
      </bottom>
      <diagonal/>
    </border>
    <border>
      <left/>
      <right/>
      <top style="thick">
        <color indexed="64"/>
      </top>
      <bottom style="thick">
        <color indexed="64"/>
      </bottom>
      <diagonal/>
    </border>
    <border>
      <left/>
      <right/>
      <top style="thick">
        <color auto="1"/>
      </top>
      <bottom style="thin">
        <color indexed="64"/>
      </bottom>
      <diagonal/>
    </border>
    <border>
      <left/>
      <right style="thick">
        <color auto="1"/>
      </right>
      <top style="thick">
        <color indexed="64"/>
      </top>
      <bottom style="thick">
        <color indexed="64"/>
      </bottom>
      <diagonal/>
    </border>
    <border>
      <left style="thick">
        <color auto="1"/>
      </left>
      <right/>
      <top style="thick">
        <color auto="1"/>
      </top>
      <bottom style="thick">
        <color auto="1"/>
      </bottom>
      <diagonal/>
    </border>
    <border>
      <left/>
      <right style="medium">
        <color indexed="64"/>
      </right>
      <top/>
      <bottom style="thick">
        <color auto="1"/>
      </bottom>
      <diagonal/>
    </border>
    <border>
      <left style="medium">
        <color indexed="64"/>
      </left>
      <right/>
      <top/>
      <bottom style="thick">
        <color auto="1"/>
      </bottom>
      <diagonal/>
    </border>
    <border>
      <left style="thick">
        <color auto="1"/>
      </left>
      <right style="thick">
        <color auto="1"/>
      </right>
      <top/>
      <bottom style="thick">
        <color auto="1"/>
      </bottom>
      <diagonal/>
    </border>
    <border>
      <left/>
      <right style="medium">
        <color indexed="64"/>
      </right>
      <top style="thick">
        <color indexed="64"/>
      </top>
      <bottom/>
      <diagonal/>
    </border>
    <border>
      <left style="medium">
        <color indexed="64"/>
      </left>
      <right/>
      <top style="thick">
        <color indexed="64"/>
      </top>
      <bottom/>
      <diagonal/>
    </border>
    <border>
      <left style="thick">
        <color auto="1"/>
      </left>
      <right style="thick">
        <color auto="1"/>
      </right>
      <top/>
      <bottom/>
      <diagonal/>
    </border>
  </borders>
  <cellStyleXfs count="144">
    <xf numFmtId="0" fontId="0" fillId="0" borderId="0">
      <alignment horizontal="center" vertical="center"/>
    </xf>
    <xf numFmtId="49" fontId="15" fillId="0" borderId="0">
      <alignment horizontal="left" vertical="top"/>
    </xf>
    <xf numFmtId="49" fontId="37" fillId="0" borderId="0">
      <alignment horizontal="left" vertical="top"/>
    </xf>
    <xf numFmtId="164" fontId="10" fillId="0" borderId="0" applyFont="0" applyFill="0" applyBorder="0" applyAlignment="0" applyProtection="0"/>
    <xf numFmtId="44" fontId="10" fillId="0" borderId="0" applyFont="0" applyFill="0" applyBorder="0" applyAlignment="0" applyProtection="0"/>
    <xf numFmtId="165" fontId="11" fillId="0" borderId="0" applyFont="0" applyFill="0" applyBorder="0" applyAlignment="0" applyProtection="0"/>
    <xf numFmtId="42" fontId="11" fillId="0" borderId="0" applyFont="0" applyFill="0" applyBorder="0" applyAlignment="0" applyProtection="0"/>
    <xf numFmtId="167" fontId="11" fillId="0" borderId="0" applyFont="0" applyFill="0" applyBorder="0" applyAlignment="0" applyProtection="0"/>
    <xf numFmtId="0" fontId="17" fillId="0" borderId="0">
      <alignment horizontal="center" vertical="center"/>
    </xf>
    <xf numFmtId="0" fontId="11" fillId="0" borderId="0"/>
    <xf numFmtId="0" fontId="11" fillId="0" borderId="0"/>
    <xf numFmtId="0" fontId="10" fillId="0" borderId="0"/>
    <xf numFmtId="0" fontId="10" fillId="0" borderId="0"/>
    <xf numFmtId="49" fontId="11" fillId="0" borderId="0">
      <alignment horizontal="left" vertical="top" wrapText="1"/>
    </xf>
    <xf numFmtId="49" fontId="38" fillId="0" borderId="0">
      <alignment horizontal="left" vertical="top" wrapText="1"/>
    </xf>
    <xf numFmtId="49" fontId="11" fillId="0" borderId="0">
      <alignment horizontal="left" vertical="top" wrapText="1"/>
    </xf>
    <xf numFmtId="49" fontId="38" fillId="0" borderId="0">
      <alignment horizontal="left" vertical="top" wrapText="1"/>
    </xf>
    <xf numFmtId="49" fontId="11" fillId="0" borderId="0">
      <alignment horizontal="left" vertical="top" wrapText="1"/>
    </xf>
    <xf numFmtId="9" fontId="10" fillId="0" borderId="0" applyFont="0" applyFill="0" applyBorder="0" applyAlignment="0" applyProtection="0"/>
    <xf numFmtId="49" fontId="14" fillId="0" borderId="0">
      <alignment vertical="top" wrapText="1"/>
    </xf>
    <xf numFmtId="1" fontId="16" fillId="0" borderId="0">
      <alignment wrapText="1"/>
    </xf>
    <xf numFmtId="1" fontId="14" fillId="0" borderId="0">
      <alignment horizontal="left" wrapText="1"/>
    </xf>
    <xf numFmtId="49" fontId="13" fillId="0" borderId="0">
      <alignment horizontal="left" vertical="top" wrapText="1"/>
    </xf>
    <xf numFmtId="1" fontId="12" fillId="0" borderId="0">
      <alignment horizontal="left" wrapText="1"/>
    </xf>
    <xf numFmtId="0" fontId="12" fillId="0" borderId="0"/>
    <xf numFmtId="0" fontId="10" fillId="0" borderId="0">
      <alignment horizontal="center" vertical="center"/>
    </xf>
    <xf numFmtId="49" fontId="12" fillId="0" borderId="0">
      <alignment vertical="top" wrapText="1"/>
    </xf>
    <xf numFmtId="1" fontId="12" fillId="0" borderId="0">
      <alignment horizontal="left" wrapText="1"/>
    </xf>
    <xf numFmtId="49" fontId="12" fillId="0" borderId="0">
      <alignment vertical="top" wrapText="1"/>
    </xf>
    <xf numFmtId="49" fontId="12" fillId="0" borderId="0">
      <alignment vertical="top" wrapText="1"/>
    </xf>
    <xf numFmtId="49" fontId="15" fillId="0" borderId="0">
      <alignment horizontal="left" vertical="top"/>
    </xf>
    <xf numFmtId="0" fontId="10" fillId="0" borderId="0">
      <alignment horizontal="center" vertical="center"/>
    </xf>
    <xf numFmtId="49" fontId="11" fillId="0" borderId="0">
      <alignment horizontal="left" vertical="top" wrapText="1"/>
    </xf>
    <xf numFmtId="0" fontId="10" fillId="0" borderId="0"/>
    <xf numFmtId="44" fontId="10" fillId="0" borderId="0" applyFont="0" applyFill="0" applyBorder="0" applyAlignment="0" applyProtection="0"/>
    <xf numFmtId="164" fontId="10" fillId="0" borderId="0" applyFont="0" applyFill="0" applyBorder="0" applyAlignment="0" applyProtection="0"/>
    <xf numFmtId="42" fontId="10" fillId="0" borderId="0" applyFont="0" applyFill="0" applyBorder="0" applyAlignment="0" applyProtection="0"/>
    <xf numFmtId="165" fontId="30" fillId="0" borderId="0" applyFont="0" applyFill="0" applyBorder="0" applyAlignment="0" applyProtection="0"/>
    <xf numFmtId="44" fontId="10" fillId="0" borderId="0" applyFont="0" applyFill="0" applyBorder="0" applyAlignment="0" applyProtection="0"/>
    <xf numFmtId="0" fontId="11" fillId="0" borderId="0"/>
    <xf numFmtId="0" fontId="43" fillId="0" borderId="0"/>
    <xf numFmtId="9" fontId="10" fillId="0" borderId="0" applyFont="0" applyFill="0" applyBorder="0" applyAlignment="0" applyProtection="0"/>
    <xf numFmtId="9" fontId="10" fillId="0" borderId="0" applyFont="0" applyFill="0" applyBorder="0" applyAlignment="0" applyProtection="0"/>
    <xf numFmtId="3" fontId="12" fillId="0" borderId="0">
      <alignment wrapText="1"/>
    </xf>
    <xf numFmtId="1" fontId="12" fillId="0" borderId="0">
      <alignment horizontal="left" wrapText="1"/>
    </xf>
    <xf numFmtId="0" fontId="9" fillId="0" borderId="0"/>
    <xf numFmtId="0" fontId="11" fillId="0" borderId="0"/>
    <xf numFmtId="0" fontId="8" fillId="0" borderId="0"/>
    <xf numFmtId="0" fontId="8" fillId="0" borderId="0"/>
    <xf numFmtId="0" fontId="7" fillId="0" borderId="0"/>
    <xf numFmtId="42" fontId="10" fillId="0" borderId="0" applyFont="0" applyFill="0" applyBorder="0" applyAlignment="0" applyProtection="0"/>
    <xf numFmtId="0" fontId="10" fillId="0" borderId="0"/>
    <xf numFmtId="1" fontId="12" fillId="0" borderId="0">
      <alignment horizontal="left" wrapText="1"/>
    </xf>
    <xf numFmtId="44" fontId="10" fillId="0" borderId="0" applyFont="0" applyFill="0" applyBorder="0" applyAlignment="0" applyProtection="0"/>
    <xf numFmtId="42" fontId="10" fillId="0" borderId="0" applyFont="0" applyFill="0" applyBorder="0" applyAlignment="0" applyProtection="0"/>
    <xf numFmtId="0" fontId="7" fillId="0" borderId="0"/>
    <xf numFmtId="0" fontId="11" fillId="0" borderId="0"/>
    <xf numFmtId="44" fontId="10" fillId="0" borderId="0" applyFont="0" applyFill="0" applyBorder="0" applyAlignment="0" applyProtection="0"/>
    <xf numFmtId="0" fontId="10" fillId="0" borderId="0">
      <alignment horizontal="center" vertical="center"/>
    </xf>
    <xf numFmtId="0" fontId="8" fillId="0" borderId="0"/>
    <xf numFmtId="0" fontId="8" fillId="0" borderId="0"/>
    <xf numFmtId="0" fontId="8" fillId="0" borderId="0"/>
    <xf numFmtId="0" fontId="58" fillId="0" borderId="0" applyNumberFormat="0" applyFill="0" applyBorder="0" applyAlignment="0" applyProtection="0"/>
    <xf numFmtId="44" fontId="7" fillId="0" borderId="0" applyFont="0" applyFill="0" applyBorder="0" applyAlignment="0" applyProtection="0"/>
    <xf numFmtId="43" fontId="68" fillId="0" borderId="0" applyFont="0" applyFill="0" applyBorder="0" applyAlignment="0" applyProtection="0"/>
    <xf numFmtId="0" fontId="6"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5" fillId="0" borderId="0"/>
    <xf numFmtId="0" fontId="5"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5" fillId="0" borderId="0"/>
    <xf numFmtId="44"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0" fontId="5" fillId="0" borderId="0"/>
    <xf numFmtId="0" fontId="4" fillId="0" borderId="0"/>
    <xf numFmtId="0" fontId="4" fillId="0" borderId="0"/>
    <xf numFmtId="0" fontId="3" fillId="0" borderId="0"/>
    <xf numFmtId="0" fontId="114" fillId="0" borderId="0"/>
    <xf numFmtId="170" fontId="10" fillId="0" borderId="0" applyFont="0" applyFill="0" applyBorder="0" applyAlignment="0" applyProtection="0"/>
    <xf numFmtId="170" fontId="10" fillId="0" borderId="0" applyFont="0" applyFill="0" applyBorder="0" applyAlignment="0" applyProtection="0"/>
    <xf numFmtId="0" fontId="10" fillId="0" borderId="0">
      <alignment horizontal="center" vertical="center"/>
    </xf>
    <xf numFmtId="0" fontId="10" fillId="0" borderId="0">
      <alignment horizontal="center" vertical="center"/>
    </xf>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44" fontId="10" fillId="0" borderId="0" applyFont="0" applyFill="0" applyBorder="0" applyAlignment="0" applyProtection="0"/>
    <xf numFmtId="0" fontId="2" fillId="0" borderId="0"/>
    <xf numFmtId="0" fontId="2" fillId="0" borderId="0"/>
    <xf numFmtId="42" fontId="10" fillId="0" borderId="0" applyFont="0" applyFill="0" applyBorder="0" applyAlignment="0" applyProtection="0"/>
    <xf numFmtId="44" fontId="10" fillId="0" borderId="0" applyFont="0" applyFill="0" applyBorder="0" applyAlignment="0" applyProtection="0"/>
    <xf numFmtId="42" fontId="10" fillId="0" borderId="0" applyFont="0" applyFill="0" applyBorder="0" applyAlignment="0" applyProtection="0"/>
    <xf numFmtId="0" fontId="2" fillId="0" borderId="0"/>
    <xf numFmtId="44" fontId="10" fillId="0" borderId="0" applyFont="0" applyFill="0" applyBorder="0" applyAlignment="0" applyProtection="0"/>
    <xf numFmtId="44" fontId="2" fillId="0" borderId="0" applyFont="0" applyFill="0" applyBorder="0" applyAlignment="0" applyProtection="0"/>
    <xf numFmtId="43" fontId="10" fillId="0" borderId="0" applyFont="0" applyFill="0" applyBorder="0" applyAlignment="0" applyProtection="0"/>
    <xf numFmtId="0" fontId="2" fillId="0" borderId="0"/>
    <xf numFmtId="0" fontId="2" fillId="0" borderId="0"/>
    <xf numFmtId="0" fontId="2" fillId="0" borderId="0"/>
    <xf numFmtId="0" fontId="2" fillId="0" borderId="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 fillId="0" borderId="0"/>
    <xf numFmtId="44" fontId="1" fillId="0" borderId="0" applyFont="0" applyFill="0" applyBorder="0" applyAlignment="0" applyProtection="0"/>
  </cellStyleXfs>
  <cellXfs count="1390">
    <xf numFmtId="0" fontId="0" fillId="0" borderId="0" xfId="0">
      <alignment horizontal="center" vertical="center"/>
    </xf>
    <xf numFmtId="0" fontId="16" fillId="0" borderId="0" xfId="0" applyFont="1">
      <alignment horizontal="center" vertical="center"/>
    </xf>
    <xf numFmtId="0" fontId="16" fillId="0" borderId="0" xfId="22" applyNumberFormat="1" applyFont="1" applyAlignment="1">
      <alignment horizontal="right"/>
    </xf>
    <xf numFmtId="0" fontId="16" fillId="0" borderId="0" xfId="22" applyNumberFormat="1" applyFont="1" applyAlignment="1">
      <alignment horizontal="left"/>
    </xf>
    <xf numFmtId="0" fontId="16" fillId="0" borderId="0" xfId="15" applyNumberFormat="1" applyFont="1" applyAlignment="1">
      <alignment horizontal="left"/>
    </xf>
    <xf numFmtId="0" fontId="20" fillId="0" borderId="0" xfId="0" applyFont="1">
      <alignment horizontal="center" vertical="center"/>
    </xf>
    <xf numFmtId="0" fontId="21" fillId="0" borderId="0" xfId="0" applyFont="1">
      <alignment horizontal="center" vertical="center"/>
    </xf>
    <xf numFmtId="0" fontId="11" fillId="0" borderId="0" xfId="0" applyFont="1">
      <alignment horizontal="center" vertical="center"/>
    </xf>
    <xf numFmtId="0" fontId="21" fillId="0" borderId="0" xfId="0" applyFont="1" applyAlignment="1">
      <alignment horizontal="right"/>
    </xf>
    <xf numFmtId="0" fontId="11" fillId="0" borderId="0" xfId="0" applyFont="1" applyAlignment="1"/>
    <xf numFmtId="0" fontId="16" fillId="0" borderId="0" xfId="6" applyNumberFormat="1" applyFont="1" applyBorder="1" applyAlignment="1" applyProtection="1"/>
    <xf numFmtId="0" fontId="16" fillId="0" borderId="0" xfId="0" applyFont="1" applyAlignment="1"/>
    <xf numFmtId="37" fontId="16" fillId="0" borderId="6" xfId="0" applyNumberFormat="1" applyFont="1" applyBorder="1" applyAlignment="1"/>
    <xf numFmtId="0" fontId="16" fillId="0" borderId="0" xfId="1" applyNumberFormat="1" applyFont="1" applyAlignment="1">
      <alignment horizontal="left"/>
    </xf>
    <xf numFmtId="0" fontId="16" fillId="0" borderId="0" xfId="15" applyNumberFormat="1" applyFont="1" applyAlignment="1">
      <alignment horizontal="left" wrapText="1"/>
    </xf>
    <xf numFmtId="42" fontId="16" fillId="0" borderId="0" xfId="6" applyFont="1" applyBorder="1" applyAlignment="1" applyProtection="1">
      <alignment vertical="top"/>
    </xf>
    <xf numFmtId="0" fontId="16" fillId="0" borderId="0" xfId="9" applyFont="1" applyAlignment="1">
      <alignment horizontal="left"/>
    </xf>
    <xf numFmtId="9" fontId="27" fillId="0" borderId="0" xfId="18" applyFont="1" applyBorder="1" applyAlignment="1"/>
    <xf numFmtId="0" fontId="0" fillId="0" borderId="12" xfId="0" applyBorder="1">
      <alignment horizontal="center" vertical="center"/>
    </xf>
    <xf numFmtId="9" fontId="27" fillId="0" borderId="0" xfId="18" applyFont="1" applyFill="1" applyBorder="1" applyAlignment="1"/>
    <xf numFmtId="49" fontId="28" fillId="0" borderId="0" xfId="1" applyFont="1" applyAlignment="1">
      <alignment horizontal="left"/>
    </xf>
    <xf numFmtId="0" fontId="22" fillId="0" borderId="0" xfId="9" applyFont="1" applyAlignment="1">
      <alignment vertical="top"/>
    </xf>
    <xf numFmtId="0" fontId="0" fillId="0" borderId="0" xfId="0" applyAlignment="1">
      <alignment vertical="top"/>
    </xf>
    <xf numFmtId="0" fontId="29" fillId="0" borderId="0" xfId="22" applyNumberFormat="1" applyFont="1" applyAlignment="1">
      <alignment horizontal="left"/>
    </xf>
    <xf numFmtId="0" fontId="20" fillId="0" borderId="0" xfId="9" quotePrefix="1" applyFont="1" applyAlignment="1">
      <alignment horizontal="left"/>
    </xf>
    <xf numFmtId="0" fontId="16" fillId="0" borderId="0" xfId="0" applyFont="1" applyAlignment="1">
      <alignment horizontal="right"/>
    </xf>
    <xf numFmtId="49" fontId="28" fillId="0" borderId="0" xfId="1" applyFont="1" applyAlignment="1"/>
    <xf numFmtId="0" fontId="11" fillId="0" borderId="0" xfId="15" applyNumberFormat="1" applyAlignment="1">
      <alignment horizontal="left"/>
    </xf>
    <xf numFmtId="0" fontId="31" fillId="0" borderId="0" xfId="12" applyFont="1"/>
    <xf numFmtId="9" fontId="33" fillId="0" borderId="0" xfId="18" applyFont="1" applyBorder="1" applyAlignment="1"/>
    <xf numFmtId="0" fontId="18" fillId="0" borderId="0" xfId="9" applyFont="1" applyAlignment="1">
      <alignment horizontal="left"/>
    </xf>
    <xf numFmtId="49" fontId="11" fillId="0" borderId="0" xfId="17" applyAlignment="1">
      <alignment horizontal="left"/>
    </xf>
    <xf numFmtId="0" fontId="10" fillId="0" borderId="0" xfId="0" applyFont="1">
      <alignment horizontal="center" vertical="center"/>
    </xf>
    <xf numFmtId="0" fontId="11" fillId="0" borderId="0" xfId="9" applyAlignment="1">
      <alignment horizontal="left" wrapText="1"/>
    </xf>
    <xf numFmtId="0" fontId="11" fillId="0" borderId="0" xfId="0" applyFont="1" applyAlignment="1">
      <alignment horizontal="left" wrapText="1"/>
    </xf>
    <xf numFmtId="0" fontId="23" fillId="0" borderId="0" xfId="0" applyFont="1" applyAlignment="1">
      <alignment horizontal="right"/>
    </xf>
    <xf numFmtId="0" fontId="28" fillId="0" borderId="0" xfId="1" applyNumberFormat="1" applyFont="1" applyAlignment="1">
      <alignment horizontal="left"/>
    </xf>
    <xf numFmtId="0" fontId="11" fillId="0" borderId="0" xfId="9" applyAlignment="1">
      <alignment horizontal="left"/>
    </xf>
    <xf numFmtId="0" fontId="11" fillId="0" borderId="14" xfId="0" applyFont="1" applyBorder="1">
      <alignment horizontal="center" vertical="center"/>
    </xf>
    <xf numFmtId="0" fontId="11" fillId="0" borderId="14" xfId="0" applyFont="1" applyBorder="1" applyAlignment="1"/>
    <xf numFmtId="0" fontId="11" fillId="0" borderId="6" xfId="0" applyFont="1" applyBorder="1">
      <alignment horizontal="center" vertical="center"/>
    </xf>
    <xf numFmtId="37" fontId="11" fillId="0" borderId="6" xfId="0" applyNumberFormat="1" applyFont="1" applyBorder="1" applyAlignment="1"/>
    <xf numFmtId="0" fontId="11" fillId="0" borderId="12" xfId="0" applyFont="1" applyBorder="1" applyAlignment="1">
      <alignment horizontal="left"/>
    </xf>
    <xf numFmtId="49" fontId="11" fillId="0" borderId="12" xfId="17" applyBorder="1" applyAlignment="1">
      <alignment horizontal="left"/>
    </xf>
    <xf numFmtId="0" fontId="11" fillId="0" borderId="0" xfId="0" applyFont="1" applyAlignment="1">
      <alignment horizontal="left"/>
    </xf>
    <xf numFmtId="3" fontId="0" fillId="0" borderId="0" xfId="0" applyNumberFormat="1">
      <alignment horizontal="center" vertical="center"/>
    </xf>
    <xf numFmtId="0" fontId="11" fillId="0" borderId="6" xfId="0" applyFont="1" applyBorder="1" applyAlignment="1"/>
    <xf numFmtId="3" fontId="11" fillId="0" borderId="0" xfId="0" applyNumberFormat="1" applyFont="1">
      <alignment horizontal="center" vertical="center"/>
    </xf>
    <xf numFmtId="49" fontId="11" fillId="0" borderId="0" xfId="13" applyAlignment="1">
      <alignment horizontal="left"/>
    </xf>
    <xf numFmtId="49" fontId="11" fillId="0" borderId="0" xfId="13" applyAlignment="1">
      <alignment horizontal="left" wrapText="1"/>
    </xf>
    <xf numFmtId="0" fontId="11" fillId="0" borderId="0" xfId="15" applyNumberFormat="1" applyAlignment="1">
      <alignment horizontal="left" indent="1"/>
    </xf>
    <xf numFmtId="37" fontId="20" fillId="0" borderId="0" xfId="0" applyNumberFormat="1" applyFont="1" applyAlignment="1">
      <alignment horizontal="left" vertical="top" wrapText="1"/>
    </xf>
    <xf numFmtId="49" fontId="16" fillId="0" borderId="0" xfId="13" applyFont="1" applyAlignment="1">
      <alignment horizontal="center" vertical="center" wrapText="1"/>
    </xf>
    <xf numFmtId="0" fontId="0" fillId="0" borderId="10" xfId="0" applyBorder="1">
      <alignment horizontal="center" vertical="center"/>
    </xf>
    <xf numFmtId="0" fontId="0" fillId="0" borderId="6" xfId="0" applyBorder="1">
      <alignment horizontal="center" vertical="center"/>
    </xf>
    <xf numFmtId="0" fontId="11" fillId="0" borderId="0" xfId="0" applyFont="1" applyAlignment="1">
      <alignment horizontal="center" vertical="center" wrapText="1"/>
    </xf>
    <xf numFmtId="0" fontId="10" fillId="0" borderId="0" xfId="12"/>
    <xf numFmtId="0" fontId="20" fillId="0" borderId="0" xfId="7" applyNumberFormat="1" applyFont="1" applyBorder="1" applyAlignment="1"/>
    <xf numFmtId="37" fontId="20" fillId="0" borderId="0" xfId="7" applyNumberFormat="1" applyFont="1" applyBorder="1" applyAlignment="1"/>
    <xf numFmtId="0" fontId="20" fillId="0" borderId="0" xfId="10" applyFont="1" applyAlignment="1">
      <alignment wrapText="1"/>
    </xf>
    <xf numFmtId="37" fontId="20" fillId="0" borderId="0" xfId="10" applyNumberFormat="1" applyFont="1" applyAlignment="1">
      <alignment wrapText="1"/>
    </xf>
    <xf numFmtId="42" fontId="20" fillId="0" borderId="0" xfId="5" applyNumberFormat="1" applyFont="1" applyAlignment="1">
      <alignment wrapText="1"/>
    </xf>
    <xf numFmtId="166" fontId="20" fillId="0" borderId="0" xfId="10" applyNumberFormat="1" applyFont="1" applyAlignment="1">
      <alignment wrapText="1"/>
    </xf>
    <xf numFmtId="37" fontId="20" fillId="0" borderId="0" xfId="7" applyNumberFormat="1" applyFont="1" applyAlignment="1">
      <alignment wrapText="1"/>
    </xf>
    <xf numFmtId="0" fontId="20" fillId="0" borderId="0" xfId="3" applyNumberFormat="1" applyFont="1" applyBorder="1"/>
    <xf numFmtId="0" fontId="11" fillId="0" borderId="0" xfId="10" applyAlignment="1">
      <alignment wrapText="1"/>
    </xf>
    <xf numFmtId="42" fontId="11" fillId="0" borderId="0" xfId="5" applyNumberFormat="1" applyFont="1" applyAlignment="1">
      <alignment wrapText="1"/>
    </xf>
    <xf numFmtId="164" fontId="20" fillId="0" borderId="0" xfId="3" applyFont="1" applyBorder="1"/>
    <xf numFmtId="0" fontId="10" fillId="0" borderId="0" xfId="0" applyFont="1" applyAlignment="1">
      <alignment vertical="top"/>
    </xf>
    <xf numFmtId="0" fontId="23" fillId="0" borderId="0" xfId="0" applyFont="1" applyAlignment="1">
      <alignment horizontal="right" vertical="top"/>
    </xf>
    <xf numFmtId="0" fontId="24" fillId="0" borderId="0" xfId="0" applyFont="1">
      <alignment horizontal="center" vertical="center"/>
    </xf>
    <xf numFmtId="0" fontId="11" fillId="0" borderId="0" xfId="0" applyFont="1" applyAlignment="1">
      <alignment horizontal="left" vertical="center"/>
    </xf>
    <xf numFmtId="0" fontId="32" fillId="0" borderId="0" xfId="12" applyFont="1"/>
    <xf numFmtId="0" fontId="32" fillId="0" borderId="0" xfId="12" applyFont="1" applyAlignment="1">
      <alignment horizontal="left"/>
    </xf>
    <xf numFmtId="0" fontId="29" fillId="0" borderId="0" xfId="0" applyFont="1" applyAlignment="1">
      <alignment horizontal="left"/>
    </xf>
    <xf numFmtId="0" fontId="23" fillId="0" borderId="0" xfId="0" applyFont="1" applyAlignment="1">
      <alignment vertical="top" wrapText="1"/>
    </xf>
    <xf numFmtId="0" fontId="11" fillId="0" borderId="0" xfId="25" applyFont="1">
      <alignment horizontal="center" vertical="center"/>
    </xf>
    <xf numFmtId="0" fontId="10" fillId="0" borderId="0" xfId="25">
      <alignment horizontal="center" vertical="center"/>
    </xf>
    <xf numFmtId="0" fontId="11" fillId="0" borderId="0" xfId="25" applyFont="1" applyAlignment="1"/>
    <xf numFmtId="0" fontId="16" fillId="0" borderId="0" xfId="25" applyFont="1" applyAlignment="1">
      <alignment horizontal="center"/>
    </xf>
    <xf numFmtId="0" fontId="11" fillId="0" borderId="0" xfId="25" applyFont="1" applyAlignment="1">
      <alignment horizontal="center"/>
    </xf>
    <xf numFmtId="49" fontId="11" fillId="0" borderId="0" xfId="28" applyFont="1" applyAlignment="1">
      <alignment horizontal="left"/>
    </xf>
    <xf numFmtId="49" fontId="11" fillId="0" borderId="0" xfId="28" applyFont="1" applyAlignment="1">
      <alignment horizontal="right"/>
    </xf>
    <xf numFmtId="0" fontId="16" fillId="0" borderId="0" xfId="28" applyNumberFormat="1" applyFont="1" applyAlignment="1">
      <alignment horizontal="left"/>
    </xf>
    <xf numFmtId="0" fontId="11" fillId="0" borderId="0" xfId="28" applyNumberFormat="1" applyFont="1" applyAlignment="1">
      <alignment horizontal="left"/>
    </xf>
    <xf numFmtId="0" fontId="11" fillId="0" borderId="0" xfId="28" applyNumberFormat="1" applyFont="1" applyAlignment="1">
      <alignment horizontal="left" wrapText="1"/>
    </xf>
    <xf numFmtId="49" fontId="16" fillId="0" borderId="0" xfId="28" applyFont="1" applyAlignment="1">
      <alignment horizontal="right"/>
    </xf>
    <xf numFmtId="0" fontId="16" fillId="0" borderId="0" xfId="25" applyFont="1" applyAlignment="1">
      <alignment horizontal="left" vertical="center"/>
    </xf>
    <xf numFmtId="49" fontId="11" fillId="0" borderId="0" xfId="29" applyFont="1" applyAlignment="1"/>
    <xf numFmtId="49" fontId="16" fillId="0" borderId="0" xfId="29" applyFont="1" applyAlignment="1"/>
    <xf numFmtId="49" fontId="16" fillId="0" borderId="0" xfId="29" applyFont="1" applyAlignment="1">
      <alignment wrapText="1"/>
    </xf>
    <xf numFmtId="49" fontId="11" fillId="0" borderId="18" xfId="29" applyFont="1" applyBorder="1" applyAlignment="1"/>
    <xf numFmtId="49" fontId="16" fillId="0" borderId="14" xfId="29" applyFont="1" applyBorder="1" applyAlignment="1">
      <alignment wrapText="1"/>
    </xf>
    <xf numFmtId="49" fontId="11" fillId="0" borderId="12" xfId="29" applyFont="1" applyBorder="1" applyAlignment="1"/>
    <xf numFmtId="49" fontId="11" fillId="0" borderId="0" xfId="29" applyFont="1" applyAlignment="1">
      <alignment horizontal="right"/>
    </xf>
    <xf numFmtId="49" fontId="16" fillId="0" borderId="10" xfId="29" applyFont="1" applyBorder="1" applyAlignment="1"/>
    <xf numFmtId="49" fontId="16" fillId="0" borderId="6" xfId="29" applyFont="1" applyBorder="1" applyAlignment="1">
      <alignment wrapText="1"/>
    </xf>
    <xf numFmtId="49" fontId="16" fillId="0" borderId="12" xfId="29" applyFont="1" applyBorder="1" applyAlignment="1"/>
    <xf numFmtId="0" fontId="0" fillId="0" borderId="13" xfId="0" applyBorder="1">
      <alignment horizontal="center" vertical="center"/>
    </xf>
    <xf numFmtId="0" fontId="16" fillId="0" borderId="12" xfId="0" applyFont="1" applyBorder="1" applyAlignment="1">
      <alignment horizontal="left" vertical="center"/>
    </xf>
    <xf numFmtId="0" fontId="10" fillId="0" borderId="0" xfId="25" applyAlignment="1"/>
    <xf numFmtId="0" fontId="16" fillId="0" borderId="0" xfId="25" applyFont="1" applyAlignment="1">
      <alignment horizontal="left"/>
    </xf>
    <xf numFmtId="0" fontId="11" fillId="0" borderId="20" xfId="25" applyFont="1" applyBorder="1">
      <alignment horizontal="center" vertical="center"/>
    </xf>
    <xf numFmtId="0" fontId="21" fillId="0" borderId="0" xfId="25" applyFont="1">
      <alignment horizontal="center" vertical="center"/>
    </xf>
    <xf numFmtId="0" fontId="16" fillId="0" borderId="0" xfId="25" applyFont="1" applyAlignment="1">
      <alignment horizontal="left" wrapText="1"/>
    </xf>
    <xf numFmtId="0" fontId="10" fillId="0" borderId="0" xfId="25" applyAlignment="1">
      <alignment horizontal="center"/>
    </xf>
    <xf numFmtId="0" fontId="10" fillId="0" borderId="0" xfId="33"/>
    <xf numFmtId="0" fontId="12" fillId="0" borderId="0" xfId="33" applyFont="1"/>
    <xf numFmtId="0" fontId="12" fillId="0" borderId="0" xfId="33" applyFont="1" applyAlignment="1">
      <alignment horizontal="left"/>
    </xf>
    <xf numFmtId="0" fontId="10" fillId="0" borderId="0" xfId="12" applyAlignment="1">
      <alignment horizontal="left" indent="2"/>
    </xf>
    <xf numFmtId="0" fontId="11" fillId="0" borderId="0" xfId="16" applyNumberFormat="1" applyFont="1" applyAlignment="1">
      <alignment horizontal="left" indent="1"/>
    </xf>
    <xf numFmtId="0" fontId="11" fillId="0" borderId="0" xfId="25" applyFont="1" applyAlignment="1">
      <alignment horizontal="left" vertical="center"/>
    </xf>
    <xf numFmtId="0" fontId="11" fillId="0" borderId="0" xfId="25" applyFont="1" applyAlignment="1">
      <alignment vertical="top"/>
    </xf>
    <xf numFmtId="0" fontId="11" fillId="0" borderId="0" xfId="25" applyFont="1" applyAlignment="1">
      <alignment horizontal="center" vertical="center" wrapText="1"/>
    </xf>
    <xf numFmtId="37" fontId="11" fillId="0" borderId="0" xfId="0" applyNumberFormat="1" applyFont="1">
      <alignment horizontal="center" vertical="center"/>
    </xf>
    <xf numFmtId="0" fontId="15" fillId="0" borderId="0" xfId="12" applyFont="1" applyAlignment="1">
      <alignment horizontal="left" vertical="top" wrapText="1"/>
    </xf>
    <xf numFmtId="0" fontId="52" fillId="0" borderId="0" xfId="33" applyFont="1"/>
    <xf numFmtId="0" fontId="15" fillId="0" borderId="0" xfId="11" applyFont="1" applyAlignment="1">
      <alignment horizontal="right" vertical="top" wrapText="1" indent="1"/>
    </xf>
    <xf numFmtId="0" fontId="15" fillId="0" borderId="0" xfId="31" applyFont="1" applyAlignment="1">
      <alignment horizontal="left" vertical="top" wrapText="1"/>
    </xf>
    <xf numFmtId="0" fontId="42" fillId="0" borderId="0" xfId="12" applyFont="1"/>
    <xf numFmtId="0" fontId="51" fillId="0" borderId="0" xfId="33" applyFont="1" applyAlignment="1">
      <alignment vertical="center" wrapText="1"/>
    </xf>
    <xf numFmtId="0" fontId="53" fillId="0" borderId="14" xfId="33" applyFont="1" applyBorder="1" applyAlignment="1">
      <alignment vertical="center" wrapText="1"/>
    </xf>
    <xf numFmtId="0" fontId="53" fillId="0" borderId="0" xfId="33" applyFont="1" applyAlignment="1">
      <alignment vertical="center" wrapText="1"/>
    </xf>
    <xf numFmtId="0" fontId="32" fillId="0" borderId="0" xfId="12" applyFont="1" applyAlignment="1">
      <alignment horizontal="left" wrapText="1"/>
    </xf>
    <xf numFmtId="0" fontId="32" fillId="5" borderId="6" xfId="12" applyFont="1" applyFill="1" applyBorder="1" applyAlignment="1">
      <alignment vertical="center"/>
    </xf>
    <xf numFmtId="0" fontId="31" fillId="0" borderId="0" xfId="12" applyFont="1" applyAlignment="1">
      <alignment horizontal="left"/>
    </xf>
    <xf numFmtId="0" fontId="32" fillId="0" borderId="0" xfId="12" applyFont="1" applyAlignment="1">
      <alignment vertical="center"/>
    </xf>
    <xf numFmtId="0" fontId="13" fillId="7" borderId="0" xfId="33" applyFont="1" applyFill="1" applyAlignment="1">
      <alignment vertical="center"/>
    </xf>
    <xf numFmtId="0" fontId="10" fillId="7" borderId="0" xfId="12" applyFill="1" applyAlignment="1">
      <alignment horizontal="left" indent="2"/>
    </xf>
    <xf numFmtId="0" fontId="10" fillId="7" borderId="0" xfId="12" applyFill="1"/>
    <xf numFmtId="0" fontId="58" fillId="0" borderId="0" xfId="62"/>
    <xf numFmtId="0" fontId="58" fillId="0" borderId="0" xfId="62" applyAlignment="1">
      <alignment horizontal="left" indent="1"/>
    </xf>
    <xf numFmtId="0" fontId="58" fillId="0" borderId="0" xfId="62" applyAlignment="1">
      <alignment horizontal="left" vertical="center" indent="1"/>
    </xf>
    <xf numFmtId="0" fontId="59" fillId="0" borderId="0" xfId="62" applyFont="1" applyAlignment="1">
      <alignment horizontal="left" vertical="center" indent="1"/>
    </xf>
    <xf numFmtId="0" fontId="31" fillId="0" borderId="0" xfId="12" applyFont="1" applyProtection="1">
      <protection hidden="1"/>
    </xf>
    <xf numFmtId="0" fontId="31" fillId="0" borderId="0" xfId="12" applyFont="1" applyAlignment="1" applyProtection="1">
      <alignment vertical="top"/>
      <protection hidden="1"/>
    </xf>
    <xf numFmtId="9" fontId="24" fillId="0" borderId="1" xfId="18" applyFont="1" applyBorder="1" applyAlignment="1"/>
    <xf numFmtId="9" fontId="24" fillId="0" borderId="2" xfId="18" applyFont="1" applyBorder="1" applyAlignment="1"/>
    <xf numFmtId="9" fontId="24" fillId="0" borderId="0" xfId="18" applyFont="1" applyBorder="1" applyAlignment="1"/>
    <xf numFmtId="9" fontId="24" fillId="0" borderId="2" xfId="18" applyFont="1" applyFill="1" applyBorder="1" applyAlignment="1"/>
    <xf numFmtId="9" fontId="24" fillId="0" borderId="5" xfId="18" applyFont="1" applyBorder="1" applyAlignment="1"/>
    <xf numFmtId="9" fontId="24" fillId="0" borderId="4" xfId="18" applyFont="1" applyBorder="1" applyAlignment="1"/>
    <xf numFmtId="9" fontId="24" fillId="0" borderId="15" xfId="18" applyFont="1" applyBorder="1" applyAlignment="1"/>
    <xf numFmtId="9" fontId="24" fillId="0" borderId="14" xfId="18" applyFont="1" applyBorder="1" applyAlignment="1"/>
    <xf numFmtId="37" fontId="11" fillId="0" borderId="15" xfId="0" applyNumberFormat="1" applyFont="1" applyBorder="1" applyAlignment="1"/>
    <xf numFmtId="0" fontId="11" fillId="0" borderId="0" xfId="17" applyNumberFormat="1" applyAlignment="1">
      <alignment horizontal="left"/>
    </xf>
    <xf numFmtId="49" fontId="11" fillId="0" borderId="14" xfId="29" applyFont="1" applyBorder="1" applyAlignment="1"/>
    <xf numFmtId="49" fontId="21" fillId="0" borderId="13" xfId="13" applyFont="1" applyBorder="1" applyAlignment="1">
      <alignment horizontal="center" vertical="center" wrapText="1"/>
    </xf>
    <xf numFmtId="0" fontId="20" fillId="0" borderId="12" xfId="7" applyNumberFormat="1" applyFont="1" applyBorder="1" applyAlignment="1"/>
    <xf numFmtId="0" fontId="20" fillId="0" borderId="13" xfId="7" applyNumberFormat="1" applyFont="1" applyBorder="1" applyAlignment="1"/>
    <xf numFmtId="37" fontId="20" fillId="0" borderId="0" xfId="7" applyNumberFormat="1" applyFont="1" applyBorder="1" applyAlignment="1">
      <alignment wrapText="1"/>
    </xf>
    <xf numFmtId="0" fontId="21" fillId="0" borderId="12" xfId="7" applyNumberFormat="1" applyFont="1" applyBorder="1" applyAlignment="1"/>
    <xf numFmtId="37" fontId="20" fillId="0" borderId="13" xfId="10" applyNumberFormat="1" applyFont="1" applyBorder="1" applyAlignment="1">
      <alignment wrapText="1"/>
    </xf>
    <xf numFmtId="49" fontId="16" fillId="0" borderId="13" xfId="13" applyFont="1" applyBorder="1" applyAlignment="1">
      <alignment horizontal="center" vertical="center" wrapText="1"/>
    </xf>
    <xf numFmtId="0" fontId="34" fillId="0" borderId="12" xfId="0" applyFont="1" applyBorder="1" applyAlignment="1">
      <alignment horizontal="left" vertical="center"/>
    </xf>
    <xf numFmtId="0" fontId="20" fillId="0" borderId="12" xfId="0" applyFont="1" applyBorder="1">
      <alignment horizontal="center" vertical="center"/>
    </xf>
    <xf numFmtId="0" fontId="10" fillId="0" borderId="0" xfId="0" applyFont="1" applyProtection="1">
      <alignment horizontal="center" vertical="center"/>
      <protection hidden="1"/>
    </xf>
    <xf numFmtId="0" fontId="16" fillId="0" borderId="0" xfId="29" applyNumberFormat="1" applyFont="1" applyAlignment="1"/>
    <xf numFmtId="49" fontId="21" fillId="0" borderId="12" xfId="13" applyFont="1" applyBorder="1" applyAlignment="1">
      <alignment horizontal="center" vertical="center" wrapText="1"/>
    </xf>
    <xf numFmtId="49" fontId="21" fillId="0" borderId="0" xfId="13" applyFont="1" applyAlignment="1">
      <alignment horizontal="left" vertical="center" wrapText="1"/>
    </xf>
    <xf numFmtId="49" fontId="21" fillId="0" borderId="0" xfId="13" applyFont="1" applyAlignment="1">
      <alignment horizontal="center" vertical="center" wrapText="1"/>
    </xf>
    <xf numFmtId="49" fontId="21" fillId="0" borderId="0" xfId="13" quotePrefix="1" applyFont="1" applyAlignment="1">
      <alignment horizontal="left" vertical="center" wrapText="1"/>
    </xf>
    <xf numFmtId="37" fontId="20" fillId="0" borderId="12" xfId="10" applyNumberFormat="1" applyFont="1" applyBorder="1" applyAlignment="1">
      <alignment wrapText="1"/>
    </xf>
    <xf numFmtId="0" fontId="20" fillId="0" borderId="0" xfId="10" applyFont="1" applyAlignment="1">
      <alignment vertical="center" wrapText="1"/>
    </xf>
    <xf numFmtId="49" fontId="16" fillId="0" borderId="12" xfId="13" applyFont="1" applyBorder="1" applyAlignment="1">
      <alignment horizontal="center" vertical="center" wrapText="1"/>
    </xf>
    <xf numFmtId="0" fontId="11" fillId="0" borderId="0" xfId="10" applyAlignment="1">
      <alignment vertical="center" wrapText="1"/>
    </xf>
    <xf numFmtId="0" fontId="0" fillId="0" borderId="9" xfId="0" applyBorder="1">
      <alignment horizontal="center" vertical="center"/>
    </xf>
    <xf numFmtId="0" fontId="21" fillId="0" borderId="12" xfId="10" applyFont="1" applyBorder="1" applyAlignment="1">
      <alignment wrapText="1"/>
    </xf>
    <xf numFmtId="0" fontId="21" fillId="0" borderId="0" xfId="10" applyFont="1" applyAlignment="1">
      <alignment wrapText="1"/>
    </xf>
    <xf numFmtId="42" fontId="21" fillId="0" borderId="5" xfId="6" applyFont="1" applyBorder="1" applyAlignment="1" applyProtection="1"/>
    <xf numFmtId="42" fontId="21" fillId="0" borderId="0" xfId="5" applyNumberFormat="1" applyFont="1" applyAlignment="1">
      <alignment wrapText="1"/>
    </xf>
    <xf numFmtId="166" fontId="21" fillId="0" borderId="0" xfId="4" applyNumberFormat="1" applyFont="1" applyBorder="1"/>
    <xf numFmtId="166" fontId="21" fillId="0" borderId="13" xfId="4" applyNumberFormat="1" applyFont="1" applyFill="1" applyBorder="1"/>
    <xf numFmtId="0" fontId="10" fillId="0" borderId="0" xfId="33" applyAlignment="1">
      <alignment vertical="center"/>
    </xf>
    <xf numFmtId="0" fontId="10" fillId="0" borderId="0" xfId="25" applyAlignment="1">
      <alignment horizontal="center" vertical="center" wrapText="1"/>
    </xf>
    <xf numFmtId="0" fontId="10" fillId="0" borderId="0" xfId="12" applyAlignment="1">
      <alignment horizontal="left"/>
    </xf>
    <xf numFmtId="0" fontId="10" fillId="0" borderId="0" xfId="12" applyAlignment="1" applyProtection="1">
      <alignment horizontal="left"/>
      <protection locked="0"/>
    </xf>
    <xf numFmtId="0" fontId="75" fillId="0" borderId="0" xfId="62" applyFont="1"/>
    <xf numFmtId="0" fontId="12" fillId="0" borderId="0" xfId="25" applyFont="1">
      <alignment horizontal="center" vertical="center"/>
    </xf>
    <xf numFmtId="0" fontId="21" fillId="0" borderId="0" xfId="25" applyFont="1" applyAlignment="1">
      <alignment horizontal="center"/>
    </xf>
    <xf numFmtId="44" fontId="11" fillId="0" borderId="0" xfId="4" applyFont="1" applyAlignment="1">
      <alignment horizontal="center" vertical="center"/>
    </xf>
    <xf numFmtId="0" fontId="36" fillId="0" borderId="0" xfId="0" applyFont="1" applyAlignment="1">
      <alignment vertical="top" wrapText="1"/>
    </xf>
    <xf numFmtId="0" fontId="58" fillId="6" borderId="0" xfId="62" applyFill="1" applyAlignment="1">
      <alignment vertical="top"/>
    </xf>
    <xf numFmtId="0" fontId="76" fillId="0" borderId="0" xfId="25" applyFont="1">
      <alignment horizontal="center" vertical="center"/>
    </xf>
    <xf numFmtId="1" fontId="12" fillId="0" borderId="12" xfId="23" applyBorder="1" applyAlignment="1">
      <alignment horizontal="left"/>
    </xf>
    <xf numFmtId="49" fontId="12" fillId="0" borderId="12" xfId="13" applyFont="1" applyBorder="1" applyAlignment="1">
      <alignment horizontal="left" vertical="center" wrapText="1"/>
    </xf>
    <xf numFmtId="0" fontId="11" fillId="0" borderId="0" xfId="0" applyFont="1" applyAlignment="1">
      <alignment vertical="center"/>
    </xf>
    <xf numFmtId="0" fontId="10" fillId="0" borderId="0" xfId="31">
      <alignment horizontal="center" vertical="center"/>
    </xf>
    <xf numFmtId="0" fontId="58" fillId="0" borderId="0" xfId="62" applyFill="1" applyAlignment="1" applyProtection="1">
      <alignment horizontal="left" vertical="center"/>
    </xf>
    <xf numFmtId="0" fontId="20" fillId="0" borderId="0" xfId="0" applyFont="1" applyProtection="1">
      <alignment horizontal="center" vertical="center"/>
      <protection locked="0"/>
    </xf>
    <xf numFmtId="44" fontId="20" fillId="0" borderId="0" xfId="4" applyFont="1" applyFill="1" applyBorder="1" applyProtection="1">
      <protection locked="0"/>
    </xf>
    <xf numFmtId="44" fontId="20" fillId="0" borderId="2" xfId="4" applyFont="1" applyBorder="1" applyProtection="1">
      <protection locked="0"/>
    </xf>
    <xf numFmtId="44" fontId="20" fillId="0" borderId="1" xfId="4" applyFont="1" applyBorder="1" applyProtection="1">
      <protection locked="0"/>
    </xf>
    <xf numFmtId="0" fontId="11" fillId="0" borderId="0" xfId="0" applyFont="1" applyAlignment="1">
      <alignment horizontal="center"/>
    </xf>
    <xf numFmtId="9" fontId="27" fillId="0" borderId="0" xfId="18" applyFont="1" applyBorder="1" applyAlignment="1" applyProtection="1">
      <alignment horizontal="center" vertical="center" wrapText="1"/>
    </xf>
    <xf numFmtId="37" fontId="11" fillId="0" borderId="0" xfId="0" applyNumberFormat="1" applyFont="1" applyAlignment="1"/>
    <xf numFmtId="37" fontId="11" fillId="0" borderId="2" xfId="0" applyNumberFormat="1" applyFont="1" applyBorder="1" applyAlignment="1"/>
    <xf numFmtId="37" fontId="11" fillId="0" borderId="1" xfId="0" applyNumberFormat="1" applyFont="1" applyBorder="1" applyAlignment="1"/>
    <xf numFmtId="37" fontId="16" fillId="0" borderId="3" xfId="0" applyNumberFormat="1" applyFont="1" applyBorder="1" applyAlignment="1"/>
    <xf numFmtId="37" fontId="11" fillId="0" borderId="2" xfId="0" applyNumberFormat="1" applyFont="1" applyBorder="1" applyAlignment="1" applyProtection="1">
      <protection locked="0"/>
    </xf>
    <xf numFmtId="37" fontId="11" fillId="0" borderId="1" xfId="0" applyNumberFormat="1" applyFont="1" applyBorder="1" applyAlignment="1" applyProtection="1">
      <protection locked="0"/>
    </xf>
    <xf numFmtId="37" fontId="11" fillId="0" borderId="5" xfId="0" applyNumberFormat="1" applyFont="1" applyBorder="1" applyAlignment="1" applyProtection="1">
      <protection locked="0"/>
    </xf>
    <xf numFmtId="37" fontId="11" fillId="0" borderId="0" xfId="0" applyNumberFormat="1" applyFont="1" applyAlignment="1" applyProtection="1">
      <protection locked="0"/>
    </xf>
    <xf numFmtId="0" fontId="11" fillId="0" borderId="0" xfId="25" applyFont="1" applyProtection="1">
      <alignment horizontal="center" vertical="center"/>
      <protection locked="0"/>
    </xf>
    <xf numFmtId="0" fontId="10" fillId="0" borderId="0" xfId="25" applyProtection="1">
      <alignment horizontal="center" vertical="center"/>
      <protection locked="0"/>
    </xf>
    <xf numFmtId="9" fontId="24" fillId="0" borderId="2" xfId="18" applyFont="1" applyBorder="1" applyAlignment="1" applyProtection="1"/>
    <xf numFmtId="9" fontId="24" fillId="0" borderId="1" xfId="18" applyFont="1" applyBorder="1" applyAlignment="1" applyProtection="1"/>
    <xf numFmtId="9" fontId="26" fillId="0" borderId="3" xfId="18" applyFont="1" applyBorder="1" applyAlignment="1" applyProtection="1"/>
    <xf numFmtId="9" fontId="26" fillId="7" borderId="3" xfId="18" applyFont="1" applyFill="1" applyBorder="1" applyAlignment="1" applyProtection="1"/>
    <xf numFmtId="37" fontId="11" fillId="0" borderId="4" xfId="0" applyNumberFormat="1" applyFont="1" applyBorder="1" applyAlignment="1" applyProtection="1">
      <protection locked="0"/>
    </xf>
    <xf numFmtId="37" fontId="11" fillId="0" borderId="15" xfId="0" applyNumberFormat="1" applyFont="1" applyBorder="1" applyAlignment="1" applyProtection="1">
      <protection locked="0"/>
    </xf>
    <xf numFmtId="37" fontId="11" fillId="0" borderId="14" xfId="0" applyNumberFormat="1" applyFont="1" applyBorder="1" applyAlignment="1" applyProtection="1">
      <protection locked="0"/>
    </xf>
    <xf numFmtId="37" fontId="16" fillId="10" borderId="3" xfId="0" applyNumberFormat="1" applyFont="1" applyFill="1" applyBorder="1" applyAlignment="1"/>
    <xf numFmtId="9" fontId="26" fillId="10" borderId="3" xfId="18" applyFont="1" applyFill="1" applyBorder="1" applyAlignment="1" applyProtection="1"/>
    <xf numFmtId="37" fontId="16" fillId="7" borderId="3" xfId="0" applyNumberFormat="1" applyFont="1" applyFill="1" applyBorder="1" applyAlignment="1"/>
    <xf numFmtId="37" fontId="16" fillId="7" borderId="4" xfId="0" applyNumberFormat="1" applyFont="1" applyFill="1" applyBorder="1" applyAlignment="1"/>
    <xf numFmtId="9" fontId="26" fillId="7" borderId="4" xfId="18" applyFont="1" applyFill="1" applyBorder="1" applyAlignment="1" applyProtection="1"/>
    <xf numFmtId="0" fontId="16" fillId="0" borderId="0" xfId="0" applyFont="1" applyAlignment="1">
      <alignment horizontal="left" wrapText="1"/>
    </xf>
    <xf numFmtId="0" fontId="20" fillId="0" borderId="0" xfId="7" applyNumberFormat="1" applyFont="1" applyBorder="1" applyAlignment="1" applyProtection="1">
      <protection locked="0"/>
    </xf>
    <xf numFmtId="0" fontId="20" fillId="0" borderId="29" xfId="0" applyFont="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166" fontId="20" fillId="0" borderId="29" xfId="4" applyNumberFormat="1" applyFont="1" applyBorder="1" applyProtection="1">
      <protection locked="0"/>
    </xf>
    <xf numFmtId="0" fontId="20" fillId="0" borderId="0" xfId="10" applyFont="1" applyAlignment="1" applyProtection="1">
      <alignment wrapText="1"/>
      <protection locked="0"/>
    </xf>
    <xf numFmtId="0" fontId="21" fillId="0" borderId="12" xfId="0" applyFont="1" applyBorder="1" applyAlignment="1" applyProtection="1">
      <alignment horizontal="left" vertical="center"/>
      <protection locked="0"/>
    </xf>
    <xf numFmtId="166" fontId="20" fillId="0" borderId="12" xfId="4" applyNumberFormat="1" applyFont="1" applyBorder="1" applyProtection="1">
      <protection locked="0"/>
    </xf>
    <xf numFmtId="166" fontId="20" fillId="0" borderId="0" xfId="4" applyNumberFormat="1" applyFont="1" applyBorder="1" applyProtection="1">
      <protection locked="0"/>
    </xf>
    <xf numFmtId="166" fontId="20" fillId="0" borderId="2" xfId="4" applyNumberFormat="1" applyFont="1" applyFill="1" applyBorder="1" applyProtection="1">
      <protection locked="0"/>
    </xf>
    <xf numFmtId="166" fontId="20" fillId="0" borderId="13" xfId="4" applyNumberFormat="1" applyFont="1" applyFill="1" applyBorder="1" applyProtection="1">
      <protection locked="0"/>
    </xf>
    <xf numFmtId="42" fontId="20" fillId="0" borderId="0" xfId="5" applyNumberFormat="1" applyFont="1" applyAlignment="1" applyProtection="1">
      <alignment wrapText="1"/>
      <protection locked="0"/>
    </xf>
    <xf numFmtId="166" fontId="20" fillId="0" borderId="31" xfId="4" applyNumberFormat="1" applyFont="1" applyBorder="1" applyProtection="1">
      <protection locked="0"/>
    </xf>
    <xf numFmtId="166" fontId="20" fillId="0" borderId="1" xfId="4" applyNumberFormat="1" applyFont="1" applyFill="1" applyBorder="1" applyProtection="1">
      <protection locked="0"/>
    </xf>
    <xf numFmtId="44" fontId="20" fillId="0" borderId="30" xfId="4" applyFont="1" applyBorder="1" applyAlignment="1" applyProtection="1"/>
    <xf numFmtId="0" fontId="11" fillId="0" borderId="0" xfId="25" applyFont="1" applyAlignment="1" applyProtection="1">
      <alignment horizontal="center" vertical="center" wrapText="1"/>
      <protection locked="0"/>
    </xf>
    <xf numFmtId="0" fontId="11" fillId="0" borderId="14" xfId="25" applyFont="1" applyBorder="1" applyAlignment="1" applyProtection="1">
      <alignment horizontal="center" vertical="center" wrapText="1"/>
      <protection locked="0"/>
    </xf>
    <xf numFmtId="37" fontId="20" fillId="0" borderId="0" xfId="0" applyNumberFormat="1" applyFont="1" applyAlignment="1"/>
    <xf numFmtId="9" fontId="24" fillId="0" borderId="0" xfId="18" applyFont="1" applyBorder="1" applyAlignment="1" applyProtection="1">
      <alignment horizontal="center" vertical="center" wrapText="1"/>
    </xf>
    <xf numFmtId="9" fontId="24" fillId="0" borderId="0" xfId="18" applyFont="1" applyBorder="1" applyAlignment="1" applyProtection="1"/>
    <xf numFmtId="9" fontId="24" fillId="0" borderId="6" xfId="18" applyFont="1" applyBorder="1" applyAlignment="1" applyProtection="1"/>
    <xf numFmtId="9" fontId="24" fillId="0" borderId="0" xfId="18" applyFont="1" applyFill="1" applyBorder="1" applyAlignment="1" applyProtection="1"/>
    <xf numFmtId="0" fontId="16" fillId="0" borderId="0" xfId="0" applyFont="1" applyAlignment="1">
      <alignment horizontal="right" vertical="center"/>
    </xf>
    <xf numFmtId="49" fontId="16" fillId="0" borderId="6" xfId="29" applyFont="1" applyBorder="1" applyAlignment="1"/>
    <xf numFmtId="37" fontId="20" fillId="0" borderId="0" xfId="0" applyNumberFormat="1" applyFont="1" applyAlignment="1">
      <alignment vertical="top" wrapText="1"/>
    </xf>
    <xf numFmtId="0" fontId="18" fillId="0" borderId="0" xfId="0" applyFont="1">
      <alignment horizontal="center" vertical="center"/>
    </xf>
    <xf numFmtId="9" fontId="33" fillId="0" borderId="0" xfId="18" applyFont="1" applyBorder="1" applyAlignment="1" applyProtection="1"/>
    <xf numFmtId="0" fontId="32" fillId="5" borderId="6" xfId="12" applyFont="1" applyFill="1" applyBorder="1" applyAlignment="1" applyProtection="1">
      <alignment vertical="center"/>
      <protection hidden="1"/>
    </xf>
    <xf numFmtId="0" fontId="10" fillId="0" borderId="0" xfId="31" applyProtection="1">
      <alignment horizontal="center" vertical="center"/>
      <protection hidden="1"/>
    </xf>
    <xf numFmtId="0" fontId="10" fillId="0" borderId="0" xfId="31" applyAlignment="1" applyProtection="1">
      <alignment horizontal="left" vertical="center"/>
      <protection hidden="1"/>
    </xf>
    <xf numFmtId="14" fontId="10" fillId="0" borderId="0" xfId="33" applyNumberFormat="1"/>
    <xf numFmtId="0" fontId="13" fillId="0" borderId="0" xfId="33" applyFont="1" applyAlignment="1">
      <alignment vertical="center"/>
    </xf>
    <xf numFmtId="0" fontId="10" fillId="0" borderId="0" xfId="31" applyAlignment="1">
      <alignment horizontal="left" vertical="center"/>
    </xf>
    <xf numFmtId="0" fontId="41" fillId="0" borderId="0" xfId="31" applyFont="1" applyAlignment="1">
      <alignment horizontal="left" vertical="top" wrapText="1"/>
    </xf>
    <xf numFmtId="0" fontId="41" fillId="0" borderId="0" xfId="31" applyFont="1" applyAlignment="1">
      <alignment vertical="top" wrapText="1"/>
    </xf>
    <xf numFmtId="0" fontId="10" fillId="0" borderId="0" xfId="31" applyProtection="1">
      <alignment horizontal="center" vertical="center"/>
      <protection locked="0"/>
    </xf>
    <xf numFmtId="0" fontId="10" fillId="0" borderId="0" xfId="31" applyAlignment="1" applyProtection="1">
      <alignment horizontal="left"/>
      <protection locked="0"/>
    </xf>
    <xf numFmtId="0" fontId="10" fillId="0" borderId="0" xfId="12" applyAlignment="1" applyProtection="1">
      <alignment wrapText="1"/>
      <protection locked="0"/>
    </xf>
    <xf numFmtId="0" fontId="10" fillId="6" borderId="0" xfId="31" applyFill="1" applyAlignment="1" applyProtection="1">
      <alignment vertical="center" wrapText="1"/>
      <protection locked="0"/>
    </xf>
    <xf numFmtId="0" fontId="12" fillId="6" borderId="0" xfId="31" applyFont="1" applyFill="1" applyAlignment="1" applyProtection="1">
      <alignment horizontal="right" wrapText="1"/>
      <protection locked="0"/>
    </xf>
    <xf numFmtId="0" fontId="40" fillId="6" borderId="0" xfId="31" applyFont="1" applyFill="1" applyAlignment="1" applyProtection="1">
      <alignment vertical="top" wrapText="1"/>
      <protection locked="0"/>
    </xf>
    <xf numFmtId="0" fontId="11" fillId="0" borderId="0" xfId="12" applyFont="1" applyProtection="1">
      <protection locked="0"/>
    </xf>
    <xf numFmtId="0" fontId="86" fillId="0" borderId="0" xfId="25" applyFont="1" applyAlignment="1">
      <alignment vertical="top"/>
    </xf>
    <xf numFmtId="0" fontId="87" fillId="0" borderId="0" xfId="25" applyFont="1">
      <alignment horizontal="center" vertical="center"/>
    </xf>
    <xf numFmtId="0" fontId="32" fillId="3" borderId="6" xfId="12" applyFont="1" applyFill="1" applyBorder="1"/>
    <xf numFmtId="0" fontId="22" fillId="0" borderId="0" xfId="25" applyFont="1" applyAlignment="1">
      <alignment vertical="top"/>
    </xf>
    <xf numFmtId="0" fontId="88" fillId="0" borderId="0" xfId="25" applyFont="1" applyAlignment="1">
      <alignment vertical="top"/>
    </xf>
    <xf numFmtId="0" fontId="32" fillId="0" borderId="6" xfId="12" applyFont="1" applyBorder="1"/>
    <xf numFmtId="0" fontId="16" fillId="0" borderId="0" xfId="12" applyFont="1" applyAlignment="1">
      <alignment horizontal="left" vertical="center"/>
    </xf>
    <xf numFmtId="0" fontId="16" fillId="0" borderId="0" xfId="12" applyFont="1" applyAlignment="1">
      <alignment horizontal="left"/>
    </xf>
    <xf numFmtId="0" fontId="48" fillId="0" borderId="0" xfId="12" applyFont="1" applyAlignment="1">
      <alignment horizontal="left" vertical="center"/>
    </xf>
    <xf numFmtId="0" fontId="48" fillId="0" borderId="0" xfId="12" applyFont="1" applyAlignment="1" applyProtection="1">
      <alignment horizontal="center" vertical="center"/>
      <protection locked="0"/>
    </xf>
    <xf numFmtId="0" fontId="48" fillId="0" borderId="0" xfId="12" applyFont="1" applyAlignment="1">
      <alignment horizontal="left"/>
    </xf>
    <xf numFmtId="0" fontId="11" fillId="0" borderId="35" xfId="25" applyFont="1" applyBorder="1" applyAlignment="1" applyProtection="1">
      <alignment horizontal="center" vertical="center" wrapText="1"/>
      <protection locked="0"/>
    </xf>
    <xf numFmtId="0" fontId="11" fillId="0" borderId="36" xfId="25" applyFont="1" applyBorder="1" applyAlignment="1" applyProtection="1">
      <alignment horizontal="center" vertical="center" wrapText="1"/>
      <protection locked="0"/>
    </xf>
    <xf numFmtId="0" fontId="11" fillId="0" borderId="37" xfId="25" applyFont="1" applyBorder="1" applyAlignment="1" applyProtection="1">
      <alignment horizontal="center" vertical="center" wrapText="1"/>
      <protection locked="0"/>
    </xf>
    <xf numFmtId="0" fontId="11" fillId="0" borderId="38" xfId="25" applyFont="1" applyBorder="1" applyProtection="1">
      <alignment horizontal="center" vertical="center"/>
      <protection locked="0"/>
    </xf>
    <xf numFmtId="0" fontId="11" fillId="0" borderId="6" xfId="25" applyFont="1" applyBorder="1" applyAlignment="1" applyProtection="1">
      <alignment horizontal="left" vertical="center" wrapText="1"/>
      <protection locked="0"/>
    </xf>
    <xf numFmtId="0" fontId="11" fillId="0" borderId="6" xfId="25" applyFont="1" applyBorder="1" applyAlignment="1" applyProtection="1">
      <alignment horizontal="center" vertical="center" wrapText="1"/>
      <protection locked="0"/>
    </xf>
    <xf numFmtId="0" fontId="11" fillId="0" borderId="39" xfId="25" applyFont="1" applyBorder="1" applyAlignment="1" applyProtection="1">
      <alignment horizontal="center" vertical="center" wrapText="1"/>
      <protection locked="0"/>
    </xf>
    <xf numFmtId="0" fontId="11" fillId="0" borderId="4" xfId="25" applyFont="1" applyBorder="1" applyAlignment="1" applyProtection="1">
      <alignment horizontal="left" vertical="center" wrapText="1"/>
      <protection locked="0"/>
    </xf>
    <xf numFmtId="0" fontId="11" fillId="0" borderId="4" xfId="25" applyFont="1" applyBorder="1" applyAlignment="1" applyProtection="1">
      <alignment horizontal="center" vertical="center" wrapText="1"/>
      <protection locked="0"/>
    </xf>
    <xf numFmtId="0" fontId="11" fillId="0" borderId="40" xfId="25" applyFont="1" applyBorder="1" applyProtection="1">
      <alignment horizontal="center" vertical="center"/>
      <protection locked="0"/>
    </xf>
    <xf numFmtId="0" fontId="11" fillId="0" borderId="41" xfId="25" applyFont="1" applyBorder="1" applyAlignment="1" applyProtection="1">
      <alignment horizontal="left" vertical="center" wrapText="1"/>
      <protection locked="0"/>
    </xf>
    <xf numFmtId="0" fontId="11" fillId="0" borderId="17" xfId="25" applyFont="1" applyBorder="1" applyAlignment="1" applyProtection="1">
      <alignment horizontal="center" vertical="center" wrapText="1"/>
      <protection locked="0"/>
    </xf>
    <xf numFmtId="0" fontId="11" fillId="0" borderId="41" xfId="25" applyFont="1" applyBorder="1" applyAlignment="1" applyProtection="1">
      <alignment horizontal="center" vertical="center" wrapText="1"/>
      <protection locked="0"/>
    </xf>
    <xf numFmtId="0" fontId="11" fillId="0" borderId="42" xfId="25" applyFont="1" applyBorder="1">
      <alignment horizontal="center" vertical="center"/>
    </xf>
    <xf numFmtId="0" fontId="11" fillId="0" borderId="28" xfId="25" applyFont="1" applyBorder="1">
      <alignment horizontal="center" vertical="center"/>
    </xf>
    <xf numFmtId="0" fontId="11" fillId="0" borderId="43" xfId="25" applyFont="1" applyBorder="1">
      <alignment horizontal="center" vertical="center"/>
    </xf>
    <xf numFmtId="0" fontId="11" fillId="0" borderId="17" xfId="25" applyFont="1" applyBorder="1" applyProtection="1">
      <alignment horizontal="center" vertical="center"/>
      <protection locked="0"/>
    </xf>
    <xf numFmtId="0" fontId="11" fillId="0" borderId="0" xfId="25" applyFont="1" applyAlignment="1" applyProtection="1">
      <alignment horizontal="left" vertical="center"/>
      <protection locked="0"/>
    </xf>
    <xf numFmtId="0" fontId="49" fillId="0" borderId="0" xfId="25" applyFont="1" applyAlignment="1">
      <alignment horizontal="left" vertical="center"/>
    </xf>
    <xf numFmtId="0" fontId="11" fillId="0" borderId="0" xfId="31" applyFont="1">
      <alignment horizontal="center" vertical="center"/>
    </xf>
    <xf numFmtId="0" fontId="16" fillId="0" borderId="0" xfId="25" applyFont="1" applyAlignment="1">
      <alignment horizontal="left" vertical="top" wrapText="1"/>
    </xf>
    <xf numFmtId="0" fontId="11" fillId="0" borderId="0" xfId="25" applyFont="1" applyAlignment="1">
      <alignment horizontal="center" vertical="top"/>
    </xf>
    <xf numFmtId="0" fontId="54" fillId="0" borderId="0" xfId="25" applyFont="1" applyAlignment="1">
      <alignment horizontal="right"/>
    </xf>
    <xf numFmtId="0" fontId="16" fillId="0" borderId="0" xfId="31" applyFont="1" applyAlignment="1">
      <alignment horizontal="justify" vertical="center"/>
    </xf>
    <xf numFmtId="49" fontId="20" fillId="0" borderId="0" xfId="31" applyNumberFormat="1" applyFont="1" applyAlignment="1">
      <alignment vertical="top"/>
    </xf>
    <xf numFmtId="0" fontId="73" fillId="0" borderId="0" xfId="33" applyFont="1" applyAlignment="1">
      <alignment vertical="center"/>
    </xf>
    <xf numFmtId="0" fontId="12" fillId="0" borderId="0" xfId="60" applyFont="1" applyAlignment="1">
      <alignment vertical="center"/>
    </xf>
    <xf numFmtId="0" fontId="92" fillId="0" borderId="0" xfId="60" applyFont="1" applyAlignment="1">
      <alignment vertical="center"/>
    </xf>
    <xf numFmtId="0" fontId="12" fillId="0" borderId="0" xfId="60" applyFont="1" applyAlignment="1">
      <alignment horizontal="right" vertical="center"/>
    </xf>
    <xf numFmtId="0" fontId="10" fillId="0" borderId="0" xfId="60" applyFont="1"/>
    <xf numFmtId="0" fontId="51" fillId="0" borderId="0" xfId="60" applyFont="1"/>
    <xf numFmtId="0" fontId="93" fillId="0" borderId="0" xfId="60" applyFont="1" applyAlignment="1">
      <alignment wrapText="1"/>
    </xf>
    <xf numFmtId="0" fontId="93" fillId="0" borderId="0" xfId="60" applyFont="1"/>
    <xf numFmtId="0" fontId="20" fillId="0" borderId="0" xfId="60" applyFont="1"/>
    <xf numFmtId="0" fontId="94" fillId="0" borderId="0" xfId="60" applyFont="1"/>
    <xf numFmtId="0" fontId="32" fillId="0" borderId="0" xfId="60" applyFont="1" applyAlignment="1">
      <alignment vertical="center" wrapText="1"/>
    </xf>
    <xf numFmtId="0" fontId="21" fillId="0" borderId="0" xfId="60" applyFont="1" applyAlignment="1">
      <alignment vertical="center"/>
    </xf>
    <xf numFmtId="0" fontId="16" fillId="0" borderId="0" xfId="60" applyFont="1" applyAlignment="1">
      <alignment vertical="center"/>
    </xf>
    <xf numFmtId="0" fontId="11" fillId="0" borderId="0" xfId="60" applyFont="1" applyAlignment="1">
      <alignment horizontal="center" vertical="center"/>
    </xf>
    <xf numFmtId="0" fontId="21" fillId="0" borderId="0" xfId="60" applyFont="1" applyAlignment="1">
      <alignment horizontal="center" vertical="center" wrapText="1"/>
    </xf>
    <xf numFmtId="0" fontId="94" fillId="0" borderId="0" xfId="60" applyFont="1" applyAlignment="1">
      <alignment wrapText="1"/>
    </xf>
    <xf numFmtId="0" fontId="20" fillId="0" borderId="0" xfId="60" applyFont="1" applyAlignment="1">
      <alignment vertical="center" wrapText="1"/>
    </xf>
    <xf numFmtId="0" fontId="20" fillId="0" borderId="0" xfId="60" applyFont="1" applyAlignment="1">
      <alignment vertical="center"/>
    </xf>
    <xf numFmtId="0" fontId="16" fillId="0" borderId="17" xfId="60" applyFont="1" applyBorder="1" applyAlignment="1">
      <alignment horizontal="right" vertical="center" wrapText="1"/>
    </xf>
    <xf numFmtId="0" fontId="16" fillId="0" borderId="17" xfId="60" applyFont="1" applyBorder="1" applyAlignment="1">
      <alignment horizontal="center" vertical="center"/>
    </xf>
    <xf numFmtId="0" fontId="16" fillId="0" borderId="0" xfId="60" applyFont="1" applyAlignment="1">
      <alignment horizontal="right" vertical="center" wrapText="1"/>
    </xf>
    <xf numFmtId="0" fontId="11" fillId="0" borderId="0" xfId="60" applyFont="1"/>
    <xf numFmtId="0" fontId="8" fillId="0" borderId="0" xfId="60"/>
    <xf numFmtId="0" fontId="94" fillId="7" borderId="19" xfId="60" applyFont="1" applyFill="1" applyBorder="1"/>
    <xf numFmtId="0" fontId="21" fillId="0" borderId="0" xfId="60" applyFont="1" applyAlignment="1">
      <alignment horizontal="center" vertical="center"/>
    </xf>
    <xf numFmtId="0" fontId="11" fillId="0" borderId="0" xfId="60" applyFont="1" applyAlignment="1">
      <alignment vertical="center" wrapText="1"/>
    </xf>
    <xf numFmtId="0" fontId="11" fillId="0" borderId="0" xfId="60" applyFont="1" applyAlignment="1">
      <alignment vertical="center"/>
    </xf>
    <xf numFmtId="0" fontId="39" fillId="0" borderId="17" xfId="60" applyFont="1" applyBorder="1" applyAlignment="1">
      <alignment horizontal="center" vertical="center" wrapText="1"/>
    </xf>
    <xf numFmtId="0" fontId="39" fillId="7" borderId="19" xfId="60" applyFont="1" applyFill="1" applyBorder="1" applyAlignment="1">
      <alignment horizontal="center" vertical="center" wrapText="1"/>
    </xf>
    <xf numFmtId="0" fontId="16" fillId="0" borderId="0" xfId="60" applyFont="1" applyAlignment="1">
      <alignment vertical="center" wrapText="1"/>
    </xf>
    <xf numFmtId="0" fontId="20" fillId="0" borderId="0" xfId="60" applyFont="1" applyAlignment="1">
      <alignment wrapText="1"/>
    </xf>
    <xf numFmtId="0" fontId="21" fillId="0" borderId="0" xfId="60" applyFont="1" applyAlignment="1">
      <alignment horizontal="right" vertical="center" wrapText="1"/>
    </xf>
    <xf numFmtId="0" fontId="21" fillId="0" borderId="0" xfId="60" applyFont="1" applyAlignment="1">
      <alignment vertical="center" wrapText="1"/>
    </xf>
    <xf numFmtId="0" fontId="20" fillId="0" borderId="0" xfId="60" applyFont="1" applyAlignment="1">
      <alignment horizontal="center" vertical="center"/>
    </xf>
    <xf numFmtId="0" fontId="16" fillId="0" borderId="0" xfId="60" applyFont="1" applyAlignment="1">
      <alignment horizontal="center" vertical="center"/>
    </xf>
    <xf numFmtId="0" fontId="20" fillId="0" borderId="0" xfId="60" applyFont="1" applyAlignment="1">
      <alignment horizontal="left" vertical="top" wrapText="1"/>
    </xf>
    <xf numFmtId="0" fontId="21" fillId="0" borderId="0" xfId="60" applyFont="1" applyAlignment="1">
      <alignment horizontal="left" vertical="top" wrapText="1"/>
    </xf>
    <xf numFmtId="0" fontId="12" fillId="0" borderId="0" xfId="60" applyFont="1" applyAlignment="1">
      <alignment horizontal="left" wrapText="1"/>
    </xf>
    <xf numFmtId="0" fontId="10" fillId="0" borderId="0" xfId="60" applyFont="1" applyAlignment="1">
      <alignment horizontal="left" vertical="top" wrapText="1"/>
    </xf>
    <xf numFmtId="0" fontId="10" fillId="0" borderId="0" xfId="60" applyFont="1" applyAlignment="1">
      <alignment vertical="top" wrapText="1"/>
    </xf>
    <xf numFmtId="0" fontId="10" fillId="0" borderId="0" xfId="60" applyFont="1" applyAlignment="1">
      <alignment horizontal="left" wrapText="1"/>
    </xf>
    <xf numFmtId="0" fontId="44" fillId="14" borderId="0" xfId="60" applyFont="1" applyFill="1" applyAlignment="1">
      <alignment vertical="center"/>
    </xf>
    <xf numFmtId="0" fontId="63" fillId="14" borderId="0" xfId="25" applyFont="1" applyFill="1" applyAlignment="1">
      <alignment vertical="top"/>
    </xf>
    <xf numFmtId="0" fontId="67" fillId="14" borderId="0" xfId="25" applyFont="1" applyFill="1" applyAlignment="1">
      <alignment vertical="top"/>
    </xf>
    <xf numFmtId="0" fontId="32" fillId="13" borderId="6" xfId="12" applyFont="1" applyFill="1" applyBorder="1" applyAlignment="1" applyProtection="1">
      <alignment vertical="center"/>
      <protection locked="0"/>
    </xf>
    <xf numFmtId="0" fontId="73" fillId="0" borderId="0" xfId="33" applyFont="1"/>
    <xf numFmtId="0" fontId="10" fillId="0" borderId="0" xfId="33" applyAlignment="1">
      <alignment wrapText="1"/>
    </xf>
    <xf numFmtId="0" fontId="40" fillId="0" borderId="0" xfId="33" applyFont="1"/>
    <xf numFmtId="0" fontId="31" fillId="0" borderId="0" xfId="33" applyFont="1" applyAlignment="1">
      <alignment horizontal="left" indent="1"/>
    </xf>
    <xf numFmtId="0" fontId="20" fillId="0" borderId="0" xfId="33" applyFont="1" applyAlignment="1">
      <alignment horizontal="left" indent="3"/>
    </xf>
    <xf numFmtId="0" fontId="31" fillId="0" borderId="0" xfId="33" applyFont="1"/>
    <xf numFmtId="0" fontId="31" fillId="13" borderId="6" xfId="12" applyFont="1" applyFill="1" applyBorder="1" applyAlignment="1" applyProtection="1">
      <alignment horizontal="center" vertical="center"/>
      <protection locked="0"/>
    </xf>
    <xf numFmtId="0" fontId="65" fillId="0" borderId="0" xfId="33" applyFont="1" applyAlignment="1">
      <alignment horizontal="left"/>
    </xf>
    <xf numFmtId="0" fontId="84" fillId="0" borderId="0" xfId="33" applyFont="1" applyAlignment="1">
      <alignment vertical="center"/>
    </xf>
    <xf numFmtId="0" fontId="42" fillId="0" borderId="0" xfId="33" applyFont="1" applyAlignment="1">
      <alignment vertical="center"/>
    </xf>
    <xf numFmtId="0" fontId="42" fillId="0" borderId="0" xfId="12" applyFont="1" applyAlignment="1">
      <alignment horizontal="left" indent="2"/>
    </xf>
    <xf numFmtId="0" fontId="10" fillId="0" borderId="0" xfId="33" applyAlignment="1">
      <alignment horizontal="left" vertical="center" indent="2"/>
    </xf>
    <xf numFmtId="0" fontId="42" fillId="0" borderId="6" xfId="12" applyFont="1" applyBorder="1" applyAlignment="1">
      <alignment horizontal="left" indent="2"/>
    </xf>
    <xf numFmtId="0" fontId="10" fillId="0" borderId="6" xfId="12" applyBorder="1" applyAlignment="1">
      <alignment horizontal="left" indent="2"/>
    </xf>
    <xf numFmtId="0" fontId="31" fillId="0" borderId="6" xfId="12" applyFont="1" applyBorder="1"/>
    <xf numFmtId="0" fontId="13" fillId="0" borderId="6" xfId="33" applyFont="1" applyBorder="1" applyAlignment="1">
      <alignment vertical="center"/>
    </xf>
    <xf numFmtId="0" fontId="42" fillId="0" borderId="6" xfId="33" applyFont="1" applyBorder="1" applyAlignment="1">
      <alignment vertical="center"/>
    </xf>
    <xf numFmtId="0" fontId="63" fillId="14" borderId="0" xfId="9" applyFont="1" applyFill="1" applyAlignment="1">
      <alignment vertical="top"/>
    </xf>
    <xf numFmtId="0" fontId="11" fillId="6" borderId="0" xfId="25" applyFont="1" applyFill="1" applyAlignment="1">
      <alignment horizontal="center"/>
    </xf>
    <xf numFmtId="0" fontId="11" fillId="6" borderId="0" xfId="0" applyFont="1" applyFill="1">
      <alignment horizontal="center" vertical="center"/>
    </xf>
    <xf numFmtId="37" fontId="11" fillId="6" borderId="0" xfId="0" applyNumberFormat="1" applyFont="1" applyFill="1" applyAlignment="1" applyProtection="1">
      <protection locked="0"/>
    </xf>
    <xf numFmtId="37" fontId="11" fillId="6" borderId="0" xfId="0" applyNumberFormat="1" applyFont="1" applyFill="1" applyAlignment="1"/>
    <xf numFmtId="0" fontId="11" fillId="6" borderId="0" xfId="0" applyFont="1" applyFill="1" applyAlignment="1"/>
    <xf numFmtId="37" fontId="16" fillId="6" borderId="0" xfId="0" applyNumberFormat="1" applyFont="1" applyFill="1" applyAlignment="1"/>
    <xf numFmtId="0" fontId="16" fillId="6" borderId="0" xfId="0" applyFont="1" applyFill="1" applyAlignment="1"/>
    <xf numFmtId="0" fontId="11" fillId="6" borderId="0" xfId="0" applyFont="1" applyFill="1" applyAlignment="1">
      <alignment horizontal="left" wrapText="1"/>
    </xf>
    <xf numFmtId="0" fontId="16" fillId="6" borderId="0" xfId="0" applyFont="1" applyFill="1" applyAlignment="1">
      <alignment horizontal="left" wrapText="1"/>
    </xf>
    <xf numFmtId="37" fontId="20" fillId="6" borderId="0" xfId="0" applyNumberFormat="1" applyFont="1" applyFill="1" applyAlignment="1"/>
    <xf numFmtId="0" fontId="20" fillId="6" borderId="0" xfId="0" applyFont="1" applyFill="1">
      <alignment horizontal="center" vertical="center"/>
    </xf>
    <xf numFmtId="0" fontId="16" fillId="6" borderId="0" xfId="0" applyFont="1" applyFill="1">
      <alignment horizontal="center" vertical="center"/>
    </xf>
    <xf numFmtId="37" fontId="19" fillId="6" borderId="0" xfId="0" applyNumberFormat="1" applyFont="1" applyFill="1" applyAlignment="1"/>
    <xf numFmtId="37" fontId="20" fillId="6" borderId="0" xfId="0" applyNumberFormat="1" applyFont="1" applyFill="1" applyAlignment="1">
      <alignment vertical="top" wrapText="1"/>
    </xf>
    <xf numFmtId="0" fontId="16" fillId="6" borderId="0" xfId="25" applyFont="1" applyFill="1" applyAlignment="1" applyProtection="1">
      <protection locked="0"/>
    </xf>
    <xf numFmtId="14" fontId="12" fillId="8" borderId="6" xfId="12" applyNumberFormat="1" applyFont="1" applyFill="1" applyBorder="1" applyAlignment="1" applyProtection="1">
      <alignment horizontal="center" vertical="center"/>
      <protection locked="0"/>
    </xf>
    <xf numFmtId="49" fontId="28" fillId="0" borderId="0" xfId="1" applyFont="1" applyAlignment="1">
      <alignment horizontal="left" indent="1"/>
    </xf>
    <xf numFmtId="0" fontId="32" fillId="0" borderId="0" xfId="12" applyFont="1" applyAlignment="1">
      <alignment horizontal="left" vertical="center"/>
    </xf>
    <xf numFmtId="0" fontId="11" fillId="0" borderId="0" xfId="25" applyFont="1" applyAlignment="1">
      <alignment horizontal="left" vertical="center" wrapText="1" indent="3"/>
    </xf>
    <xf numFmtId="0" fontId="11" fillId="0" borderId="0" xfId="25" applyFont="1" applyAlignment="1">
      <alignment horizontal="justify" vertical="center"/>
    </xf>
    <xf numFmtId="0" fontId="49" fillId="0" borderId="0" xfId="25" applyFont="1" applyAlignment="1">
      <alignment horizontal="left" vertical="center" indent="2"/>
    </xf>
    <xf numFmtId="14" fontId="29" fillId="0" borderId="0" xfId="22" applyNumberFormat="1" applyFont="1" applyAlignment="1" applyProtection="1">
      <alignment horizontal="left"/>
      <protection locked="0"/>
    </xf>
    <xf numFmtId="0" fontId="10" fillId="0" borderId="10" xfId="25" applyBorder="1" applyAlignment="1">
      <alignment horizontal="center"/>
    </xf>
    <xf numFmtId="0" fontId="10" fillId="0" borderId="6" xfId="25" applyBorder="1" applyAlignment="1">
      <alignment horizontal="center"/>
    </xf>
    <xf numFmtId="9" fontId="25" fillId="0" borderId="9" xfId="18" applyFont="1" applyBorder="1" applyAlignment="1">
      <alignment horizontal="center" vertical="center" wrapText="1"/>
    </xf>
    <xf numFmtId="0" fontId="11" fillId="0" borderId="0" xfId="25" applyFont="1" applyAlignment="1" applyProtection="1">
      <alignment vertical="top" wrapText="1"/>
      <protection locked="0"/>
    </xf>
    <xf numFmtId="0" fontId="31" fillId="0" borderId="0" xfId="12" applyFont="1" applyAlignment="1">
      <alignment vertical="center"/>
    </xf>
    <xf numFmtId="0" fontId="102" fillId="14" borderId="0" xfId="33" applyFont="1" applyFill="1" applyAlignment="1">
      <alignment vertical="center"/>
    </xf>
    <xf numFmtId="0" fontId="80" fillId="14" borderId="0" xfId="33" applyFont="1" applyFill="1"/>
    <xf numFmtId="0" fontId="80" fillId="14" borderId="0" xfId="12" applyFont="1" applyFill="1" applyAlignment="1">
      <alignment horizontal="left" indent="2"/>
    </xf>
    <xf numFmtId="0" fontId="80" fillId="14" borderId="0" xfId="12" applyFont="1" applyFill="1"/>
    <xf numFmtId="0" fontId="105" fillId="14" borderId="0" xfId="12" applyFont="1" applyFill="1" applyAlignment="1">
      <alignment vertical="center"/>
    </xf>
    <xf numFmtId="0" fontId="101" fillId="14" borderId="0" xfId="33" applyFont="1" applyFill="1" applyAlignment="1">
      <alignment vertical="center"/>
    </xf>
    <xf numFmtId="0" fontId="45" fillId="14" borderId="0" xfId="12" applyFont="1" applyFill="1"/>
    <xf numFmtId="0" fontId="80" fillId="14" borderId="0" xfId="12" applyFont="1" applyFill="1" applyAlignment="1">
      <alignment horizontal="left" vertical="center"/>
    </xf>
    <xf numFmtId="0" fontId="45" fillId="14" borderId="0" xfId="12" applyFont="1" applyFill="1" applyAlignment="1">
      <alignment vertical="center"/>
    </xf>
    <xf numFmtId="0" fontId="102" fillId="14" borderId="0" xfId="12" applyFont="1" applyFill="1" applyAlignment="1">
      <alignment vertical="center"/>
    </xf>
    <xf numFmtId="0" fontId="74" fillId="7" borderId="7" xfId="25" applyFont="1" applyFill="1" applyBorder="1" applyAlignment="1">
      <alignment horizontal="center" vertical="center" wrapText="1"/>
    </xf>
    <xf numFmtId="0" fontId="32" fillId="0" borderId="38" xfId="25" applyFont="1" applyBorder="1" applyAlignment="1">
      <alignment horizontal="left" vertical="center"/>
    </xf>
    <xf numFmtId="0" fontId="11" fillId="0" borderId="39" xfId="25" applyFont="1" applyBorder="1">
      <alignment horizontal="center" vertical="center"/>
    </xf>
    <xf numFmtId="0" fontId="13" fillId="0" borderId="0" xfId="60" applyFont="1" applyAlignment="1">
      <alignment vertical="center" wrapText="1"/>
    </xf>
    <xf numFmtId="0" fontId="11" fillId="7" borderId="0" xfId="60" applyFont="1" applyFill="1"/>
    <xf numFmtId="0" fontId="20" fillId="0" borderId="0" xfId="60" applyFont="1" applyAlignment="1">
      <alignment horizontal="right" vertical="center"/>
    </xf>
    <xf numFmtId="0" fontId="32" fillId="0" borderId="0" xfId="1" applyNumberFormat="1" applyFont="1" applyAlignment="1">
      <alignment horizontal="left"/>
    </xf>
    <xf numFmtId="0" fontId="32" fillId="0" borderId="0" xfId="22" applyNumberFormat="1" applyFont="1" applyAlignment="1">
      <alignment horizontal="left"/>
    </xf>
    <xf numFmtId="0" fontId="13" fillId="0" borderId="0" xfId="0" applyFont="1" applyAlignment="1">
      <alignment horizontal="left"/>
    </xf>
    <xf numFmtId="49" fontId="32" fillId="0" borderId="0" xfId="28" applyFont="1" applyAlignment="1">
      <alignment horizontal="right"/>
    </xf>
    <xf numFmtId="0" fontId="32" fillId="0" borderId="0" xfId="33" applyFont="1"/>
    <xf numFmtId="0" fontId="31" fillId="0" borderId="0" xfId="33" applyFont="1" applyAlignment="1">
      <alignment vertical="center"/>
    </xf>
    <xf numFmtId="0" fontId="108" fillId="0" borderId="0" xfId="62" applyFont="1" applyProtection="1">
      <protection locked="0"/>
    </xf>
    <xf numFmtId="0" fontId="67" fillId="0" borderId="0" xfId="12" applyFont="1" applyAlignment="1">
      <alignment vertical="center" wrapText="1"/>
    </xf>
    <xf numFmtId="0" fontId="100" fillId="0" borderId="0" xfId="62" applyFont="1"/>
    <xf numFmtId="0" fontId="11" fillId="0" borderId="0" xfId="15" applyNumberFormat="1" applyAlignment="1" applyProtection="1">
      <alignment horizontal="left"/>
      <protection locked="0"/>
    </xf>
    <xf numFmtId="9" fontId="27" fillId="0" borderId="0" xfId="18" applyFont="1" applyBorder="1" applyAlignment="1">
      <alignment horizontal="left"/>
    </xf>
    <xf numFmtId="0" fontId="111" fillId="7" borderId="0" xfId="12" applyFont="1" applyFill="1"/>
    <xf numFmtId="0" fontId="111" fillId="7" borderId="0" xfId="12" applyFont="1" applyFill="1" applyAlignment="1">
      <alignment horizontal="left" indent="2"/>
    </xf>
    <xf numFmtId="0" fontId="84" fillId="7" borderId="0" xfId="33" applyFont="1" applyFill="1" applyAlignment="1">
      <alignment vertical="center"/>
    </xf>
    <xf numFmtId="0" fontId="111" fillId="0" borderId="0" xfId="12" applyFont="1" applyAlignment="1">
      <alignment horizontal="left" indent="2"/>
    </xf>
    <xf numFmtId="0" fontId="111" fillId="0" borderId="0" xfId="12" applyFont="1"/>
    <xf numFmtId="0" fontId="20" fillId="0" borderId="28" xfId="60" applyFont="1" applyBorder="1"/>
    <xf numFmtId="0" fontId="13" fillId="0" borderId="38" xfId="60" applyFont="1" applyBorder="1"/>
    <xf numFmtId="0" fontId="12" fillId="0" borderId="14" xfId="60" applyFont="1" applyBorder="1" applyAlignment="1">
      <alignment horizontal="centerContinuous" vertical="center" wrapText="1"/>
    </xf>
    <xf numFmtId="0" fontId="20" fillId="0" borderId="14" xfId="60" applyFont="1" applyBorder="1" applyAlignment="1">
      <alignment horizontal="centerContinuous" vertical="center" wrapText="1"/>
    </xf>
    <xf numFmtId="0" fontId="20" fillId="0" borderId="21" xfId="60" applyFont="1" applyBorder="1"/>
    <xf numFmtId="0" fontId="10" fillId="0" borderId="38" xfId="60" applyFont="1" applyBorder="1" applyAlignment="1">
      <alignment horizontal="right" indent="2"/>
    </xf>
    <xf numFmtId="0" fontId="12" fillId="0" borderId="6" xfId="60" applyFont="1" applyBorder="1" applyAlignment="1" applyProtection="1">
      <alignment vertical="center"/>
      <protection locked="0"/>
    </xf>
    <xf numFmtId="0" fontId="12" fillId="0" borderId="4" xfId="60" applyFont="1" applyBorder="1" applyAlignment="1" applyProtection="1">
      <alignment horizontal="center" vertical="center"/>
      <protection locked="0"/>
    </xf>
    <xf numFmtId="37" fontId="102" fillId="14" borderId="0" xfId="0" applyNumberFormat="1" applyFont="1" applyFill="1" applyAlignment="1">
      <alignment horizontal="left" vertical="top"/>
    </xf>
    <xf numFmtId="0" fontId="0" fillId="0" borderId="0" xfId="0" applyAlignment="1">
      <alignment horizontal="left" vertical="top"/>
    </xf>
    <xf numFmtId="0" fontId="3" fillId="0" borderId="0" xfId="83" applyAlignment="1">
      <alignment vertical="top"/>
    </xf>
    <xf numFmtId="0" fontId="51" fillId="0" borderId="0" xfId="83" applyFont="1" applyAlignment="1">
      <alignment vertical="top"/>
    </xf>
    <xf numFmtId="0" fontId="56" fillId="0" borderId="0" xfId="83" applyFont="1" applyAlignment="1">
      <alignment horizontal="left"/>
    </xf>
    <xf numFmtId="0" fontId="51" fillId="0" borderId="0" xfId="83" applyFont="1"/>
    <xf numFmtId="0" fontId="56" fillId="0" borderId="0" xfId="83" applyFont="1" applyAlignment="1">
      <alignment horizontal="right"/>
    </xf>
    <xf numFmtId="0" fontId="51" fillId="0" borderId="0" xfId="83" applyFont="1" applyAlignment="1">
      <alignment horizontal="left"/>
    </xf>
    <xf numFmtId="0" fontId="10" fillId="6" borderId="0" xfId="83" applyFont="1" applyFill="1" applyAlignment="1">
      <alignment vertical="top" wrapText="1"/>
    </xf>
    <xf numFmtId="0" fontId="15" fillId="6" borderId="0" xfId="83" applyFont="1" applyFill="1" applyAlignment="1">
      <alignment wrapText="1"/>
    </xf>
    <xf numFmtId="0" fontId="55" fillId="0" borderId="0" xfId="83" applyFont="1" applyAlignment="1">
      <alignment wrapText="1"/>
    </xf>
    <xf numFmtId="0" fontId="56" fillId="0" borderId="0" xfId="83" applyFont="1"/>
    <xf numFmtId="0" fontId="55" fillId="0" borderId="0" xfId="83" applyFont="1" applyAlignment="1">
      <alignment vertical="top" wrapText="1"/>
    </xf>
    <xf numFmtId="0" fontId="56" fillId="0" borderId="0" xfId="83" applyFont="1" applyAlignment="1">
      <alignment vertical="top"/>
    </xf>
    <xf numFmtId="0" fontId="10" fillId="6" borderId="0" xfId="83" applyFont="1" applyFill="1" applyAlignment="1">
      <alignment vertical="top"/>
    </xf>
    <xf numFmtId="0" fontId="51" fillId="0" borderId="0" xfId="83" applyFont="1" applyAlignment="1">
      <alignment horizontal="left" wrapText="1"/>
    </xf>
    <xf numFmtId="0" fontId="51" fillId="0" borderId="0" xfId="83" applyFont="1" applyAlignment="1">
      <alignment vertical="top" wrapText="1"/>
    </xf>
    <xf numFmtId="0" fontId="51" fillId="6" borderId="0" xfId="83" applyFont="1" applyFill="1" applyAlignment="1">
      <alignment vertical="top" wrapText="1"/>
    </xf>
    <xf numFmtId="0" fontId="3" fillId="6" borderId="0" xfId="83" applyFill="1" applyAlignment="1">
      <alignment vertical="top" wrapText="1"/>
    </xf>
    <xf numFmtId="0" fontId="3" fillId="6" borderId="0" xfId="83" applyFill="1" applyAlignment="1">
      <alignment vertical="top"/>
    </xf>
    <xf numFmtId="0" fontId="3" fillId="0" borderId="0" xfId="83"/>
    <xf numFmtId="0" fontId="51" fillId="0" borderId="0" xfId="83" applyFont="1" applyAlignment="1">
      <alignment wrapText="1"/>
    </xf>
    <xf numFmtId="0" fontId="3" fillId="0" borderId="0" xfId="83" applyAlignment="1">
      <alignment vertical="top" wrapText="1"/>
    </xf>
    <xf numFmtId="0" fontId="101" fillId="14" borderId="0" xfId="31" applyFont="1" applyFill="1" applyAlignment="1">
      <alignment vertical="top" wrapText="1"/>
    </xf>
    <xf numFmtId="0" fontId="10" fillId="0" borderId="0" xfId="25" applyAlignment="1" applyProtection="1">
      <alignment horizontal="left" vertical="center"/>
      <protection locked="0"/>
    </xf>
    <xf numFmtId="0" fontId="78" fillId="6" borderId="0" xfId="25" applyFont="1" applyFill="1" applyAlignment="1">
      <alignment vertical="center" wrapText="1"/>
    </xf>
    <xf numFmtId="0" fontId="23" fillId="0" borderId="0" xfId="0" applyFont="1" applyAlignment="1">
      <alignment horizontal="left" vertical="top"/>
    </xf>
    <xf numFmtId="9" fontId="27" fillId="0" borderId="0" xfId="18" applyFont="1" applyFill="1" applyBorder="1" applyAlignment="1">
      <alignment horizontal="left"/>
    </xf>
    <xf numFmtId="0" fontId="16" fillId="6" borderId="0" xfId="25" applyFont="1" applyFill="1" applyAlignment="1" applyProtection="1">
      <alignment horizontal="left"/>
      <protection locked="0"/>
    </xf>
    <xf numFmtId="9" fontId="27" fillId="6" borderId="0" xfId="18" applyFont="1" applyFill="1" applyBorder="1" applyAlignment="1">
      <alignment horizontal="left" vertical="center" wrapText="1"/>
    </xf>
    <xf numFmtId="9" fontId="27" fillId="6" borderId="0" xfId="18" applyFont="1" applyFill="1" applyBorder="1" applyAlignment="1" applyProtection="1">
      <alignment horizontal="left" vertical="center" wrapText="1"/>
    </xf>
    <xf numFmtId="9" fontId="24" fillId="6" borderId="0" xfId="18" applyFont="1" applyFill="1" applyBorder="1" applyAlignment="1" applyProtection="1">
      <alignment horizontal="left" vertical="center" wrapText="1"/>
    </xf>
    <xf numFmtId="0" fontId="24" fillId="6" borderId="0" xfId="0" applyFont="1" applyFill="1" applyAlignment="1">
      <alignment horizontal="left" vertical="center"/>
    </xf>
    <xf numFmtId="9" fontId="33" fillId="0" borderId="0" xfId="18" applyFont="1" applyBorder="1" applyAlignment="1" applyProtection="1">
      <alignment horizontal="left"/>
    </xf>
    <xf numFmtId="9" fontId="33" fillId="0" borderId="0" xfId="18" applyFont="1" applyBorder="1" applyAlignment="1">
      <alignment horizontal="left"/>
    </xf>
    <xf numFmtId="9" fontId="24" fillId="6" borderId="0" xfId="18" applyFont="1" applyFill="1" applyBorder="1" applyAlignment="1" applyProtection="1">
      <alignment horizontal="left"/>
      <protection locked="0"/>
    </xf>
    <xf numFmtId="0" fontId="11" fillId="6" borderId="0" xfId="9" applyFill="1" applyAlignment="1" applyProtection="1">
      <alignment horizontal="left"/>
      <protection locked="0"/>
    </xf>
    <xf numFmtId="9" fontId="26" fillId="6" borderId="0" xfId="18" applyFont="1" applyFill="1" applyBorder="1" applyAlignment="1" applyProtection="1">
      <alignment horizontal="left"/>
      <protection locked="0"/>
    </xf>
    <xf numFmtId="37" fontId="11" fillId="6" borderId="0" xfId="0" applyNumberFormat="1" applyFont="1" applyFill="1" applyAlignment="1" applyProtection="1">
      <alignment horizontal="left"/>
      <protection locked="0"/>
    </xf>
    <xf numFmtId="37" fontId="19" fillId="6" borderId="0" xfId="0" applyNumberFormat="1" applyFont="1" applyFill="1" applyAlignment="1" applyProtection="1">
      <alignment horizontal="left"/>
      <protection locked="0"/>
    </xf>
    <xf numFmtId="0" fontId="11" fillId="6" borderId="0" xfId="0" applyFont="1" applyFill="1" applyAlignment="1" applyProtection="1">
      <alignment horizontal="left" vertical="center"/>
      <protection locked="0"/>
    </xf>
    <xf numFmtId="37" fontId="20" fillId="0" borderId="0" xfId="0" applyNumberFormat="1" applyFont="1" applyAlignment="1" applyProtection="1">
      <alignment horizontal="left" vertical="top" wrapText="1"/>
      <protection locked="0"/>
    </xf>
    <xf numFmtId="9" fontId="33" fillId="0" borderId="0" xfId="18" applyFont="1" applyBorder="1" applyAlignment="1" applyProtection="1">
      <alignment horizontal="left"/>
      <protection locked="0"/>
    </xf>
    <xf numFmtId="37" fontId="81" fillId="14" borderId="0" xfId="0" applyNumberFormat="1" applyFont="1" applyFill="1" applyAlignment="1">
      <alignment horizontal="left" vertical="top" wrapText="1"/>
    </xf>
    <xf numFmtId="0" fontId="71" fillId="0" borderId="0" xfId="25" applyFont="1" applyAlignment="1">
      <alignment vertical="center" wrapText="1"/>
    </xf>
    <xf numFmtId="14" fontId="28" fillId="8" borderId="6" xfId="22" applyNumberFormat="1" applyFont="1" applyFill="1" applyBorder="1" applyAlignment="1" applyProtection="1">
      <alignment horizontal="left"/>
      <protection locked="0"/>
    </xf>
    <xf numFmtId="0" fontId="12" fillId="0" borderId="9" xfId="3" applyNumberFormat="1" applyFont="1" applyBorder="1" applyProtection="1">
      <protection locked="0"/>
    </xf>
    <xf numFmtId="0" fontId="46" fillId="7" borderId="8" xfId="7" applyNumberFormat="1" applyFont="1" applyFill="1" applyBorder="1" applyAlignment="1">
      <alignment horizontal="centerContinuous" vertical="center" wrapText="1"/>
    </xf>
    <xf numFmtId="0" fontId="106" fillId="7" borderId="11" xfId="25" applyFont="1" applyFill="1" applyBorder="1" applyAlignment="1">
      <alignment horizontal="centerContinuous" vertical="center" wrapText="1"/>
    </xf>
    <xf numFmtId="0" fontId="107" fillId="7" borderId="4" xfId="25" applyFont="1" applyFill="1" applyBorder="1" applyAlignment="1">
      <alignment horizontal="centerContinuous" vertical="center" wrapText="1"/>
    </xf>
    <xf numFmtId="0" fontId="107" fillId="7" borderId="8" xfId="25" applyFont="1" applyFill="1" applyBorder="1" applyAlignment="1">
      <alignment horizontal="centerContinuous" vertical="center" wrapText="1"/>
    </xf>
    <xf numFmtId="0" fontId="46" fillId="7" borderId="11" xfId="7" applyNumberFormat="1" applyFont="1" applyFill="1" applyBorder="1" applyAlignment="1">
      <alignment horizontal="centerContinuous" vertical="center" wrapText="1"/>
    </xf>
    <xf numFmtId="166" fontId="20" fillId="0" borderId="0" xfId="4" applyNumberFormat="1" applyFont="1" applyFill="1" applyBorder="1" applyProtection="1">
      <protection locked="0"/>
    </xf>
    <xf numFmtId="166" fontId="21" fillId="0" borderId="0" xfId="4" applyNumberFormat="1" applyFont="1" applyFill="1" applyBorder="1"/>
    <xf numFmtId="166" fontId="20" fillId="0" borderId="0" xfId="4" applyNumberFormat="1" applyFont="1" applyFill="1" applyBorder="1"/>
    <xf numFmtId="44" fontId="20" fillId="0" borderId="0" xfId="4" applyFont="1" applyFill="1" applyBorder="1" applyAlignment="1" applyProtection="1"/>
    <xf numFmtId="42" fontId="21" fillId="0" borderId="0" xfId="6" applyFont="1" applyFill="1" applyBorder="1" applyAlignment="1" applyProtection="1"/>
    <xf numFmtId="44" fontId="21" fillId="0" borderId="0" xfId="4" applyFont="1" applyFill="1" applyBorder="1" applyAlignment="1" applyProtection="1"/>
    <xf numFmtId="0" fontId="20" fillId="0" borderId="0" xfId="7" applyNumberFormat="1" applyFont="1" applyFill="1" applyBorder="1" applyAlignment="1"/>
    <xf numFmtId="0" fontId="20" fillId="0" borderId="0" xfId="3" applyNumberFormat="1" applyFont="1" applyFill="1" applyBorder="1" applyProtection="1">
      <protection locked="0"/>
    </xf>
    <xf numFmtId="42" fontId="20" fillId="0" borderId="0" xfId="5" applyNumberFormat="1" applyFont="1" applyFill="1" applyBorder="1" applyAlignment="1">
      <alignment wrapText="1"/>
    </xf>
    <xf numFmtId="0" fontId="46" fillId="0" borderId="0" xfId="7" applyNumberFormat="1" applyFont="1" applyFill="1" applyBorder="1" applyAlignment="1">
      <alignment vertical="center" wrapText="1"/>
    </xf>
    <xf numFmtId="0" fontId="11" fillId="0" borderId="0" xfId="25" applyFont="1" applyAlignment="1">
      <alignment vertical="center"/>
    </xf>
    <xf numFmtId="0" fontId="48" fillId="0" borderId="0" xfId="7" applyNumberFormat="1" applyFont="1" applyFill="1" applyBorder="1" applyAlignment="1">
      <alignment vertical="center"/>
    </xf>
    <xf numFmtId="0" fontId="31" fillId="0" borderId="0" xfId="12" applyFont="1" applyAlignment="1">
      <alignment horizontal="left" indent="2"/>
    </xf>
    <xf numFmtId="0" fontId="32" fillId="0" borderId="0" xfId="33" applyFont="1" applyAlignment="1">
      <alignment vertical="center"/>
    </xf>
    <xf numFmtId="0" fontId="12" fillId="0" borderId="0" xfId="31" quotePrefix="1" applyFont="1" applyAlignment="1">
      <alignment horizontal="left" vertical="center"/>
    </xf>
    <xf numFmtId="0" fontId="90" fillId="0" borderId="0" xfId="25" applyFont="1">
      <alignment horizontal="center" vertical="center"/>
    </xf>
    <xf numFmtId="0" fontId="11" fillId="0" borderId="0" xfId="25" applyFont="1" applyAlignment="1">
      <alignment horizontal="right" vertical="center"/>
    </xf>
    <xf numFmtId="0" fontId="89" fillId="0" borderId="0" xfId="25" applyFont="1" applyAlignment="1">
      <alignment horizontal="left" vertical="center"/>
    </xf>
    <xf numFmtId="0" fontId="11" fillId="0" borderId="38" xfId="25" applyFont="1" applyBorder="1">
      <alignment horizontal="center" vertical="center"/>
    </xf>
    <xf numFmtId="0" fontId="11" fillId="0" borderId="20" xfId="25" applyFont="1" applyBorder="1" applyProtection="1">
      <alignment horizontal="center" vertical="center"/>
      <protection locked="0"/>
    </xf>
    <xf numFmtId="0" fontId="11" fillId="0" borderId="0" xfId="25" applyFont="1" applyAlignment="1">
      <alignment horizontal="right"/>
    </xf>
    <xf numFmtId="49" fontId="10" fillId="0" borderId="0" xfId="25" applyNumberFormat="1">
      <alignment horizontal="center" vertical="center"/>
    </xf>
    <xf numFmtId="0" fontId="105" fillId="14" borderId="0" xfId="31" applyFont="1" applyFill="1">
      <alignment horizontal="center" vertical="center"/>
    </xf>
    <xf numFmtId="14" fontId="12" fillId="11" borderId="6" xfId="12" applyNumberFormat="1" applyFont="1" applyFill="1" applyBorder="1" applyAlignment="1" applyProtection="1">
      <alignment horizontal="center" vertical="center"/>
      <protection locked="0"/>
    </xf>
    <xf numFmtId="0" fontId="58" fillId="0" borderId="0" xfId="62" applyAlignment="1">
      <alignment horizontal="left" indent="2"/>
    </xf>
    <xf numFmtId="0" fontId="58" fillId="0" borderId="0" xfId="62" applyAlignment="1">
      <alignment vertical="center"/>
    </xf>
    <xf numFmtId="0" fontId="20" fillId="0" borderId="38" xfId="60" applyFont="1" applyBorder="1"/>
    <xf numFmtId="0" fontId="32" fillId="7" borderId="0" xfId="12" applyFont="1" applyFill="1"/>
    <xf numFmtId="0" fontId="10" fillId="6" borderId="0" xfId="25" applyFill="1">
      <alignment horizontal="center" vertical="center"/>
    </xf>
    <xf numFmtId="0" fontId="11" fillId="7" borderId="0" xfId="60" applyFont="1" applyFill="1" applyAlignment="1">
      <alignment vertical="center"/>
    </xf>
    <xf numFmtId="0" fontId="11" fillId="7" borderId="0" xfId="60" applyFont="1" applyFill="1" applyAlignment="1">
      <alignment vertical="center" wrapText="1"/>
    </xf>
    <xf numFmtId="168" fontId="11" fillId="0" borderId="0" xfId="60" applyNumberFormat="1" applyFont="1" applyAlignment="1">
      <alignment vertical="center" wrapText="1"/>
    </xf>
    <xf numFmtId="0" fontId="21" fillId="0" borderId="28" xfId="60" applyFont="1" applyBorder="1" applyAlignment="1">
      <alignment vertical="center" wrapText="1"/>
    </xf>
    <xf numFmtId="0" fontId="91" fillId="0" borderId="21" xfId="60" applyFont="1" applyBorder="1" applyAlignment="1">
      <alignment vertical="center" wrapText="1"/>
    </xf>
    <xf numFmtId="0" fontId="20" fillId="0" borderId="28" xfId="60" applyFont="1" applyBorder="1" applyAlignment="1">
      <alignment horizontal="center" vertical="center"/>
    </xf>
    <xf numFmtId="0" fontId="16" fillId="0" borderId="42" xfId="60" applyFont="1" applyBorder="1" applyAlignment="1">
      <alignment horizontal="right" vertical="center" wrapText="1"/>
    </xf>
    <xf numFmtId="0" fontId="16" fillId="0" borderId="28" xfId="60" applyFont="1" applyBorder="1" applyAlignment="1">
      <alignment vertical="center"/>
    </xf>
    <xf numFmtId="0" fontId="10" fillId="0" borderId="0" xfId="25" applyAlignment="1">
      <alignment horizontal="left" vertical="center" wrapText="1"/>
    </xf>
    <xf numFmtId="0" fontId="10" fillId="0" borderId="0" xfId="25" applyAlignment="1">
      <alignment horizontal="left" wrapText="1"/>
    </xf>
    <xf numFmtId="0" fontId="31" fillId="0" borderId="0" xfId="33" applyFont="1" applyAlignment="1">
      <alignment vertical="center" wrapText="1"/>
    </xf>
    <xf numFmtId="0" fontId="32" fillId="0" borderId="0" xfId="62" applyFont="1" applyAlignment="1" applyProtection="1">
      <alignment horizontal="left"/>
    </xf>
    <xf numFmtId="0" fontId="42" fillId="0" borderId="0" xfId="31" applyFont="1" applyAlignment="1">
      <alignment horizontal="left" vertical="center"/>
    </xf>
    <xf numFmtId="0" fontId="31" fillId="0" borderId="0" xfId="31" applyFont="1">
      <alignment horizontal="center" vertical="center"/>
    </xf>
    <xf numFmtId="0" fontId="79" fillId="12" borderId="11" xfId="31" applyFont="1" applyFill="1" applyBorder="1" applyAlignment="1">
      <alignment horizontal="left" vertical="center"/>
    </xf>
    <xf numFmtId="0" fontId="115" fillId="12" borderId="4" xfId="31" applyFont="1" applyFill="1" applyBorder="1">
      <alignment horizontal="center" vertical="center"/>
    </xf>
    <xf numFmtId="0" fontId="115" fillId="12" borderId="8" xfId="31" applyFont="1" applyFill="1" applyBorder="1">
      <alignment horizontal="center" vertical="center"/>
    </xf>
    <xf numFmtId="0" fontId="12" fillId="0" borderId="62" xfId="31" applyFont="1" applyBorder="1" applyAlignment="1">
      <alignment horizontal="left" vertical="center"/>
    </xf>
    <xf numFmtId="0" fontId="12" fillId="0" borderId="62" xfId="31" applyFont="1" applyBorder="1">
      <alignment horizontal="center" vertical="center"/>
    </xf>
    <xf numFmtId="14" fontId="10" fillId="0" borderId="0" xfId="31" applyNumberFormat="1">
      <alignment horizontal="center" vertical="center"/>
    </xf>
    <xf numFmtId="0" fontId="12" fillId="0" borderId="0" xfId="31" applyFont="1" applyAlignment="1">
      <alignment horizontal="left" vertical="center"/>
    </xf>
    <xf numFmtId="166" fontId="21" fillId="15" borderId="32" xfId="4" applyNumberFormat="1" applyFont="1" applyFill="1" applyBorder="1"/>
    <xf numFmtId="44" fontId="21" fillId="15" borderId="9" xfId="4" applyFont="1" applyFill="1" applyBorder="1" applyAlignment="1" applyProtection="1"/>
    <xf numFmtId="166" fontId="21" fillId="13" borderId="3" xfId="4" applyNumberFormat="1" applyFont="1" applyFill="1" applyBorder="1"/>
    <xf numFmtId="166" fontId="21" fillId="13" borderId="32" xfId="4" applyNumberFormat="1" applyFont="1" applyFill="1" applyBorder="1"/>
    <xf numFmtId="0" fontId="82" fillId="0" borderId="0" xfId="25" applyFont="1" applyAlignment="1">
      <alignment horizontal="centerContinuous" vertical="center"/>
    </xf>
    <xf numFmtId="0" fontId="48" fillId="0" borderId="0" xfId="7" applyNumberFormat="1" applyFont="1" applyFill="1" applyBorder="1" applyAlignment="1">
      <alignment horizontal="centerContinuous" vertical="center"/>
    </xf>
    <xf numFmtId="0" fontId="10" fillId="0" borderId="0" xfId="3" applyNumberFormat="1" applyFont="1" applyFill="1" applyBorder="1" applyProtection="1">
      <protection locked="0"/>
    </xf>
    <xf numFmtId="49" fontId="21" fillId="0" borderId="0" xfId="13" quotePrefix="1" applyFont="1" applyAlignment="1">
      <alignment horizontal="center" vertical="center" wrapText="1"/>
    </xf>
    <xf numFmtId="9" fontId="27" fillId="6" borderId="0" xfId="18" applyFont="1" applyFill="1" applyBorder="1" applyAlignment="1" applyProtection="1"/>
    <xf numFmtId="0" fontId="11" fillId="6" borderId="0" xfId="25" applyFont="1" applyFill="1">
      <alignment horizontal="center" vertical="center"/>
    </xf>
    <xf numFmtId="37" fontId="11" fillId="6" borderId="0" xfId="25" applyNumberFormat="1" applyFont="1" applyFill="1" applyAlignment="1"/>
    <xf numFmtId="168" fontId="11" fillId="7" borderId="0" xfId="60" applyNumberFormat="1" applyFont="1" applyFill="1" applyAlignment="1">
      <alignment vertical="center" wrapText="1"/>
    </xf>
    <xf numFmtId="0" fontId="12" fillId="0" borderId="0" xfId="25" applyFont="1" applyAlignment="1">
      <alignment horizontal="left" vertical="center"/>
    </xf>
    <xf numFmtId="0" fontId="80" fillId="14" borderId="0" xfId="31" applyFont="1" applyFill="1">
      <alignment horizontal="center" vertical="center"/>
    </xf>
    <xf numFmtId="0" fontId="11" fillId="0" borderId="7" xfId="0" applyFont="1" applyBorder="1" applyAlignment="1" applyProtection="1">
      <alignment horizontal="center" vertical="center" wrapText="1"/>
      <protection locked="0"/>
    </xf>
    <xf numFmtId="0" fontId="12" fillId="3" borderId="6" xfId="12" applyFont="1" applyFill="1" applyBorder="1" applyAlignment="1" applyProtection="1">
      <alignment vertical="top"/>
      <protection hidden="1"/>
    </xf>
    <xf numFmtId="0" fontId="10" fillId="0" borderId="0" xfId="60" applyFont="1" applyAlignment="1">
      <alignment horizontal="left"/>
    </xf>
    <xf numFmtId="0" fontId="12" fillId="0" borderId="0" xfId="60" applyFont="1" applyAlignment="1">
      <alignment wrapText="1"/>
    </xf>
    <xf numFmtId="0" fontId="32" fillId="0" borderId="0" xfId="60" applyFont="1" applyAlignment="1">
      <alignment wrapText="1"/>
    </xf>
    <xf numFmtId="0" fontId="32" fillId="0" borderId="0" xfId="60" applyFont="1" applyAlignment="1">
      <alignment horizontal="left" wrapText="1"/>
    </xf>
    <xf numFmtId="0" fontId="16" fillId="0" borderId="7" xfId="0" applyFont="1" applyBorder="1" applyAlignment="1" applyProtection="1">
      <alignment horizontal="center" vertical="center" wrapText="1"/>
      <protection locked="0"/>
    </xf>
    <xf numFmtId="0" fontId="32" fillId="0" borderId="0" xfId="12" applyFont="1" applyProtection="1">
      <protection locked="0"/>
    </xf>
    <xf numFmtId="0" fontId="118" fillId="11" borderId="0" xfId="33" applyFont="1" applyFill="1" applyAlignment="1" applyProtection="1">
      <alignment horizontal="center" vertical="center"/>
      <protection locked="0"/>
    </xf>
    <xf numFmtId="0" fontId="84" fillId="14" borderId="0" xfId="31" applyFont="1" applyFill="1" applyAlignment="1">
      <alignment vertical="top" wrapText="1"/>
    </xf>
    <xf numFmtId="0" fontId="31" fillId="0" borderId="0" xfId="33" applyFont="1" applyAlignment="1" applyProtection="1">
      <alignment horizontal="center" vertical="center"/>
      <protection locked="0"/>
    </xf>
    <xf numFmtId="0" fontId="10" fillId="0" borderId="0" xfId="12" applyAlignment="1">
      <alignment horizontal="center" vertical="center"/>
    </xf>
    <xf numFmtId="0" fontId="10" fillId="0" borderId="0" xfId="31" applyAlignment="1">
      <alignment horizontal="left" vertical="top" wrapText="1"/>
    </xf>
    <xf numFmtId="0" fontId="10" fillId="6" borderId="0" xfId="31" applyFill="1" applyAlignment="1" applyProtection="1">
      <alignment vertical="top" wrapText="1"/>
      <protection locked="0"/>
    </xf>
    <xf numFmtId="0" fontId="11" fillId="0" borderId="0" xfId="33" applyFont="1" applyAlignment="1">
      <alignment horizontal="left" indent="3"/>
    </xf>
    <xf numFmtId="0" fontId="16" fillId="0" borderId="0" xfId="33" applyFont="1" applyAlignment="1">
      <alignment horizontal="left" indent="3"/>
    </xf>
    <xf numFmtId="0" fontId="12" fillId="0" borderId="0" xfId="25" applyFont="1" applyAlignment="1">
      <alignment horizontal="left" vertical="center" indent="2"/>
    </xf>
    <xf numFmtId="0" fontId="42" fillId="0" borderId="0" xfId="25" applyFont="1">
      <alignment horizontal="center" vertical="center"/>
    </xf>
    <xf numFmtId="0" fontId="13" fillId="0" borderId="0" xfId="12" applyFont="1" applyAlignment="1">
      <alignment horizontal="left"/>
    </xf>
    <xf numFmtId="0" fontId="13" fillId="0" borderId="0" xfId="25" applyFont="1">
      <alignment horizontal="center" vertical="center"/>
    </xf>
    <xf numFmtId="0" fontId="13" fillId="0" borderId="0" xfId="25" applyFont="1" applyAlignment="1">
      <alignment vertical="center"/>
    </xf>
    <xf numFmtId="0" fontId="13" fillId="0" borderId="0" xfId="12" applyFont="1" applyAlignment="1">
      <alignment horizontal="left" vertical="center"/>
    </xf>
    <xf numFmtId="0" fontId="11" fillId="0" borderId="6" xfId="25" applyFont="1" applyBorder="1" applyAlignment="1">
      <alignment horizontal="center" vertical="center" wrapText="1"/>
    </xf>
    <xf numFmtId="0" fontId="11" fillId="0" borderId="4" xfId="25" applyFont="1" applyBorder="1" applyAlignment="1">
      <alignment horizontal="center" vertical="center" wrapText="1"/>
    </xf>
    <xf numFmtId="0" fontId="32" fillId="3" borderId="6" xfId="12" applyFont="1" applyFill="1" applyBorder="1" applyAlignment="1">
      <alignment horizontal="left"/>
    </xf>
    <xf numFmtId="0" fontId="11" fillId="6" borderId="36" xfId="25" applyFont="1" applyFill="1" applyBorder="1" applyAlignment="1">
      <alignment horizontal="center" vertical="center" wrapText="1"/>
    </xf>
    <xf numFmtId="0" fontId="58" fillId="6" borderId="0" xfId="62" applyFill="1" applyAlignment="1">
      <alignment horizontal="right"/>
    </xf>
    <xf numFmtId="0" fontId="11" fillId="7" borderId="0" xfId="25" applyFont="1" applyFill="1">
      <alignment horizontal="center" vertical="center"/>
    </xf>
    <xf numFmtId="0" fontId="32" fillId="0" borderId="38" xfId="25" applyFont="1" applyBorder="1" applyAlignment="1">
      <alignment horizontal="left"/>
    </xf>
    <xf numFmtId="0" fontId="90" fillId="0" borderId="0" xfId="25" applyFont="1" applyAlignment="1">
      <alignment horizontal="center"/>
    </xf>
    <xf numFmtId="0" fontId="11" fillId="0" borderId="39" xfId="25" applyFont="1" applyBorder="1" applyAlignment="1">
      <alignment horizontal="center"/>
    </xf>
    <xf numFmtId="0" fontId="32" fillId="6" borderId="38" xfId="25" applyFont="1" applyFill="1" applyBorder="1" applyAlignment="1">
      <alignment horizontal="left"/>
    </xf>
    <xf numFmtId="0" fontId="90" fillId="6" borderId="0" xfId="25" applyFont="1" applyFill="1" applyAlignment="1">
      <alignment horizontal="center"/>
    </xf>
    <xf numFmtId="0" fontId="16" fillId="6" borderId="0" xfId="25" applyFont="1" applyFill="1" applyAlignment="1">
      <alignment horizontal="right"/>
    </xf>
    <xf numFmtId="0" fontId="11" fillId="6" borderId="0" xfId="25" applyFont="1" applyFill="1" applyAlignment="1">
      <alignment horizontal="right"/>
    </xf>
    <xf numFmtId="0" fontId="21" fillId="6" borderId="0" xfId="25" applyFont="1" applyFill="1" applyAlignment="1">
      <alignment horizontal="center"/>
    </xf>
    <xf numFmtId="0" fontId="11" fillId="6" borderId="39" xfId="25" applyFont="1" applyFill="1" applyBorder="1" applyAlignment="1">
      <alignment horizontal="center"/>
    </xf>
    <xf numFmtId="0" fontId="89" fillId="0" borderId="0" xfId="25" applyFont="1" applyAlignment="1">
      <alignment horizontal="left"/>
    </xf>
    <xf numFmtId="0" fontId="89" fillId="6" borderId="0" xfId="25" applyFont="1" applyFill="1" applyAlignment="1">
      <alignment horizontal="left"/>
    </xf>
    <xf numFmtId="0" fontId="13" fillId="13" borderId="0" xfId="25" applyFont="1" applyFill="1">
      <alignment horizontal="center" vertical="center"/>
    </xf>
    <xf numFmtId="0" fontId="13" fillId="13" borderId="0" xfId="25" applyFont="1" applyFill="1" applyAlignment="1">
      <alignment vertical="center"/>
    </xf>
    <xf numFmtId="0" fontId="13" fillId="13" borderId="0" xfId="12" applyFont="1" applyFill="1" applyAlignment="1">
      <alignment horizontal="left" vertical="center"/>
    </xf>
    <xf numFmtId="0" fontId="11" fillId="0" borderId="47" xfId="25" applyFont="1" applyBorder="1" applyAlignment="1" applyProtection="1">
      <alignment horizontal="center" vertical="center" wrapText="1"/>
      <protection locked="0"/>
    </xf>
    <xf numFmtId="0" fontId="11" fillId="0" borderId="22" xfId="25" applyFont="1" applyBorder="1" applyAlignment="1" applyProtection="1">
      <alignment horizontal="center" vertical="center" wrapText="1"/>
      <protection locked="0"/>
    </xf>
    <xf numFmtId="0" fontId="11" fillId="0" borderId="46" xfId="25" applyFont="1" applyBorder="1" applyAlignment="1" applyProtection="1">
      <alignment horizontal="center" vertical="center" wrapText="1"/>
      <protection locked="0"/>
    </xf>
    <xf numFmtId="0" fontId="105" fillId="0" borderId="0" xfId="25" applyFont="1" applyAlignment="1">
      <alignment horizontal="left" vertical="center"/>
    </xf>
    <xf numFmtId="0" fontId="89" fillId="0" borderId="0" xfId="25" applyFont="1" applyAlignment="1">
      <alignment horizontal="center"/>
    </xf>
    <xf numFmtId="0" fontId="32" fillId="0" borderId="0" xfId="25" applyFont="1" applyAlignment="1">
      <alignment horizontal="left" vertical="center"/>
    </xf>
    <xf numFmtId="0" fontId="20" fillId="0" borderId="4" xfId="25" applyFont="1" applyBorder="1" applyAlignment="1" applyProtection="1">
      <alignment vertical="center" wrapText="1"/>
      <protection locked="0"/>
    </xf>
    <xf numFmtId="0" fontId="10" fillId="0" borderId="0" xfId="25" applyAlignment="1">
      <alignment horizontal="right"/>
    </xf>
    <xf numFmtId="0" fontId="20" fillId="0" borderId="6" xfId="25" applyFont="1" applyBorder="1" applyAlignment="1" applyProtection="1">
      <alignment vertical="center" wrapText="1"/>
      <protection locked="0"/>
    </xf>
    <xf numFmtId="0" fontId="11" fillId="0" borderId="4" xfId="25" applyFont="1" applyBorder="1" applyAlignment="1">
      <alignment vertical="center" wrapText="1"/>
    </xf>
    <xf numFmtId="0" fontId="11" fillId="0" borderId="23" xfId="25" applyFont="1" applyBorder="1" applyAlignment="1" applyProtection="1">
      <alignment horizontal="center" vertical="center" wrapText="1"/>
      <protection locked="0"/>
    </xf>
    <xf numFmtId="0" fontId="11" fillId="0" borderId="45" xfId="25" applyFont="1" applyBorder="1" applyAlignment="1" applyProtection="1">
      <alignment horizontal="left" vertical="center"/>
      <protection locked="0"/>
    </xf>
    <xf numFmtId="0" fontId="11" fillId="0" borderId="0" xfId="25" applyFont="1" applyAlignment="1" applyProtection="1">
      <alignment horizontal="center"/>
      <protection locked="0"/>
    </xf>
    <xf numFmtId="9" fontId="16" fillId="0" borderId="6" xfId="25" applyNumberFormat="1" applyFont="1" applyBorder="1" applyProtection="1">
      <alignment horizontal="center" vertical="center"/>
      <protection locked="0"/>
    </xf>
    <xf numFmtId="0" fontId="11" fillId="0" borderId="6" xfId="25" applyFont="1" applyBorder="1" applyAlignment="1">
      <alignment vertical="center" wrapText="1"/>
    </xf>
    <xf numFmtId="0" fontId="11" fillId="0" borderId="34" xfId="25" applyFont="1" applyBorder="1" applyAlignment="1">
      <alignment horizontal="left" vertical="center" wrapText="1" indent="1"/>
    </xf>
    <xf numFmtId="0" fontId="11" fillId="0" borderId="44" xfId="25" applyFont="1" applyBorder="1" applyAlignment="1">
      <alignment horizontal="left" wrapText="1" indent="1"/>
    </xf>
    <xf numFmtId="0" fontId="44" fillId="14" borderId="0" xfId="25" applyFont="1" applyFill="1">
      <alignment horizontal="center" vertical="center"/>
    </xf>
    <xf numFmtId="0" fontId="31" fillId="0" borderId="0" xfId="25" applyFont="1">
      <alignment horizontal="center" vertical="center"/>
    </xf>
    <xf numFmtId="0" fontId="12" fillId="0" borderId="0" xfId="31" applyFont="1" applyAlignment="1">
      <alignment vertical="center" wrapText="1"/>
    </xf>
    <xf numFmtId="0" fontId="42" fillId="13" borderId="0" xfId="25" applyFont="1" applyFill="1">
      <alignment horizontal="center" vertical="center"/>
    </xf>
    <xf numFmtId="0" fontId="13" fillId="13" borderId="0" xfId="12" applyFont="1" applyFill="1" applyAlignment="1" applyProtection="1">
      <alignment horizontal="center" vertical="center"/>
      <protection locked="0"/>
    </xf>
    <xf numFmtId="0" fontId="13" fillId="13" borderId="0" xfId="12" applyFont="1" applyFill="1" applyAlignment="1">
      <alignment horizontal="left"/>
    </xf>
    <xf numFmtId="0" fontId="10" fillId="8" borderId="6" xfId="12" applyFill="1" applyBorder="1" applyAlignment="1" applyProtection="1">
      <alignment horizontal="center" vertical="center"/>
      <protection locked="0"/>
    </xf>
    <xf numFmtId="0" fontId="11" fillId="0" borderId="0" xfId="88" applyFont="1" applyAlignment="1">
      <alignment vertical="center" wrapText="1"/>
    </xf>
    <xf numFmtId="0" fontId="10" fillId="0" borderId="4" xfId="12" applyBorder="1" applyAlignment="1" applyProtection="1">
      <alignment horizontal="center" vertical="center"/>
      <protection locked="0"/>
    </xf>
    <xf numFmtId="0" fontId="10" fillId="0" borderId="0" xfId="12" applyAlignment="1" applyProtection="1">
      <alignment horizontal="center" vertical="center"/>
      <protection locked="0"/>
    </xf>
    <xf numFmtId="0" fontId="11" fillId="0" borderId="0" xfId="25" applyFont="1" applyAlignment="1" applyProtection="1">
      <alignment horizontal="left" vertical="center" wrapText="1" indent="3"/>
      <protection locked="0"/>
    </xf>
    <xf numFmtId="0" fontId="11" fillId="10" borderId="0" xfId="25" applyFont="1" applyFill="1">
      <alignment horizontal="center" vertical="center"/>
    </xf>
    <xf numFmtId="0" fontId="12" fillId="10" borderId="6" xfId="25" applyFont="1" applyFill="1" applyBorder="1">
      <alignment horizontal="center" vertical="center"/>
    </xf>
    <xf numFmtId="0" fontId="32" fillId="7" borderId="52" xfId="25" applyFont="1" applyFill="1" applyBorder="1" applyAlignment="1">
      <alignment horizontal="left" vertical="center"/>
    </xf>
    <xf numFmtId="0" fontId="11" fillId="7" borderId="20" xfId="25" applyFont="1" applyFill="1" applyBorder="1">
      <alignment horizontal="center" vertical="center"/>
    </xf>
    <xf numFmtId="0" fontId="10" fillId="7" borderId="20" xfId="25" applyFill="1" applyBorder="1">
      <alignment horizontal="center" vertical="center"/>
    </xf>
    <xf numFmtId="0" fontId="11" fillId="7" borderId="53" xfId="25" applyFont="1" applyFill="1" applyBorder="1">
      <alignment horizontal="center" vertical="center"/>
    </xf>
    <xf numFmtId="0" fontId="12" fillId="7" borderId="0" xfId="25" applyFont="1" applyFill="1" applyAlignment="1">
      <alignment horizontal="right" vertical="center"/>
    </xf>
    <xf numFmtId="0" fontId="10" fillId="7" borderId="0" xfId="25" applyFill="1">
      <alignment horizontal="center" vertical="center"/>
    </xf>
    <xf numFmtId="0" fontId="12" fillId="7" borderId="0" xfId="25" applyFont="1" applyFill="1">
      <alignment horizontal="center" vertical="center"/>
    </xf>
    <xf numFmtId="0" fontId="11" fillId="7" borderId="6" xfId="25" applyFont="1" applyFill="1" applyBorder="1">
      <alignment horizontal="center" vertical="center"/>
    </xf>
    <xf numFmtId="0" fontId="11" fillId="7" borderId="6" xfId="25" applyFont="1" applyFill="1" applyBorder="1" applyAlignment="1">
      <alignment horizontal="right" vertical="center"/>
    </xf>
    <xf numFmtId="0" fontId="21" fillId="7" borderId="6" xfId="25" applyFont="1" applyFill="1" applyBorder="1">
      <alignment horizontal="center" vertical="center"/>
    </xf>
    <xf numFmtId="0" fontId="32" fillId="7" borderId="51" xfId="25" applyFont="1" applyFill="1" applyBorder="1" applyAlignment="1">
      <alignment horizontal="left" vertical="center"/>
    </xf>
    <xf numFmtId="0" fontId="90" fillId="7" borderId="6" xfId="25" applyFont="1" applyFill="1" applyBorder="1">
      <alignment horizontal="center" vertical="center"/>
    </xf>
    <xf numFmtId="0" fontId="11" fillId="7" borderId="39" xfId="25" applyFont="1" applyFill="1" applyBorder="1">
      <alignment horizontal="center" vertical="center"/>
    </xf>
    <xf numFmtId="0" fontId="11" fillId="7" borderId="49" xfId="25" applyFont="1" applyFill="1" applyBorder="1">
      <alignment horizontal="center" vertical="center"/>
    </xf>
    <xf numFmtId="0" fontId="11" fillId="0" borderId="0" xfId="25" applyFont="1" applyAlignment="1">
      <alignment horizontal="centerContinuous" vertical="center" wrapText="1"/>
    </xf>
    <xf numFmtId="0" fontId="10" fillId="0" borderId="0" xfId="87" applyAlignment="1">
      <alignment horizontal="left" vertical="center" wrapText="1" indent="2"/>
    </xf>
    <xf numFmtId="0" fontId="11" fillId="0" borderId="0" xfId="88" applyFont="1" applyAlignment="1">
      <alignment horizontal="left" vertical="center" wrapText="1" indent="3"/>
    </xf>
    <xf numFmtId="0" fontId="12" fillId="0" borderId="0" xfId="60" applyFont="1"/>
    <xf numFmtId="49" fontId="23" fillId="0" borderId="0" xfId="1" applyFont="1" applyAlignment="1" applyProtection="1">
      <alignment horizontal="left" indent="1"/>
      <protection hidden="1"/>
    </xf>
    <xf numFmtId="0" fontId="16" fillId="6" borderId="0" xfId="9" applyFont="1" applyFill="1" applyAlignment="1">
      <alignment horizontal="left"/>
    </xf>
    <xf numFmtId="9" fontId="24" fillId="6" borderId="0" xfId="18" applyFont="1" applyFill="1" applyBorder="1" applyAlignment="1">
      <alignment horizontal="center" vertical="center" wrapText="1"/>
    </xf>
    <xf numFmtId="9" fontId="24" fillId="6" borderId="0" xfId="18" applyFont="1" applyFill="1" applyBorder="1" applyAlignment="1"/>
    <xf numFmtId="49" fontId="11" fillId="6" borderId="0" xfId="28" applyFont="1" applyFill="1" applyAlignment="1">
      <alignment horizontal="left"/>
    </xf>
    <xf numFmtId="37" fontId="11" fillId="6" borderId="0" xfId="25" applyNumberFormat="1" applyFont="1" applyFill="1" applyAlignment="1" applyProtection="1">
      <protection locked="0"/>
    </xf>
    <xf numFmtId="0" fontId="32" fillId="6" borderId="0" xfId="9" applyFont="1" applyFill="1" applyAlignment="1">
      <alignment horizontal="left"/>
    </xf>
    <xf numFmtId="37" fontId="11" fillId="6" borderId="14" xfId="25" applyNumberFormat="1" applyFont="1" applyFill="1" applyBorder="1" applyAlignment="1" applyProtection="1">
      <protection locked="0"/>
    </xf>
    <xf numFmtId="0" fontId="102" fillId="14" borderId="0" xfId="60" applyFont="1" applyFill="1" applyAlignment="1">
      <alignment vertical="center" wrapText="1"/>
    </xf>
    <xf numFmtId="0" fontId="102" fillId="0" borderId="0" xfId="60" applyFont="1" applyAlignment="1">
      <alignment vertical="center" wrapText="1"/>
    </xf>
    <xf numFmtId="0" fontId="32" fillId="6" borderId="0" xfId="12" applyFont="1" applyFill="1"/>
    <xf numFmtId="0" fontId="65" fillId="6" borderId="0" xfId="12" applyFont="1" applyFill="1" applyProtection="1">
      <protection locked="0"/>
    </xf>
    <xf numFmtId="0" fontId="11" fillId="0" borderId="34" xfId="25" applyFont="1" applyBorder="1">
      <alignment horizontal="center" vertical="center"/>
    </xf>
    <xf numFmtId="0" fontId="11" fillId="0" borderId="44" xfId="25" applyFont="1" applyBorder="1">
      <alignment horizontal="center" vertical="center"/>
    </xf>
    <xf numFmtId="0" fontId="11" fillId="0" borderId="45" xfId="25" applyFont="1" applyBorder="1">
      <alignment horizontal="center" vertical="center"/>
    </xf>
    <xf numFmtId="0" fontId="11" fillId="0" borderId="65" xfId="25" applyFont="1" applyBorder="1" applyAlignment="1">
      <alignment horizontal="center" vertical="center" wrapText="1"/>
    </xf>
    <xf numFmtId="0" fontId="16" fillId="0" borderId="65" xfId="25" applyFont="1" applyBorder="1" applyAlignment="1">
      <alignment horizontal="center" vertical="center" wrapText="1"/>
    </xf>
    <xf numFmtId="0" fontId="11" fillId="0" borderId="44" xfId="25" applyFont="1" applyBorder="1" applyAlignment="1">
      <alignment horizontal="center"/>
    </xf>
    <xf numFmtId="0" fontId="16" fillId="0" borderId="0" xfId="12" applyFont="1" applyAlignment="1">
      <alignment horizontal="left" indent="5"/>
    </xf>
    <xf numFmtId="0" fontId="11" fillId="0" borderId="0" xfId="25" applyFont="1" applyAlignment="1">
      <alignment horizontal="left" vertical="center" indent="5"/>
    </xf>
    <xf numFmtId="0" fontId="11" fillId="0" borderId="0" xfId="25" applyFont="1" applyAlignment="1">
      <alignment horizontal="left" vertical="center" indent="2"/>
    </xf>
    <xf numFmtId="0" fontId="10" fillId="0" borderId="6" xfId="12" applyBorder="1" applyAlignment="1">
      <alignment horizontal="center" vertical="center"/>
    </xf>
    <xf numFmtId="37" fontId="11" fillId="6" borderId="1" xfId="25" applyNumberFormat="1" applyFont="1" applyFill="1" applyBorder="1" applyAlignment="1" applyProtection="1">
      <protection locked="0"/>
    </xf>
    <xf numFmtId="37" fontId="11" fillId="6" borderId="3" xfId="25" applyNumberFormat="1" applyFont="1" applyFill="1" applyBorder="1" applyAlignment="1" applyProtection="1">
      <protection locked="0"/>
    </xf>
    <xf numFmtId="0" fontId="10" fillId="7" borderId="0" xfId="33" applyFill="1"/>
    <xf numFmtId="0" fontId="111" fillId="7" borderId="0" xfId="12" applyFont="1" applyFill="1" applyAlignment="1" applyProtection="1">
      <alignment vertical="center"/>
      <protection locked="0"/>
    </xf>
    <xf numFmtId="0" fontId="111" fillId="7" borderId="0" xfId="12" applyFont="1" applyFill="1" applyAlignment="1" applyProtection="1">
      <alignment horizontal="left" vertical="center"/>
      <protection locked="0"/>
    </xf>
    <xf numFmtId="0" fontId="84" fillId="7" borderId="0" xfId="33" applyFont="1" applyFill="1" applyAlignment="1" applyProtection="1">
      <alignment vertical="center"/>
      <protection locked="0"/>
    </xf>
    <xf numFmtId="0" fontId="111" fillId="0" borderId="0" xfId="12" applyFont="1" applyAlignment="1" applyProtection="1">
      <alignment horizontal="left" vertical="center"/>
      <protection locked="0"/>
    </xf>
    <xf numFmtId="0" fontId="111" fillId="0" borderId="0" xfId="12" applyFont="1" applyAlignment="1" applyProtection="1">
      <alignment vertical="center"/>
      <protection locked="0"/>
    </xf>
    <xf numFmtId="0" fontId="103" fillId="7" borderId="0" xfId="62" applyFont="1" applyFill="1" applyAlignment="1" applyProtection="1">
      <alignment vertical="center"/>
      <protection locked="0"/>
    </xf>
    <xf numFmtId="0" fontId="42" fillId="7" borderId="0" xfId="12" applyFont="1" applyFill="1" applyProtection="1">
      <protection locked="0"/>
    </xf>
    <xf numFmtId="0" fontId="42" fillId="7" borderId="0" xfId="12" applyFont="1" applyFill="1" applyAlignment="1" applyProtection="1">
      <alignment horizontal="left" indent="2"/>
      <protection locked="0"/>
    </xf>
    <xf numFmtId="0" fontId="42" fillId="7" borderId="0" xfId="12" applyFont="1" applyFill="1" applyAlignment="1" applyProtection="1">
      <alignment vertical="center"/>
      <protection locked="0"/>
    </xf>
    <xf numFmtId="0" fontId="42" fillId="7" borderId="0" xfId="12" applyFont="1" applyFill="1" applyAlignment="1" applyProtection="1">
      <alignment horizontal="left" vertical="center"/>
      <protection locked="0"/>
    </xf>
    <xf numFmtId="0" fontId="16" fillId="0" borderId="0" xfId="31" applyFont="1" applyAlignment="1">
      <alignment horizontal="left"/>
    </xf>
    <xf numFmtId="0" fontId="11" fillId="0" borderId="0" xfId="31" applyFont="1" applyAlignment="1">
      <alignment horizontal="left" vertical="center"/>
    </xf>
    <xf numFmtId="0" fontId="31" fillId="7" borderId="0" xfId="12" applyFont="1" applyFill="1" applyProtection="1">
      <protection locked="0"/>
    </xf>
    <xf numFmtId="0" fontId="12" fillId="0" borderId="0" xfId="31" applyFont="1" applyAlignment="1" applyProtection="1">
      <alignment horizontal="left" vertical="center"/>
      <protection hidden="1"/>
    </xf>
    <xf numFmtId="0" fontId="32" fillId="7" borderId="0" xfId="33" applyFont="1" applyFill="1" applyAlignment="1">
      <alignment vertical="center"/>
    </xf>
    <xf numFmtId="0" fontId="32" fillId="7" borderId="0" xfId="12" applyFont="1" applyFill="1" applyAlignment="1">
      <alignment horizontal="left" indent="2"/>
    </xf>
    <xf numFmtId="0" fontId="120" fillId="7" borderId="0" xfId="62" applyFont="1" applyFill="1" applyAlignment="1">
      <alignment horizontal="left" indent="2"/>
    </xf>
    <xf numFmtId="0" fontId="120" fillId="7" borderId="0" xfId="62" applyFont="1" applyFill="1"/>
    <xf numFmtId="0" fontId="58" fillId="6" borderId="10" xfId="62" applyFill="1" applyBorder="1" applyAlignment="1" applyProtection="1">
      <alignment horizontal="left" vertical="center" indent="1"/>
      <protection locked="0"/>
    </xf>
    <xf numFmtId="0" fontId="11" fillId="6" borderId="2" xfId="22" applyNumberFormat="1" applyFont="1" applyFill="1" applyBorder="1" applyAlignment="1" applyProtection="1">
      <alignment horizontal="left" indent="1"/>
      <protection locked="0"/>
    </xf>
    <xf numFmtId="0" fontId="16" fillId="6" borderId="2" xfId="22" applyNumberFormat="1" applyFont="1" applyFill="1" applyBorder="1" applyAlignment="1" applyProtection="1">
      <alignment horizontal="left"/>
      <protection locked="0"/>
    </xf>
    <xf numFmtId="0" fontId="11" fillId="6" borderId="2" xfId="25" applyFont="1" applyFill="1" applyBorder="1" applyProtection="1">
      <alignment horizontal="center" vertical="center"/>
      <protection locked="0"/>
    </xf>
    <xf numFmtId="37" fontId="11" fillId="6" borderId="2" xfId="25" applyNumberFormat="1" applyFont="1" applyFill="1" applyBorder="1" applyAlignment="1" applyProtection="1">
      <protection locked="0"/>
    </xf>
    <xf numFmtId="9" fontId="24" fillId="6" borderId="2" xfId="18" applyFont="1" applyFill="1" applyBorder="1" applyAlignment="1" applyProtection="1">
      <protection locked="0"/>
    </xf>
    <xf numFmtId="49" fontId="11" fillId="6" borderId="1" xfId="28" applyFont="1" applyFill="1" applyBorder="1" applyAlignment="1" applyProtection="1">
      <alignment horizontal="left" indent="1"/>
      <protection locked="0"/>
    </xf>
    <xf numFmtId="49" fontId="11" fillId="6" borderId="1" xfId="28" applyFont="1" applyFill="1" applyBorder="1" applyAlignment="1" applyProtection="1">
      <alignment horizontal="left"/>
      <protection locked="0"/>
    </xf>
    <xf numFmtId="0" fontId="11" fillId="6" borderId="1" xfId="25" applyFont="1" applyFill="1" applyBorder="1" applyProtection="1">
      <alignment horizontal="center" vertical="center"/>
      <protection locked="0"/>
    </xf>
    <xf numFmtId="9" fontId="24" fillId="6" borderId="1" xfId="18" applyFont="1" applyFill="1" applyBorder="1" applyAlignment="1" applyProtection="1">
      <protection locked="0"/>
    </xf>
    <xf numFmtId="49" fontId="11" fillId="6" borderId="3" xfId="28" applyFont="1" applyFill="1" applyBorder="1" applyAlignment="1" applyProtection="1">
      <alignment horizontal="left" indent="1"/>
      <protection locked="0"/>
    </xf>
    <xf numFmtId="49" fontId="11" fillId="6" borderId="3" xfId="28" applyFont="1" applyFill="1" applyBorder="1" applyAlignment="1" applyProtection="1">
      <alignment horizontal="left"/>
      <protection locked="0"/>
    </xf>
    <xf numFmtId="0" fontId="11" fillId="6" borderId="3" xfId="25" applyFont="1" applyFill="1" applyBorder="1" applyProtection="1">
      <alignment horizontal="center" vertical="center"/>
      <protection locked="0"/>
    </xf>
    <xf numFmtId="9" fontId="24" fillId="6" borderId="3" xfId="18" applyFont="1" applyFill="1" applyBorder="1" applyAlignment="1" applyProtection="1">
      <protection locked="0"/>
    </xf>
    <xf numFmtId="9" fontId="24" fillId="6" borderId="0" xfId="18" applyFont="1" applyFill="1" applyBorder="1" applyAlignment="1" applyProtection="1">
      <protection locked="0"/>
    </xf>
    <xf numFmtId="0" fontId="32" fillId="0" borderId="0" xfId="9" applyFont="1" applyAlignment="1">
      <alignment horizontal="left"/>
    </xf>
    <xf numFmtId="9" fontId="12" fillId="6" borderId="0" xfId="18" applyFont="1" applyFill="1" applyBorder="1" applyAlignment="1">
      <alignment horizontal="right"/>
    </xf>
    <xf numFmtId="0" fontId="10" fillId="0" borderId="6" xfId="31" applyBorder="1">
      <alignment horizontal="center" vertical="center"/>
    </xf>
    <xf numFmtId="0" fontId="63" fillId="16" borderId="0" xfId="25" applyFont="1" applyFill="1" applyAlignment="1" applyProtection="1">
      <alignment vertical="top"/>
      <protection hidden="1"/>
    </xf>
    <xf numFmtId="0" fontId="85" fillId="16" borderId="0" xfId="25" applyFont="1" applyFill="1">
      <alignment horizontal="center" vertical="center"/>
    </xf>
    <xf numFmtId="0" fontId="80" fillId="16" borderId="0" xfId="25" applyFont="1" applyFill="1">
      <alignment horizontal="center" vertical="center"/>
    </xf>
    <xf numFmtId="0" fontId="39" fillId="7" borderId="20" xfId="60" applyFont="1" applyFill="1" applyBorder="1" applyAlignment="1">
      <alignment horizontal="center" vertical="center" wrapText="1"/>
    </xf>
    <xf numFmtId="0" fontId="58" fillId="0" borderId="0" xfId="62" applyAlignment="1">
      <alignment horizontal="left" wrapText="1"/>
    </xf>
    <xf numFmtId="0" fontId="40" fillId="6" borderId="0" xfId="83" applyFont="1" applyFill="1" applyAlignment="1">
      <alignment vertical="top"/>
    </xf>
    <xf numFmtId="0" fontId="12" fillId="0" borderId="6" xfId="31" applyFont="1" applyBorder="1" applyAlignment="1">
      <alignment horizontal="left" vertical="center"/>
    </xf>
    <xf numFmtId="0" fontId="12" fillId="0" borderId="0" xfId="31" applyFont="1" applyProtection="1">
      <alignment horizontal="center" vertical="center"/>
      <protection hidden="1"/>
    </xf>
    <xf numFmtId="0" fontId="54" fillId="0" borderId="0" xfId="12" applyFont="1" applyAlignment="1">
      <alignment vertical="center"/>
    </xf>
    <xf numFmtId="0" fontId="31" fillId="0" borderId="0" xfId="12" applyFont="1" applyAlignment="1" applyProtection="1">
      <alignment vertical="top" wrapText="1"/>
      <protection hidden="1"/>
    </xf>
    <xf numFmtId="0" fontId="15" fillId="0" borderId="0" xfId="33" applyFont="1" applyAlignment="1">
      <alignment vertical="center" wrapText="1"/>
    </xf>
    <xf numFmtId="0" fontId="15" fillId="0" borderId="0" xfId="33" applyFont="1" applyAlignment="1">
      <alignment horizontal="right" vertical="center"/>
    </xf>
    <xf numFmtId="0" fontId="15" fillId="0" borderId="0" xfId="12" applyFont="1" applyAlignment="1">
      <alignment vertical="center" wrapText="1"/>
    </xf>
    <xf numFmtId="0" fontId="15" fillId="0" borderId="0" xfId="11" applyFont="1" applyAlignment="1">
      <alignment vertical="center" wrapText="1"/>
    </xf>
    <xf numFmtId="0" fontId="15" fillId="0" borderId="0" xfId="11" applyFont="1" applyAlignment="1">
      <alignment horizontal="right" vertical="center" wrapText="1"/>
    </xf>
    <xf numFmtId="0" fontId="10" fillId="14" borderId="0" xfId="12" applyFill="1" applyAlignment="1">
      <alignment horizontal="center" vertical="center"/>
    </xf>
    <xf numFmtId="9" fontId="12" fillId="6" borderId="0" xfId="18" applyFont="1" applyFill="1" applyBorder="1" applyAlignment="1" applyProtection="1">
      <alignment horizontal="right"/>
      <protection locked="0"/>
    </xf>
    <xf numFmtId="0" fontId="11" fillId="6" borderId="0" xfId="22" applyNumberFormat="1" applyFont="1" applyFill="1" applyAlignment="1" applyProtection="1">
      <alignment horizontal="left"/>
      <protection locked="0"/>
    </xf>
    <xf numFmtId="42" fontId="0" fillId="13" borderId="0" xfId="4" applyNumberFormat="1" applyFont="1" applyFill="1" applyAlignment="1" applyProtection="1">
      <alignment horizontal="right" vertical="center"/>
      <protection locked="0"/>
    </xf>
    <xf numFmtId="0" fontId="11" fillId="6" borderId="14" xfId="25" applyFont="1" applyFill="1" applyBorder="1" applyProtection="1">
      <alignment horizontal="center" vertical="center"/>
      <protection locked="0"/>
    </xf>
    <xf numFmtId="42" fontId="32" fillId="13" borderId="19" xfId="4" applyNumberFormat="1" applyFont="1" applyFill="1" applyBorder="1" applyAlignment="1" applyProtection="1">
      <alignment horizontal="center" vertical="center"/>
      <protection locked="0"/>
    </xf>
    <xf numFmtId="0" fontId="11" fillId="6" borderId="0" xfId="25" applyFont="1" applyFill="1" applyProtection="1">
      <alignment horizontal="center" vertical="center"/>
      <protection locked="0"/>
    </xf>
    <xf numFmtId="42" fontId="0" fillId="13" borderId="0" xfId="4" applyNumberFormat="1" applyFont="1" applyFill="1" applyAlignment="1" applyProtection="1">
      <alignment horizontal="center" vertical="center"/>
      <protection locked="0"/>
    </xf>
    <xf numFmtId="49" fontId="11" fillId="6" borderId="14" xfId="28" applyFont="1" applyFill="1" applyBorder="1" applyAlignment="1" applyProtection="1">
      <alignment horizontal="left"/>
      <protection locked="0"/>
    </xf>
    <xf numFmtId="0" fontId="58" fillId="6" borderId="6" xfId="62" applyFill="1" applyBorder="1" applyAlignment="1" applyProtection="1">
      <alignment horizontal="center" vertical="center"/>
      <protection locked="0"/>
    </xf>
    <xf numFmtId="9" fontId="11" fillId="6" borderId="1" xfId="18" applyFont="1" applyFill="1" applyBorder="1" applyAlignment="1" applyProtection="1">
      <protection locked="0"/>
    </xf>
    <xf numFmtId="0" fontId="111" fillId="7" borderId="0" xfId="12" applyFont="1" applyFill="1" applyAlignment="1" applyProtection="1">
      <alignment horizontal="left" indent="2"/>
      <protection locked="0"/>
    </xf>
    <xf numFmtId="0" fontId="111" fillId="7" borderId="0" xfId="12" applyFont="1" applyFill="1" applyProtection="1">
      <protection locked="0"/>
    </xf>
    <xf numFmtId="0" fontId="110" fillId="7" borderId="0" xfId="62" applyFont="1" applyFill="1" applyAlignment="1" applyProtection="1">
      <alignment vertical="center"/>
      <protection locked="0"/>
    </xf>
    <xf numFmtId="0" fontId="110" fillId="7" borderId="0" xfId="62" applyFont="1" applyFill="1" applyAlignment="1" applyProtection="1">
      <alignment horizontal="left" indent="2"/>
      <protection locked="0"/>
    </xf>
    <xf numFmtId="0" fontId="110" fillId="7" borderId="0" xfId="62" applyFont="1" applyFill="1" applyProtection="1">
      <protection locked="0"/>
    </xf>
    <xf numFmtId="0" fontId="103" fillId="7" borderId="0" xfId="62" applyFont="1" applyFill="1" applyProtection="1">
      <protection locked="0"/>
    </xf>
    <xf numFmtId="0" fontId="103" fillId="7" borderId="0" xfId="62" applyFont="1" applyFill="1" applyAlignment="1" applyProtection="1">
      <alignment horizontal="left" indent="2"/>
      <protection locked="0"/>
    </xf>
    <xf numFmtId="0" fontId="120" fillId="7" borderId="0" xfId="62" applyFont="1" applyFill="1" applyAlignment="1" applyProtection="1">
      <alignment horizontal="left" indent="2"/>
      <protection locked="0"/>
    </xf>
    <xf numFmtId="0" fontId="58" fillId="0" borderId="0" xfId="62" applyAlignment="1" applyProtection="1">
      <alignment horizontal="left" vertical="center"/>
      <protection locked="0"/>
    </xf>
    <xf numFmtId="0" fontId="32" fillId="0" borderId="38" xfId="25" applyFont="1" applyBorder="1" applyAlignment="1" applyProtection="1">
      <alignment horizontal="left"/>
      <protection locked="0"/>
    </xf>
    <xf numFmtId="0" fontId="89" fillId="0" borderId="0" xfId="25" applyFont="1" applyAlignment="1" applyProtection="1">
      <alignment horizontal="left"/>
      <protection locked="0"/>
    </xf>
    <xf numFmtId="0" fontId="90" fillId="0" borderId="0" xfId="25" applyFont="1" applyAlignment="1" applyProtection="1">
      <alignment horizontal="center"/>
      <protection locked="0"/>
    </xf>
    <xf numFmtId="0" fontId="11" fillId="0" borderId="0" xfId="25" applyFont="1" applyAlignment="1" applyProtection="1">
      <alignment horizontal="right"/>
      <protection locked="0"/>
    </xf>
    <xf numFmtId="0" fontId="21" fillId="0" borderId="0" xfId="25" applyFont="1" applyAlignment="1" applyProtection="1">
      <alignment horizontal="center"/>
      <protection locked="0"/>
    </xf>
    <xf numFmtId="0" fontId="11" fillId="0" borderId="39" xfId="25" applyFont="1" applyBorder="1" applyAlignment="1" applyProtection="1">
      <alignment horizontal="center"/>
      <protection locked="0"/>
    </xf>
    <xf numFmtId="0" fontId="16" fillId="7" borderId="4" xfId="9" applyFont="1" applyFill="1" applyBorder="1" applyAlignment="1">
      <alignment horizontal="left" vertical="center"/>
    </xf>
    <xf numFmtId="0" fontId="11" fillId="7" borderId="8" xfId="9" applyFill="1" applyBorder="1" applyAlignment="1">
      <alignment horizontal="left" vertical="center" wrapText="1"/>
    </xf>
    <xf numFmtId="0" fontId="10" fillId="0" borderId="0" xfId="9" applyFont="1" applyAlignment="1">
      <alignment horizontal="left" vertical="center" wrapText="1"/>
    </xf>
    <xf numFmtId="0" fontId="10" fillId="0" borderId="0" xfId="0" applyFont="1" applyAlignment="1">
      <alignment horizontal="center" vertical="center" wrapText="1"/>
    </xf>
    <xf numFmtId="0" fontId="16" fillId="7" borderId="14" xfId="9" applyFont="1" applyFill="1" applyBorder="1" applyAlignment="1">
      <alignment horizontal="left" vertical="center"/>
    </xf>
    <xf numFmtId="0" fontId="11" fillId="7" borderId="16" xfId="9" applyFill="1" applyBorder="1" applyAlignment="1">
      <alignment horizontal="left" vertical="center" wrapText="1"/>
    </xf>
    <xf numFmtId="0" fontId="58" fillId="0" borderId="0" xfId="62" applyFill="1" applyAlignment="1" applyProtection="1">
      <alignment horizontal="center" vertical="center"/>
    </xf>
    <xf numFmtId="0" fontId="103" fillId="7" borderId="0" xfId="62" applyFont="1" applyFill="1" applyAlignment="1" applyProtection="1">
      <alignment vertical="center"/>
    </xf>
    <xf numFmtId="0" fontId="11" fillId="7" borderId="4" xfId="31" quotePrefix="1" applyFont="1" applyFill="1" applyBorder="1" applyAlignment="1">
      <alignment horizontal="left"/>
    </xf>
    <xf numFmtId="0" fontId="12" fillId="7" borderId="4" xfId="31" quotePrefix="1" applyFont="1" applyFill="1" applyBorder="1" applyAlignment="1">
      <alignment horizontal="left" vertical="center"/>
    </xf>
    <xf numFmtId="0" fontId="12" fillId="0" borderId="28" xfId="25" applyFont="1" applyBorder="1" applyAlignment="1">
      <alignment horizontal="left" vertical="center"/>
    </xf>
    <xf numFmtId="0" fontId="8" fillId="0" borderId="0" xfId="60" applyAlignment="1">
      <alignment vertical="center"/>
    </xf>
    <xf numFmtId="0" fontId="94" fillId="0" borderId="0" xfId="60" applyFont="1" applyAlignment="1">
      <alignment vertical="center"/>
    </xf>
    <xf numFmtId="168" fontId="92" fillId="0" borderId="0" xfId="60" applyNumberFormat="1" applyFont="1" applyAlignment="1">
      <alignment vertical="center"/>
    </xf>
    <xf numFmtId="168" fontId="93" fillId="0" borderId="0" xfId="60" applyNumberFormat="1" applyFont="1"/>
    <xf numFmtId="168" fontId="21" fillId="0" borderId="0" xfId="60" applyNumberFormat="1" applyFont="1" applyAlignment="1">
      <alignment vertical="center"/>
    </xf>
    <xf numFmtId="168" fontId="20" fillId="0" borderId="0" xfId="60" applyNumberFormat="1" applyFont="1" applyAlignment="1">
      <alignment vertical="center" wrapText="1"/>
    </xf>
    <xf numFmtId="168" fontId="39" fillId="0" borderId="17" xfId="60" applyNumberFormat="1" applyFont="1" applyBorder="1" applyAlignment="1">
      <alignment horizontal="center" vertical="center" wrapText="1"/>
    </xf>
    <xf numFmtId="168" fontId="39" fillId="7" borderId="19" xfId="60" applyNumberFormat="1" applyFont="1" applyFill="1" applyBorder="1" applyAlignment="1">
      <alignment horizontal="center" vertical="center" wrapText="1"/>
    </xf>
    <xf numFmtId="168" fontId="20" fillId="0" borderId="14" xfId="60" applyNumberFormat="1" applyFont="1" applyBorder="1" applyAlignment="1">
      <alignment horizontal="centerContinuous" vertical="center" wrapText="1"/>
    </xf>
    <xf numFmtId="168" fontId="16" fillId="0" borderId="28" xfId="60" applyNumberFormat="1" applyFont="1" applyBorder="1" applyAlignment="1">
      <alignment vertical="center"/>
    </xf>
    <xf numFmtId="168" fontId="13" fillId="0" borderId="0" xfId="60" applyNumberFormat="1" applyFont="1" applyAlignment="1">
      <alignment vertical="center" wrapText="1"/>
    </xf>
    <xf numFmtId="168" fontId="16" fillId="0" borderId="0" xfId="60" applyNumberFormat="1" applyFont="1" applyAlignment="1">
      <alignment vertical="center" wrapText="1"/>
    </xf>
    <xf numFmtId="168" fontId="16" fillId="0" borderId="0" xfId="60" applyNumberFormat="1" applyFont="1" applyAlignment="1">
      <alignment vertical="center"/>
    </xf>
    <xf numFmtId="168" fontId="16" fillId="0" borderId="0" xfId="60" applyNumberFormat="1" applyFont="1" applyAlignment="1">
      <alignment horizontal="center" vertical="center"/>
    </xf>
    <xf numFmtId="168" fontId="20" fillId="0" borderId="0" xfId="60" applyNumberFormat="1" applyFont="1" applyAlignment="1">
      <alignment horizontal="left" vertical="top" wrapText="1"/>
    </xf>
    <xf numFmtId="168" fontId="12" fillId="0" borderId="0" xfId="60" applyNumberFormat="1" applyFont="1" applyAlignment="1">
      <alignment horizontal="left" wrapText="1"/>
    </xf>
    <xf numFmtId="168" fontId="10" fillId="0" borderId="0" xfId="60" applyNumberFormat="1" applyFont="1" applyAlignment="1">
      <alignment vertical="top" wrapText="1"/>
    </xf>
    <xf numFmtId="168" fontId="12" fillId="0" borderId="0" xfId="60" applyNumberFormat="1" applyFont="1" applyAlignment="1">
      <alignment wrapText="1"/>
    </xf>
    <xf numFmtId="168" fontId="10" fillId="0" borderId="0" xfId="60" applyNumberFormat="1" applyFont="1" applyAlignment="1">
      <alignment horizontal="left" wrapText="1"/>
    </xf>
    <xf numFmtId="168" fontId="10" fillId="0" borderId="0" xfId="60" applyNumberFormat="1" applyFont="1" applyAlignment="1">
      <alignment horizontal="left" vertical="top" wrapText="1"/>
    </xf>
    <xf numFmtId="168" fontId="31" fillId="0" borderId="0" xfId="33" applyNumberFormat="1" applyFont="1" applyAlignment="1">
      <alignment vertical="center" wrapText="1"/>
    </xf>
    <xf numFmtId="168" fontId="12" fillId="0" borderId="0" xfId="60" applyNumberFormat="1" applyFont="1" applyAlignment="1">
      <alignment horizontal="right" vertical="center"/>
    </xf>
    <xf numFmtId="0" fontId="12" fillId="0" borderId="38" xfId="60" applyFont="1" applyBorder="1" applyAlignment="1">
      <alignment horizontal="right" wrapText="1" indent="1"/>
    </xf>
    <xf numFmtId="0" fontId="11" fillId="7" borderId="28" xfId="60" applyFont="1" applyFill="1" applyBorder="1" applyAlignment="1">
      <alignment vertical="center" wrapText="1"/>
    </xf>
    <xf numFmtId="168" fontId="11" fillId="7" borderId="28" xfId="60" applyNumberFormat="1" applyFont="1" applyFill="1" applyBorder="1" applyAlignment="1">
      <alignment vertical="center" wrapText="1"/>
    </xf>
    <xf numFmtId="0" fontId="11" fillId="7" borderId="28" xfId="60" applyFont="1" applyFill="1" applyBorder="1" applyAlignment="1">
      <alignment vertical="center"/>
    </xf>
    <xf numFmtId="0" fontId="11" fillId="7" borderId="28" xfId="60" applyFont="1" applyFill="1" applyBorder="1"/>
    <xf numFmtId="0" fontId="63" fillId="17" borderId="0" xfId="12" applyFont="1" applyFill="1" applyAlignment="1">
      <alignment vertical="center"/>
    </xf>
    <xf numFmtId="0" fontId="125" fillId="17" borderId="0" xfId="33" applyFont="1" applyFill="1" applyAlignment="1">
      <alignment vertical="center"/>
    </xf>
    <xf numFmtId="0" fontId="63" fillId="17" borderId="0" xfId="12" applyFont="1" applyFill="1" applyAlignment="1">
      <alignment horizontal="left" vertical="center"/>
    </xf>
    <xf numFmtId="0" fontId="126" fillId="0" borderId="0" xfId="33" applyFont="1" applyAlignment="1">
      <alignment vertical="center"/>
    </xf>
    <xf numFmtId="49" fontId="11" fillId="6" borderId="2" xfId="28" applyFont="1" applyFill="1" applyBorder="1" applyAlignment="1" applyProtection="1">
      <alignment horizontal="left" indent="1"/>
      <protection locked="0"/>
    </xf>
    <xf numFmtId="49" fontId="11" fillId="6" borderId="2" xfId="28" applyFont="1" applyFill="1" applyBorder="1" applyAlignment="1" applyProtection="1">
      <alignment horizontal="left"/>
      <protection locked="0"/>
    </xf>
    <xf numFmtId="0" fontId="12" fillId="6" borderId="0" xfId="12" applyFont="1" applyFill="1" applyAlignment="1" applyProtection="1">
      <alignment vertical="top"/>
      <protection hidden="1"/>
    </xf>
    <xf numFmtId="0" fontId="12" fillId="3" borderId="6" xfId="12" applyFont="1" applyFill="1" applyBorder="1" applyAlignment="1" applyProtection="1">
      <alignment vertical="center"/>
      <protection hidden="1"/>
    </xf>
    <xf numFmtId="0" fontId="10" fillId="6" borderId="0" xfId="31" applyFill="1">
      <alignment horizontal="center" vertical="center"/>
    </xf>
    <xf numFmtId="0" fontId="127" fillId="14" borderId="0" xfId="25" applyFont="1" applyFill="1" applyAlignment="1">
      <alignment vertical="top"/>
    </xf>
    <xf numFmtId="0" fontId="32" fillId="6" borderId="0" xfId="12" applyFont="1" applyFill="1" applyAlignment="1">
      <alignment horizontal="left"/>
    </xf>
    <xf numFmtId="0" fontId="10" fillId="6" borderId="0" xfId="12" applyFill="1"/>
    <xf numFmtId="0" fontId="32" fillId="6" borderId="0" xfId="31" applyFont="1" applyFill="1" applyAlignment="1">
      <alignment horizontal="left" vertical="center"/>
    </xf>
    <xf numFmtId="0" fontId="10" fillId="6" borderId="6" xfId="31" applyFill="1" applyBorder="1" applyProtection="1">
      <alignment horizontal="center" vertical="center"/>
      <protection locked="0"/>
    </xf>
    <xf numFmtId="0" fontId="10" fillId="6" borderId="0" xfId="33" applyFill="1"/>
    <xf numFmtId="0" fontId="31" fillId="6" borderId="0" xfId="12" applyFont="1" applyFill="1"/>
    <xf numFmtId="0" fontId="31" fillId="6" borderId="0" xfId="12" applyFont="1" applyFill="1" applyProtection="1">
      <protection hidden="1"/>
    </xf>
    <xf numFmtId="0" fontId="32" fillId="6" borderId="0" xfId="60" applyFont="1" applyFill="1" applyAlignment="1">
      <alignment wrapText="1"/>
    </xf>
    <xf numFmtId="0" fontId="16" fillId="0" borderId="0" xfId="12" applyFont="1" applyAlignment="1">
      <alignment horizontal="right"/>
    </xf>
    <xf numFmtId="14" fontId="10" fillId="11" borderId="6" xfId="31" applyNumberFormat="1" applyFill="1" applyBorder="1" applyAlignment="1" applyProtection="1">
      <alignment horizontal="center" vertical="center" wrapText="1"/>
      <protection locked="0"/>
    </xf>
    <xf numFmtId="0" fontId="15" fillId="0" borderId="0" xfId="12" applyFont="1" applyAlignment="1">
      <alignment horizontal="center" vertical="center" wrapText="1"/>
    </xf>
    <xf numFmtId="0" fontId="63" fillId="14" borderId="0" xfId="31" applyFont="1" applyFill="1" applyAlignment="1" applyProtection="1">
      <alignment horizontal="left" vertical="center"/>
      <protection hidden="1"/>
    </xf>
    <xf numFmtId="0" fontId="10" fillId="14" borderId="0" xfId="31" applyFill="1">
      <alignment horizontal="center" vertical="center"/>
    </xf>
    <xf numFmtId="0" fontId="12" fillId="6" borderId="0" xfId="31" applyFont="1" applyFill="1">
      <alignment horizontal="center" vertical="center"/>
    </xf>
    <xf numFmtId="0" fontId="121" fillId="6" borderId="0" xfId="31" applyFont="1" applyFill="1" applyAlignment="1">
      <alignment horizontal="left" vertical="center"/>
    </xf>
    <xf numFmtId="0" fontId="10" fillId="6" borderId="0" xfId="31" applyFill="1" applyAlignment="1">
      <alignment horizontal="left" vertical="center"/>
    </xf>
    <xf numFmtId="0" fontId="11" fillId="6" borderId="0" xfId="31" applyFont="1" applyFill="1" applyAlignment="1">
      <alignment horizontal="left" vertical="center"/>
    </xf>
    <xf numFmtId="0" fontId="12" fillId="6" borderId="0" xfId="31" applyFont="1" applyFill="1" applyAlignment="1">
      <alignment horizontal="right" vertical="center"/>
    </xf>
    <xf numFmtId="0" fontId="12" fillId="6" borderId="0" xfId="31" applyFont="1" applyFill="1" applyAlignment="1">
      <alignment horizontal="left" vertical="center"/>
    </xf>
    <xf numFmtId="0" fontId="10" fillId="6" borderId="18" xfId="31" applyFill="1" applyBorder="1" applyAlignment="1">
      <alignment horizontal="left" vertical="center"/>
    </xf>
    <xf numFmtId="0" fontId="10" fillId="6" borderId="14" xfId="31" applyFill="1" applyBorder="1">
      <alignment horizontal="center" vertical="center"/>
    </xf>
    <xf numFmtId="0" fontId="10" fillId="6" borderId="16" xfId="31" applyFill="1" applyBorder="1">
      <alignment horizontal="center" vertical="center"/>
    </xf>
    <xf numFmtId="0" fontId="10" fillId="6" borderId="0" xfId="31" applyFill="1" applyProtection="1">
      <alignment horizontal="center" vertical="center"/>
      <protection locked="0"/>
    </xf>
    <xf numFmtId="0" fontId="10" fillId="6" borderId="13" xfId="31" applyFill="1" applyBorder="1" applyProtection="1">
      <alignment horizontal="center" vertical="center"/>
      <protection locked="0"/>
    </xf>
    <xf numFmtId="0" fontId="10" fillId="6" borderId="10" xfId="31" applyFill="1" applyBorder="1" applyAlignment="1" applyProtection="1">
      <alignment horizontal="left" vertical="center" indent="1"/>
      <protection locked="0"/>
    </xf>
    <xf numFmtId="0" fontId="10" fillId="6" borderId="12" xfId="31" applyFill="1" applyBorder="1" applyAlignment="1" applyProtection="1">
      <alignment horizontal="left" vertical="center" indent="1"/>
      <protection locked="0"/>
    </xf>
    <xf numFmtId="0" fontId="10" fillId="6" borderId="10" xfId="31" applyFill="1" applyBorder="1" applyProtection="1">
      <alignment horizontal="center" vertical="center"/>
      <protection locked="0"/>
    </xf>
    <xf numFmtId="0" fontId="10" fillId="6" borderId="9" xfId="31" applyFill="1" applyBorder="1" applyProtection="1">
      <alignment horizontal="center" vertical="center"/>
      <protection locked="0"/>
    </xf>
    <xf numFmtId="0" fontId="13" fillId="6" borderId="6" xfId="31" applyFont="1" applyFill="1" applyBorder="1">
      <alignment horizontal="center" vertical="center"/>
    </xf>
    <xf numFmtId="169" fontId="10" fillId="6" borderId="0" xfId="31" applyNumberFormat="1" applyFill="1">
      <alignment horizontal="center" vertical="center"/>
    </xf>
    <xf numFmtId="169" fontId="10" fillId="6" borderId="6" xfId="31" applyNumberFormat="1" applyFill="1" applyBorder="1" applyAlignment="1" applyProtection="1">
      <alignment horizontal="right" vertical="center"/>
      <protection locked="0"/>
    </xf>
    <xf numFmtId="9" fontId="10" fillId="6" borderId="6" xfId="31" applyNumberFormat="1" applyFill="1" applyBorder="1" applyProtection="1">
      <alignment horizontal="center" vertical="center"/>
      <protection locked="0"/>
    </xf>
    <xf numFmtId="169" fontId="10" fillId="6" borderId="4" xfId="31" applyNumberFormat="1" applyFill="1" applyBorder="1" applyAlignment="1" applyProtection="1">
      <alignment horizontal="right" vertical="center"/>
      <protection locked="0"/>
    </xf>
    <xf numFmtId="9" fontId="10" fillId="6" borderId="4" xfId="31" applyNumberFormat="1" applyFill="1" applyBorder="1" applyProtection="1">
      <alignment horizontal="center" vertical="center"/>
      <protection locked="0"/>
    </xf>
    <xf numFmtId="9" fontId="10" fillId="13" borderId="0" xfId="31" applyNumberFormat="1" applyFill="1" applyProtection="1">
      <alignment horizontal="center" vertical="center"/>
      <protection locked="0"/>
    </xf>
    <xf numFmtId="0" fontId="10" fillId="6" borderId="0" xfId="31" applyFill="1" applyAlignment="1">
      <alignment horizontal="right" vertical="center"/>
    </xf>
    <xf numFmtId="0" fontId="32" fillId="6" borderId="0" xfId="31" applyFont="1" applyFill="1" applyAlignment="1">
      <alignment horizontal="right" vertical="center"/>
    </xf>
    <xf numFmtId="0" fontId="32" fillId="6" borderId="0" xfId="31" applyFont="1" applyFill="1" applyProtection="1">
      <alignment horizontal="center" vertical="center"/>
      <protection locked="0"/>
    </xf>
    <xf numFmtId="9" fontId="32" fillId="13" borderId="0" xfId="31" applyNumberFormat="1" applyFont="1" applyFill="1" applyProtection="1">
      <alignment horizontal="center" vertical="center"/>
      <protection locked="0"/>
    </xf>
    <xf numFmtId="9" fontId="10" fillId="6" borderId="0" xfId="31" applyNumberFormat="1" applyFill="1" applyProtection="1">
      <alignment horizontal="center" vertical="center"/>
      <protection locked="0"/>
    </xf>
    <xf numFmtId="0" fontId="31" fillId="6" borderId="0" xfId="31" applyFont="1" applyFill="1" applyProtection="1">
      <alignment horizontal="center" vertical="center"/>
      <protection locked="0"/>
    </xf>
    <xf numFmtId="9" fontId="32" fillId="13" borderId="20" xfId="31" applyNumberFormat="1" applyFont="1" applyFill="1" applyBorder="1" applyProtection="1">
      <alignment horizontal="center" vertical="center"/>
      <protection locked="0"/>
    </xf>
    <xf numFmtId="0" fontId="10" fillId="6" borderId="6" xfId="25" applyFill="1" applyBorder="1" applyAlignment="1" applyProtection="1">
      <protection locked="0"/>
    </xf>
    <xf numFmtId="0" fontId="10" fillId="8" borderId="4" xfId="25" applyFill="1" applyBorder="1" applyAlignment="1" applyProtection="1">
      <protection locked="0"/>
    </xf>
    <xf numFmtId="0" fontId="10" fillId="6" borderId="4" xfId="25" applyFill="1" applyBorder="1" applyAlignment="1" applyProtection="1">
      <protection locked="0"/>
    </xf>
    <xf numFmtId="0" fontId="105" fillId="14" borderId="0" xfId="25" applyFont="1" applyFill="1">
      <alignment horizontal="center" vertical="center"/>
    </xf>
    <xf numFmtId="0" fontId="105" fillId="0" borderId="0" xfId="25" applyFont="1">
      <alignment horizontal="center" vertical="center"/>
    </xf>
    <xf numFmtId="0" fontId="99" fillId="0" borderId="0" xfId="31" applyFont="1" applyAlignment="1">
      <alignment vertical="center"/>
    </xf>
    <xf numFmtId="0" fontId="23" fillId="6" borderId="0" xfId="31" applyFont="1" applyFill="1" applyAlignment="1">
      <alignment horizontal="right" vertical="center"/>
    </xf>
    <xf numFmtId="0" fontId="10" fillId="6" borderId="0" xfId="31" applyFill="1" applyAlignment="1">
      <alignment vertical="center"/>
    </xf>
    <xf numFmtId="0" fontId="99" fillId="6" borderId="0" xfId="31" applyFont="1" applyFill="1" applyAlignment="1">
      <alignment horizontal="left" vertical="center"/>
    </xf>
    <xf numFmtId="0" fontId="102" fillId="14" borderId="0" xfId="31" applyFont="1" applyFill="1" applyAlignment="1">
      <alignment horizontal="left" vertical="center"/>
    </xf>
    <xf numFmtId="0" fontId="104" fillId="6" borderId="0" xfId="31" applyFont="1" applyFill="1" applyAlignment="1">
      <alignment horizontal="left" vertical="center"/>
    </xf>
    <xf numFmtId="0" fontId="102" fillId="6" borderId="0" xfId="31" applyFont="1" applyFill="1" applyAlignment="1">
      <alignment horizontal="left" vertical="center"/>
    </xf>
    <xf numFmtId="0" fontId="80" fillId="6" borderId="0" xfId="31" applyFont="1" applyFill="1">
      <alignment horizontal="center" vertical="center"/>
    </xf>
    <xf numFmtId="0" fontId="13" fillId="13" borderId="34" xfId="31" applyFont="1" applyFill="1" applyBorder="1" applyAlignment="1">
      <alignment horizontal="left" vertical="center"/>
    </xf>
    <xf numFmtId="0" fontId="10" fillId="13" borderId="20" xfId="31" applyFill="1" applyBorder="1">
      <alignment horizontal="center" vertical="center"/>
    </xf>
    <xf numFmtId="0" fontId="10" fillId="13" borderId="23" xfId="31" applyFill="1" applyBorder="1">
      <alignment horizontal="center" vertical="center"/>
    </xf>
    <xf numFmtId="0" fontId="10" fillId="6" borderId="0" xfId="31" applyFill="1" applyAlignment="1">
      <alignment horizontal="center"/>
    </xf>
    <xf numFmtId="0" fontId="10" fillId="13" borderId="19" xfId="31" applyFill="1" applyBorder="1">
      <alignment horizontal="center" vertical="center"/>
    </xf>
    <xf numFmtId="0" fontId="10" fillId="13" borderId="27" xfId="31" applyFill="1" applyBorder="1">
      <alignment horizontal="center" vertical="center"/>
    </xf>
    <xf numFmtId="0" fontId="47" fillId="0" borderId="0" xfId="12" applyFont="1" applyAlignment="1">
      <alignment horizontal="center" vertical="center" wrapText="1"/>
    </xf>
    <xf numFmtId="0" fontId="47" fillId="0" borderId="0" xfId="12" applyFont="1" applyAlignment="1">
      <alignment horizontal="center" vertical="center"/>
    </xf>
    <xf numFmtId="0" fontId="49" fillId="0" borderId="0" xfId="60" applyFont="1"/>
    <xf numFmtId="0" fontId="16" fillId="0" borderId="21" xfId="60" applyFont="1" applyBorder="1" applyAlignment="1">
      <alignment vertical="center"/>
    </xf>
    <xf numFmtId="0" fontId="11" fillId="0" borderId="38" xfId="31" applyFont="1" applyBorder="1" applyAlignment="1">
      <alignment horizontal="left" vertical="center" wrapText="1"/>
    </xf>
    <xf numFmtId="0" fontId="49" fillId="0" borderId="38" xfId="31" applyFont="1" applyBorder="1" applyAlignment="1">
      <alignment horizontal="left" vertical="center" wrapText="1" indent="1"/>
    </xf>
    <xf numFmtId="0" fontId="35" fillId="0" borderId="40" xfId="60" applyFont="1" applyBorder="1" applyAlignment="1">
      <alignment horizontal="right" vertical="center" wrapText="1"/>
    </xf>
    <xf numFmtId="0" fontId="94" fillId="7" borderId="38" xfId="60" applyFont="1" applyFill="1" applyBorder="1"/>
    <xf numFmtId="0" fontId="94" fillId="7" borderId="0" xfId="60" applyFont="1" applyFill="1" applyAlignment="1">
      <alignment horizontal="right"/>
    </xf>
    <xf numFmtId="0" fontId="94" fillId="7" borderId="0" xfId="60" applyFont="1" applyFill="1"/>
    <xf numFmtId="0" fontId="11" fillId="0" borderId="38" xfId="60" applyFont="1" applyBorder="1" applyAlignment="1">
      <alignment horizontal="left" vertical="center" wrapText="1"/>
    </xf>
    <xf numFmtId="0" fontId="96" fillId="0" borderId="38" xfId="31" applyFont="1" applyBorder="1" applyAlignment="1">
      <alignment horizontal="right" vertical="center" wrapText="1"/>
    </xf>
    <xf numFmtId="0" fontId="11" fillId="0" borderId="0" xfId="60" applyFont="1" applyAlignment="1">
      <alignment horizontal="center"/>
    </xf>
    <xf numFmtId="0" fontId="39" fillId="0" borderId="40" xfId="60" applyFont="1" applyBorder="1" applyAlignment="1">
      <alignment horizontal="center" vertical="center" wrapText="1"/>
    </xf>
    <xf numFmtId="0" fontId="39" fillId="7" borderId="38" xfId="60" applyFont="1" applyFill="1" applyBorder="1" applyAlignment="1">
      <alignment horizontal="center" vertical="center" wrapText="1"/>
    </xf>
    <xf numFmtId="0" fontId="39" fillId="7" borderId="0" xfId="60" applyFont="1" applyFill="1" applyAlignment="1">
      <alignment horizontal="center" vertical="center" wrapText="1"/>
    </xf>
    <xf numFmtId="0" fontId="96" fillId="0" borderId="38" xfId="31" applyFont="1" applyBorder="1" applyAlignment="1">
      <alignment horizontal="right" wrapText="1"/>
    </xf>
    <xf numFmtId="0" fontId="35" fillId="7" borderId="38" xfId="60" applyFont="1" applyFill="1" applyBorder="1" applyAlignment="1">
      <alignment horizontal="right" vertical="center" wrapText="1"/>
    </xf>
    <xf numFmtId="0" fontId="16" fillId="7" borderId="0" xfId="60" applyFont="1" applyFill="1" applyAlignment="1">
      <alignment horizontal="center" vertical="center" wrapText="1"/>
    </xf>
    <xf numFmtId="0" fontId="16" fillId="7" borderId="0" xfId="60" applyFont="1" applyFill="1" applyAlignment="1">
      <alignment horizontal="right" vertical="center" wrapText="1"/>
    </xf>
    <xf numFmtId="0" fontId="16" fillId="7" borderId="0" xfId="60" applyFont="1" applyFill="1" applyAlignment="1">
      <alignment vertical="center" wrapText="1"/>
    </xf>
    <xf numFmtId="0" fontId="11" fillId="0" borderId="38" xfId="60" applyFont="1" applyBorder="1" applyAlignment="1">
      <alignment horizontal="left" vertical="center" wrapText="1" indent="1"/>
    </xf>
    <xf numFmtId="0" fontId="11" fillId="0" borderId="38" xfId="31" applyFont="1" applyBorder="1" applyAlignment="1">
      <alignment horizontal="left" wrapText="1" indent="1"/>
    </xf>
    <xf numFmtId="0" fontId="11" fillId="0" borderId="38" xfId="60" applyFont="1" applyBorder="1" applyAlignment="1">
      <alignment horizontal="left" wrapText="1" indent="1"/>
    </xf>
    <xf numFmtId="0" fontId="97" fillId="7" borderId="0" xfId="60" applyFont="1" applyFill="1" applyAlignment="1">
      <alignment wrapText="1"/>
    </xf>
    <xf numFmtId="0" fontId="8" fillId="0" borderId="38" xfId="60" applyBorder="1" applyAlignment="1">
      <alignment horizontal="left" indent="1"/>
    </xf>
    <xf numFmtId="0" fontId="66" fillId="0" borderId="0" xfId="60" applyFont="1" applyAlignment="1">
      <alignment horizontal="right" vertical="center" wrapText="1"/>
    </xf>
    <xf numFmtId="0" fontId="50" fillId="6" borderId="21" xfId="60" applyFont="1" applyFill="1" applyBorder="1"/>
    <xf numFmtId="42" fontId="12" fillId="14" borderId="0" xfId="60" applyNumberFormat="1" applyFont="1" applyFill="1" applyAlignment="1">
      <alignment vertical="center"/>
    </xf>
    <xf numFmtId="42" fontId="93" fillId="0" borderId="0" xfId="60" applyNumberFormat="1" applyFont="1"/>
    <xf numFmtId="42" fontId="12" fillId="0" borderId="0" xfId="31" quotePrefix="1" applyNumberFormat="1" applyFont="1" applyAlignment="1">
      <alignment horizontal="left" vertical="center"/>
    </xf>
    <xf numFmtId="42" fontId="21" fillId="0" borderId="0" xfId="60" applyNumberFormat="1" applyFont="1" applyAlignment="1">
      <alignment vertical="center"/>
    </xf>
    <xf numFmtId="42" fontId="20" fillId="0" borderId="0" xfId="60" applyNumberFormat="1" applyFont="1" applyAlignment="1">
      <alignment vertical="center" wrapText="1"/>
    </xf>
    <xf numFmtId="42" fontId="16" fillId="0" borderId="17" xfId="60" applyNumberFormat="1" applyFont="1" applyBorder="1" applyAlignment="1">
      <alignment horizontal="right" vertical="center" wrapText="1"/>
    </xf>
    <xf numFmtId="42" fontId="20" fillId="7" borderId="0" xfId="60" applyNumberFormat="1" applyFont="1" applyFill="1"/>
    <xf numFmtId="42" fontId="11" fillId="0" borderId="0" xfId="60" applyNumberFormat="1" applyFont="1" applyAlignment="1">
      <alignment vertical="center" wrapText="1"/>
    </xf>
    <xf numFmtId="42" fontId="39" fillId="0" borderId="17" xfId="60" applyNumberFormat="1" applyFont="1" applyBorder="1" applyAlignment="1">
      <alignment horizontal="center" vertical="center" wrapText="1"/>
    </xf>
    <xf numFmtId="42" fontId="39" fillId="7" borderId="19" xfId="60" applyNumberFormat="1" applyFont="1" applyFill="1" applyBorder="1" applyAlignment="1">
      <alignment horizontal="center" vertical="center" wrapText="1"/>
    </xf>
    <xf numFmtId="42" fontId="16" fillId="7" borderId="0" xfId="60" applyNumberFormat="1" applyFont="1" applyFill="1" applyAlignment="1">
      <alignment horizontal="right" vertical="center" wrapText="1"/>
    </xf>
    <xf numFmtId="42" fontId="21" fillId="0" borderId="0" xfId="60" applyNumberFormat="1" applyFont="1" applyAlignment="1">
      <alignment horizontal="right" vertical="center" wrapText="1"/>
    </xf>
    <xf numFmtId="42" fontId="21" fillId="0" borderId="0" xfId="60" applyNumberFormat="1" applyFont="1" applyAlignment="1">
      <alignment vertical="center" wrapText="1"/>
    </xf>
    <xf numFmtId="42" fontId="11" fillId="7" borderId="28" xfId="60" applyNumberFormat="1" applyFont="1" applyFill="1" applyBorder="1" applyAlignment="1">
      <alignment vertical="center" wrapText="1"/>
    </xf>
    <xf numFmtId="42" fontId="11" fillId="7" borderId="0" xfId="60" applyNumberFormat="1" applyFont="1" applyFill="1" applyAlignment="1">
      <alignment vertical="center" wrapText="1"/>
    </xf>
    <xf numFmtId="42" fontId="20" fillId="0" borderId="14" xfId="60" applyNumberFormat="1" applyFont="1" applyBorder="1" applyAlignment="1">
      <alignment horizontal="centerContinuous" vertical="center" wrapText="1"/>
    </xf>
    <xf numFmtId="42" fontId="16" fillId="0" borderId="28" xfId="60" applyNumberFormat="1" applyFont="1" applyBorder="1" applyAlignment="1">
      <alignment vertical="center"/>
    </xf>
    <xf numFmtId="42" fontId="13" fillId="0" borderId="0" xfId="60" applyNumberFormat="1" applyFont="1" applyAlignment="1">
      <alignment vertical="center" wrapText="1"/>
    </xf>
    <xf numFmtId="42" fontId="16" fillId="0" borderId="0" xfId="60" applyNumberFormat="1" applyFont="1" applyAlignment="1">
      <alignment vertical="center" wrapText="1"/>
    </xf>
    <xf numFmtId="42" fontId="16" fillId="0" borderId="0" xfId="60" applyNumberFormat="1" applyFont="1" applyAlignment="1">
      <alignment vertical="center"/>
    </xf>
    <xf numFmtId="42" fontId="16" fillId="0" borderId="0" xfId="60" applyNumberFormat="1" applyFont="1" applyAlignment="1">
      <alignment horizontal="center" vertical="center"/>
    </xf>
    <xf numFmtId="42" fontId="20" fillId="0" borderId="0" xfId="60" applyNumberFormat="1" applyFont="1" applyAlignment="1">
      <alignment horizontal="left" vertical="top" wrapText="1"/>
    </xf>
    <xf numFmtId="42" fontId="12" fillId="0" borderId="0" xfId="60" applyNumberFormat="1" applyFont="1" applyAlignment="1">
      <alignment horizontal="left" wrapText="1"/>
    </xf>
    <xf numFmtId="42" fontId="10" fillId="0" borderId="0" xfId="60" applyNumberFormat="1" applyFont="1" applyAlignment="1">
      <alignment vertical="top" wrapText="1"/>
    </xf>
    <xf numFmtId="42" fontId="10" fillId="0" borderId="0" xfId="60" applyNumberFormat="1" applyFont="1" applyAlignment="1">
      <alignment horizontal="left" wrapText="1"/>
    </xf>
    <xf numFmtId="42" fontId="12" fillId="0" borderId="0" xfId="60" applyNumberFormat="1" applyFont="1" applyAlignment="1">
      <alignment wrapText="1"/>
    </xf>
    <xf numFmtId="42" fontId="10" fillId="0" borderId="0" xfId="60" applyNumberFormat="1" applyFont="1" applyAlignment="1">
      <alignment horizontal="left" vertical="top" wrapText="1"/>
    </xf>
    <xf numFmtId="42" fontId="10" fillId="0" borderId="0" xfId="25" applyNumberFormat="1" applyAlignment="1">
      <alignment horizontal="left" vertical="center" wrapText="1"/>
    </xf>
    <xf numFmtId="42" fontId="10" fillId="0" borderId="0" xfId="25" applyNumberFormat="1" applyAlignment="1">
      <alignment horizontal="left" wrapText="1"/>
    </xf>
    <xf numFmtId="42" fontId="76" fillId="0" borderId="0" xfId="25" applyNumberFormat="1" applyFont="1">
      <alignment horizontal="center" vertical="center"/>
    </xf>
    <xf numFmtId="42" fontId="20" fillId="0" borderId="0" xfId="60" applyNumberFormat="1" applyFont="1"/>
    <xf numFmtId="42" fontId="10" fillId="0" borderId="0" xfId="33" applyNumberFormat="1" applyAlignment="1">
      <alignment vertical="center"/>
    </xf>
    <xf numFmtId="42" fontId="31" fillId="0" borderId="0" xfId="33" applyNumberFormat="1" applyFont="1" applyAlignment="1">
      <alignment vertical="center" wrapText="1"/>
    </xf>
    <xf numFmtId="168" fontId="10" fillId="0" borderId="0" xfId="31" applyNumberFormat="1" applyAlignment="1">
      <alignment horizontal="left" vertical="center"/>
    </xf>
    <xf numFmtId="168" fontId="16" fillId="0" borderId="0" xfId="60" applyNumberFormat="1" applyFont="1" applyAlignment="1">
      <alignment horizontal="right" vertical="center" wrapText="1"/>
    </xf>
    <xf numFmtId="168" fontId="20" fillId="7" borderId="19" xfId="60" applyNumberFormat="1" applyFont="1" applyFill="1" applyBorder="1"/>
    <xf numFmtId="168" fontId="16" fillId="7" borderId="0" xfId="60" applyNumberFormat="1" applyFont="1" applyFill="1" applyAlignment="1">
      <alignment horizontal="right" vertical="center" wrapText="1"/>
    </xf>
    <xf numFmtId="168" fontId="21" fillId="0" borderId="0" xfId="60" applyNumberFormat="1" applyFont="1" applyAlignment="1">
      <alignment horizontal="right" vertical="center" wrapText="1"/>
    </xf>
    <xf numFmtId="168" fontId="10" fillId="0" borderId="0" xfId="25" applyNumberFormat="1">
      <alignment horizontal="center" vertical="center"/>
    </xf>
    <xf numFmtId="168" fontId="10" fillId="0" borderId="0" xfId="25" applyNumberFormat="1" applyAlignment="1">
      <alignment horizontal="center"/>
    </xf>
    <xf numFmtId="168" fontId="20" fillId="0" borderId="0" xfId="60" applyNumberFormat="1" applyFont="1"/>
    <xf numFmtId="168" fontId="10" fillId="0" borderId="0" xfId="33" applyNumberFormat="1" applyAlignment="1">
      <alignment vertical="center"/>
    </xf>
    <xf numFmtId="168" fontId="16" fillId="0" borderId="75" xfId="60" applyNumberFormat="1" applyFont="1" applyBorder="1" applyAlignment="1">
      <alignment horizontal="right" vertical="center" wrapText="1"/>
    </xf>
    <xf numFmtId="168" fontId="20" fillId="7" borderId="39" xfId="60" applyNumberFormat="1" applyFont="1" applyFill="1" applyBorder="1"/>
    <xf numFmtId="168" fontId="39" fillId="0" borderId="75" xfId="60" applyNumberFormat="1" applyFont="1" applyBorder="1" applyAlignment="1">
      <alignment horizontal="center" vertical="center" wrapText="1"/>
    </xf>
    <xf numFmtId="168" fontId="39" fillId="7" borderId="39" xfId="60" applyNumberFormat="1" applyFont="1" applyFill="1" applyBorder="1" applyAlignment="1">
      <alignment horizontal="center" vertical="center" wrapText="1"/>
    </xf>
    <xf numFmtId="168" fontId="16" fillId="7" borderId="39" xfId="60" applyNumberFormat="1" applyFont="1" applyFill="1" applyBorder="1" applyAlignment="1">
      <alignment horizontal="right" vertical="center" wrapText="1"/>
    </xf>
    <xf numFmtId="168" fontId="20" fillId="0" borderId="0" xfId="60" applyNumberFormat="1" applyFont="1" applyAlignment="1">
      <alignment horizontal="center" vertical="center"/>
    </xf>
    <xf numFmtId="168" fontId="11" fillId="7" borderId="43" xfId="60" applyNumberFormat="1" applyFont="1" applyFill="1" applyBorder="1" applyAlignment="1">
      <alignment vertical="center" wrapText="1"/>
    </xf>
    <xf numFmtId="168" fontId="11" fillId="7" borderId="39" xfId="60" applyNumberFormat="1" applyFont="1" applyFill="1" applyBorder="1" applyAlignment="1">
      <alignment vertical="center"/>
    </xf>
    <xf numFmtId="168" fontId="20" fillId="0" borderId="0" xfId="60" applyNumberFormat="1" applyFont="1" applyAlignment="1">
      <alignment vertical="center"/>
    </xf>
    <xf numFmtId="168" fontId="42" fillId="0" borderId="0" xfId="60" applyNumberFormat="1" applyFont="1"/>
    <xf numFmtId="168" fontId="11" fillId="0" borderId="0" xfId="60" applyNumberFormat="1" applyFont="1"/>
    <xf numFmtId="42" fontId="21" fillId="0" borderId="28" xfId="60" applyNumberFormat="1" applyFont="1" applyBorder="1" applyAlignment="1">
      <alignment vertical="center" wrapText="1"/>
    </xf>
    <xf numFmtId="168" fontId="21" fillId="0" borderId="28" xfId="60" applyNumberFormat="1" applyFont="1" applyBorder="1" applyAlignment="1">
      <alignment vertical="center"/>
    </xf>
    <xf numFmtId="168" fontId="20" fillId="0" borderId="43" xfId="60" applyNumberFormat="1" applyFont="1" applyBorder="1" applyAlignment="1">
      <alignment horizontal="center" vertical="center"/>
    </xf>
    <xf numFmtId="0" fontId="21" fillId="19" borderId="42" xfId="60" applyFont="1" applyFill="1" applyBorder="1" applyAlignment="1">
      <alignment vertical="center" wrapText="1"/>
    </xf>
    <xf numFmtId="0" fontId="20" fillId="0" borderId="39" xfId="60" applyFont="1" applyBorder="1"/>
    <xf numFmtId="0" fontId="12" fillId="0" borderId="0" xfId="60" applyFont="1" applyAlignment="1">
      <alignment horizontal="centerContinuous" vertical="center" wrapText="1"/>
    </xf>
    <xf numFmtId="0" fontId="20" fillId="0" borderId="0" xfId="60" applyFont="1" applyAlignment="1">
      <alignment horizontal="centerContinuous" vertical="center" wrapText="1"/>
    </xf>
    <xf numFmtId="42" fontId="20" fillId="0" borderId="0" xfId="60" applyNumberFormat="1" applyFont="1" applyAlignment="1">
      <alignment horizontal="centerContinuous" vertical="center" wrapText="1"/>
    </xf>
    <xf numFmtId="168" fontId="20" fillId="0" borderId="0" xfId="60" applyNumberFormat="1" applyFont="1" applyAlignment="1">
      <alignment horizontal="centerContinuous" vertical="center" wrapText="1"/>
    </xf>
    <xf numFmtId="0" fontId="16" fillId="0" borderId="43" xfId="60" applyFont="1" applyBorder="1" applyAlignment="1">
      <alignment vertical="center"/>
    </xf>
    <xf numFmtId="0" fontId="102" fillId="14" borderId="35" xfId="60" applyFont="1" applyFill="1" applyBorder="1" applyAlignment="1">
      <alignment vertical="top"/>
    </xf>
    <xf numFmtId="0" fontId="44" fillId="14" borderId="55" xfId="60" applyFont="1" applyFill="1" applyBorder="1" applyAlignment="1">
      <alignment vertical="center"/>
    </xf>
    <xf numFmtId="0" fontId="81" fillId="14" borderId="21" xfId="60" applyFont="1" applyFill="1" applyBorder="1"/>
    <xf numFmtId="0" fontId="44" fillId="14" borderId="57" xfId="60" applyFont="1" applyFill="1" applyBorder="1" applyAlignment="1">
      <alignment vertical="center"/>
    </xf>
    <xf numFmtId="0" fontId="102" fillId="14" borderId="21" xfId="60" applyFont="1" applyFill="1" applyBorder="1" applyAlignment="1">
      <alignment vertical="top"/>
    </xf>
    <xf numFmtId="0" fontId="132" fillId="14" borderId="77" xfId="60" applyFont="1" applyFill="1" applyBorder="1" applyAlignment="1">
      <alignment vertical="center"/>
    </xf>
    <xf numFmtId="0" fontId="44" fillId="14" borderId="77" xfId="60" applyFont="1" applyFill="1" applyBorder="1" applyAlignment="1">
      <alignment vertical="center"/>
    </xf>
    <xf numFmtId="0" fontId="63" fillId="14" borderId="35" xfId="60" applyFont="1" applyFill="1" applyBorder="1" applyAlignment="1">
      <alignment vertical="top"/>
    </xf>
    <xf numFmtId="0" fontId="10" fillId="0" borderId="6" xfId="60" applyFont="1" applyBorder="1" applyAlignment="1" applyProtection="1">
      <alignment horizontal="right" vertical="center" wrapText="1"/>
      <protection locked="0"/>
    </xf>
    <xf numFmtId="0" fontId="10" fillId="0" borderId="0" xfId="60" applyFont="1" applyAlignment="1">
      <alignment horizontal="right" vertical="center" wrapText="1"/>
    </xf>
    <xf numFmtId="0" fontId="10" fillId="0" borderId="0" xfId="60" applyFont="1" applyAlignment="1">
      <alignment vertical="center" wrapText="1"/>
    </xf>
    <xf numFmtId="42" fontId="10" fillId="0" borderId="6" xfId="60" applyNumberFormat="1" applyFont="1" applyBorder="1" applyAlignment="1" applyProtection="1">
      <alignment vertical="center" wrapText="1"/>
      <protection locked="0"/>
    </xf>
    <xf numFmtId="0" fontId="10" fillId="0" borderId="0" xfId="60" applyFont="1" applyAlignment="1">
      <alignment vertical="center"/>
    </xf>
    <xf numFmtId="0" fontId="10" fillId="0" borderId="6" xfId="60" applyFont="1" applyBorder="1" applyAlignment="1" applyProtection="1">
      <alignment vertical="center" wrapText="1"/>
      <protection locked="0"/>
    </xf>
    <xf numFmtId="168" fontId="10" fillId="0" borderId="6" xfId="60" applyNumberFormat="1" applyFont="1" applyBorder="1" applyAlignment="1" applyProtection="1">
      <alignment vertical="center" wrapText="1"/>
      <protection locked="0"/>
    </xf>
    <xf numFmtId="168" fontId="10" fillId="0" borderId="49" xfId="60" applyNumberFormat="1" applyFont="1" applyBorder="1" applyAlignment="1" applyProtection="1">
      <alignment vertical="center" wrapText="1"/>
      <protection locked="0"/>
    </xf>
    <xf numFmtId="0" fontId="10" fillId="0" borderId="4" xfId="60" applyFont="1" applyBorder="1" applyAlignment="1" applyProtection="1">
      <alignment horizontal="right" vertical="center" wrapText="1"/>
      <protection locked="0"/>
    </xf>
    <xf numFmtId="42" fontId="10" fillId="0" borderId="4" xfId="60" applyNumberFormat="1" applyFont="1" applyBorder="1" applyAlignment="1" applyProtection="1">
      <alignment vertical="center" wrapText="1"/>
      <protection locked="0"/>
    </xf>
    <xf numFmtId="0" fontId="10" fillId="0" borderId="4" xfId="60" applyFont="1" applyBorder="1" applyAlignment="1" applyProtection="1">
      <alignment vertical="center" wrapText="1"/>
      <protection locked="0"/>
    </xf>
    <xf numFmtId="168" fontId="10" fillId="0" borderId="4" xfId="60" applyNumberFormat="1" applyFont="1" applyBorder="1" applyAlignment="1" applyProtection="1">
      <alignment vertical="center" wrapText="1"/>
      <protection locked="0"/>
    </xf>
    <xf numFmtId="168" fontId="10" fillId="0" borderId="50" xfId="60" applyNumberFormat="1" applyFont="1" applyBorder="1" applyAlignment="1" applyProtection="1">
      <alignment vertical="center" wrapText="1"/>
      <protection locked="0"/>
    </xf>
    <xf numFmtId="0" fontId="12" fillId="13" borderId="17" xfId="60" applyFont="1" applyFill="1" applyBorder="1" applyAlignment="1">
      <alignment horizontal="center" vertical="center" wrapText="1"/>
    </xf>
    <xf numFmtId="42" fontId="12" fillId="13" borderId="17" xfId="60" applyNumberFormat="1" applyFont="1" applyFill="1" applyBorder="1" applyAlignment="1">
      <alignment horizontal="right" vertical="center" wrapText="1"/>
    </xf>
    <xf numFmtId="168" fontId="12" fillId="13" borderId="17" xfId="60" applyNumberFormat="1" applyFont="1" applyFill="1" applyBorder="1" applyAlignment="1">
      <alignment horizontal="right" vertical="center" wrapText="1"/>
    </xf>
    <xf numFmtId="0" fontId="12" fillId="0" borderId="0" xfId="60" applyFont="1" applyAlignment="1">
      <alignment horizontal="center" vertical="center" wrapText="1"/>
    </xf>
    <xf numFmtId="168" fontId="12" fillId="13" borderId="75" xfId="60" applyNumberFormat="1" applyFont="1" applyFill="1" applyBorder="1" applyAlignment="1">
      <alignment horizontal="right" vertical="center" wrapText="1"/>
    </xf>
    <xf numFmtId="0" fontId="10" fillId="0" borderId="0" xfId="60" applyFont="1" applyAlignment="1">
      <alignment horizontal="center" vertical="center" wrapText="1"/>
    </xf>
    <xf numFmtId="0" fontId="92" fillId="0" borderId="0" xfId="60" applyFont="1" applyAlignment="1">
      <alignment horizontal="center" vertical="center"/>
    </xf>
    <xf numFmtId="0" fontId="12" fillId="13" borderId="17" xfId="60" applyFont="1" applyFill="1" applyBorder="1" applyAlignment="1">
      <alignment horizontal="right" vertical="center" wrapText="1"/>
    </xf>
    <xf numFmtId="0" fontId="10" fillId="0" borderId="0" xfId="60" applyFont="1" applyAlignment="1">
      <alignment horizontal="center"/>
    </xf>
    <xf numFmtId="0" fontId="12" fillId="0" borderId="0" xfId="60" applyFont="1" applyAlignment="1">
      <alignment horizontal="right" vertical="center" wrapText="1"/>
    </xf>
    <xf numFmtId="0" fontId="92" fillId="0" borderId="0" xfId="60" applyFont="1" applyAlignment="1">
      <alignment vertical="center" wrapText="1"/>
    </xf>
    <xf numFmtId="0" fontId="12" fillId="0" borderId="0" xfId="60" applyFont="1" applyAlignment="1">
      <alignment vertical="center" wrapText="1"/>
    </xf>
    <xf numFmtId="0" fontId="12" fillId="0" borderId="17" xfId="60" applyFont="1" applyBorder="1" applyAlignment="1">
      <alignment horizontal="right" vertical="center" wrapText="1"/>
    </xf>
    <xf numFmtId="0" fontId="12" fillId="0" borderId="17" xfId="60" applyFont="1" applyBorder="1" applyAlignment="1">
      <alignment vertical="center" wrapText="1"/>
    </xf>
    <xf numFmtId="0" fontId="13" fillId="7" borderId="74" xfId="31" applyFont="1" applyFill="1" applyBorder="1" applyAlignment="1">
      <alignment vertical="center" wrapText="1"/>
    </xf>
    <xf numFmtId="0" fontId="13" fillId="7" borderId="52" xfId="60" applyFont="1" applyFill="1" applyBorder="1" applyAlignment="1">
      <alignment vertical="center" wrapText="1"/>
    </xf>
    <xf numFmtId="0" fontId="13" fillId="7" borderId="52" xfId="60" applyFont="1" applyFill="1" applyBorder="1" applyAlignment="1">
      <alignment vertical="center"/>
    </xf>
    <xf numFmtId="0" fontId="10" fillId="0" borderId="4" xfId="60" applyFont="1" applyBorder="1" applyAlignment="1" applyProtection="1">
      <alignment wrapText="1"/>
      <protection locked="0"/>
    </xf>
    <xf numFmtId="0" fontId="10" fillId="0" borderId="0" xfId="60" applyFont="1" applyAlignment="1">
      <alignment wrapText="1"/>
    </xf>
    <xf numFmtId="0" fontId="92" fillId="0" borderId="0" xfId="60" applyFont="1" applyAlignment="1">
      <alignment wrapText="1"/>
    </xf>
    <xf numFmtId="0" fontId="92" fillId="0" borderId="17" xfId="60" applyFont="1" applyBorder="1" applyAlignment="1">
      <alignment wrapText="1"/>
    </xf>
    <xf numFmtId="0" fontId="10" fillId="0" borderId="6" xfId="60" applyFont="1" applyBorder="1" applyAlignment="1" applyProtection="1">
      <alignment wrapText="1"/>
      <protection locked="0"/>
    </xf>
    <xf numFmtId="0" fontId="133" fillId="0" borderId="21" xfId="60" applyFont="1" applyBorder="1" applyAlignment="1">
      <alignment wrapText="1"/>
    </xf>
    <xf numFmtId="0" fontId="10" fillId="0" borderId="21" xfId="60" applyFont="1" applyBorder="1" applyAlignment="1">
      <alignment vertical="center" wrapText="1"/>
    </xf>
    <xf numFmtId="0" fontId="10" fillId="0" borderId="21" xfId="60" applyFont="1" applyBorder="1"/>
    <xf numFmtId="0" fontId="92" fillId="0" borderId="21" xfId="60" applyFont="1" applyBorder="1" applyAlignment="1">
      <alignment wrapText="1"/>
    </xf>
    <xf numFmtId="168" fontId="31" fillId="7" borderId="39" xfId="60" applyNumberFormat="1" applyFont="1" applyFill="1" applyBorder="1"/>
    <xf numFmtId="42" fontId="105" fillId="14" borderId="6" xfId="60" applyNumberFormat="1" applyFont="1" applyFill="1" applyBorder="1" applyAlignment="1">
      <alignment vertical="center" wrapText="1"/>
    </xf>
    <xf numFmtId="168" fontId="105" fillId="14" borderId="6" xfId="60" applyNumberFormat="1" applyFont="1" applyFill="1" applyBorder="1" applyAlignment="1">
      <alignment vertical="center" wrapText="1"/>
    </xf>
    <xf numFmtId="0" fontId="39" fillId="0" borderId="40" xfId="60" applyFont="1" applyBorder="1" applyAlignment="1">
      <alignment horizontal="right" vertical="center" wrapText="1"/>
    </xf>
    <xf numFmtId="0" fontId="12" fillId="7" borderId="19" xfId="60" applyFont="1" applyFill="1" applyBorder="1" applyAlignment="1">
      <alignment horizontal="center" vertical="center" wrapText="1"/>
    </xf>
    <xf numFmtId="42" fontId="12" fillId="7" borderId="19" xfId="60" applyNumberFormat="1" applyFont="1" applyFill="1" applyBorder="1" applyAlignment="1">
      <alignment horizontal="center" vertical="center" wrapText="1"/>
    </xf>
    <xf numFmtId="0" fontId="65" fillId="7" borderId="19" xfId="60" applyFont="1" applyFill="1" applyBorder="1" applyAlignment="1">
      <alignment horizontal="center" vertical="center" wrapText="1"/>
    </xf>
    <xf numFmtId="168" fontId="12" fillId="7" borderId="58" xfId="60" applyNumberFormat="1" applyFont="1" applyFill="1" applyBorder="1" applyAlignment="1">
      <alignment horizontal="center" vertical="center" wrapText="1"/>
    </xf>
    <xf numFmtId="0" fontId="13" fillId="7" borderId="35" xfId="60" applyFont="1" applyFill="1" applyBorder="1" applyAlignment="1">
      <alignment vertical="center" wrapText="1"/>
    </xf>
    <xf numFmtId="0" fontId="102" fillId="19" borderId="21" xfId="60" applyFont="1" applyFill="1" applyBorder="1" applyAlignment="1">
      <alignment vertical="top"/>
    </xf>
    <xf numFmtId="0" fontId="44" fillId="19" borderId="55" xfId="60" applyFont="1" applyFill="1" applyBorder="1" applyAlignment="1">
      <alignment vertical="center"/>
    </xf>
    <xf numFmtId="0" fontId="132" fillId="19" borderId="21" xfId="60" applyFont="1" applyFill="1" applyBorder="1" applyAlignment="1">
      <alignment vertical="center"/>
    </xf>
    <xf numFmtId="0" fontId="81" fillId="19" borderId="21" xfId="60" applyFont="1" applyFill="1" applyBorder="1"/>
    <xf numFmtId="0" fontId="44" fillId="19" borderId="77" xfId="60" applyFont="1" applyFill="1" applyBorder="1" applyAlignment="1">
      <alignment vertical="center"/>
    </xf>
    <xf numFmtId="0" fontId="44" fillId="19" borderId="57" xfId="60" applyFont="1" applyFill="1" applyBorder="1" applyAlignment="1">
      <alignment vertical="center"/>
    </xf>
    <xf numFmtId="0" fontId="11" fillId="0" borderId="38" xfId="60" applyFont="1" applyBorder="1" applyAlignment="1">
      <alignment horizontal="left" wrapText="1"/>
    </xf>
    <xf numFmtId="0" fontId="10" fillId="0" borderId="6" xfId="60" applyFont="1" applyBorder="1" applyAlignment="1" applyProtection="1">
      <alignment horizontal="right" wrapText="1"/>
      <protection locked="0"/>
    </xf>
    <xf numFmtId="0" fontId="10" fillId="0" borderId="0" xfId="60" applyFont="1" applyAlignment="1">
      <alignment horizontal="right" wrapText="1"/>
    </xf>
    <xf numFmtId="42" fontId="10" fillId="0" borderId="6" xfId="60" applyNumberFormat="1" applyFont="1" applyBorder="1" applyAlignment="1" applyProtection="1">
      <alignment wrapText="1"/>
      <protection locked="0"/>
    </xf>
    <xf numFmtId="168" fontId="10" fillId="0" borderId="6" xfId="60" applyNumberFormat="1" applyFont="1" applyBorder="1" applyAlignment="1" applyProtection="1">
      <alignment wrapText="1"/>
      <protection locked="0"/>
    </xf>
    <xf numFmtId="168" fontId="10" fillId="0" borderId="49" xfId="60" applyNumberFormat="1" applyFont="1" applyBorder="1" applyAlignment="1" applyProtection="1">
      <alignment wrapText="1"/>
      <protection locked="0"/>
    </xf>
    <xf numFmtId="0" fontId="92" fillId="0" borderId="0" xfId="60" applyFont="1"/>
    <xf numFmtId="0" fontId="11" fillId="7" borderId="20" xfId="60" applyFont="1" applyFill="1" applyBorder="1" applyAlignment="1">
      <alignment horizontal="right" vertical="center" wrapText="1"/>
    </xf>
    <xf numFmtId="0" fontId="11" fillId="7" borderId="20" xfId="60" applyFont="1" applyFill="1" applyBorder="1" applyAlignment="1">
      <alignment vertical="center" wrapText="1"/>
    </xf>
    <xf numFmtId="42" fontId="11" fillId="7" borderId="20" xfId="60" applyNumberFormat="1" applyFont="1" applyFill="1" applyBorder="1" applyAlignment="1">
      <alignment vertical="center" wrapText="1"/>
    </xf>
    <xf numFmtId="0" fontId="11" fillId="7" borderId="20" xfId="60" applyFont="1" applyFill="1" applyBorder="1" applyAlignment="1">
      <alignment vertical="center"/>
    </xf>
    <xf numFmtId="168" fontId="11" fillId="7" borderId="20" xfId="60" applyNumberFormat="1" applyFont="1" applyFill="1" applyBorder="1" applyAlignment="1">
      <alignment vertical="center" wrapText="1"/>
    </xf>
    <xf numFmtId="0" fontId="11" fillId="7" borderId="20" xfId="60" applyFont="1" applyFill="1" applyBorder="1"/>
    <xf numFmtId="168" fontId="11" fillId="7" borderId="53" xfId="60" applyNumberFormat="1" applyFont="1" applyFill="1" applyBorder="1" applyAlignment="1">
      <alignment vertical="center"/>
    </xf>
    <xf numFmtId="0" fontId="20" fillId="7" borderId="20" xfId="60" applyFont="1" applyFill="1" applyBorder="1" applyAlignment="1">
      <alignment vertical="center" wrapText="1"/>
    </xf>
    <xf numFmtId="42" fontId="20" fillId="7" borderId="20" xfId="60" applyNumberFormat="1" applyFont="1" applyFill="1" applyBorder="1" applyAlignment="1">
      <alignment vertical="center" wrapText="1"/>
    </xf>
    <xf numFmtId="0" fontId="20" fillId="7" borderId="20" xfId="60" applyFont="1" applyFill="1" applyBorder="1" applyAlignment="1">
      <alignment vertical="center"/>
    </xf>
    <xf numFmtId="168" fontId="20" fillId="7" borderId="20" xfId="60" applyNumberFormat="1" applyFont="1" applyFill="1" applyBorder="1" applyAlignment="1">
      <alignment vertical="center" wrapText="1"/>
    </xf>
    <xf numFmtId="0" fontId="20" fillId="7" borderId="20" xfId="60" applyFont="1" applyFill="1" applyBorder="1"/>
    <xf numFmtId="168" fontId="20" fillId="7" borderId="53" xfId="60" applyNumberFormat="1" applyFont="1" applyFill="1" applyBorder="1" applyAlignment="1">
      <alignment vertical="center"/>
    </xf>
    <xf numFmtId="0" fontId="12" fillId="0" borderId="6" xfId="60" applyFont="1" applyBorder="1" applyAlignment="1" applyProtection="1">
      <alignment vertical="center" wrapText="1"/>
      <protection locked="0"/>
    </xf>
    <xf numFmtId="168" fontId="12" fillId="0" borderId="6" xfId="60" applyNumberFormat="1" applyFont="1" applyBorder="1" applyAlignment="1" applyProtection="1">
      <alignment vertical="center" wrapText="1"/>
      <protection locked="0"/>
    </xf>
    <xf numFmtId="168" fontId="12" fillId="0" borderId="49" xfId="60" applyNumberFormat="1" applyFont="1" applyBorder="1" applyAlignment="1" applyProtection="1">
      <alignment vertical="center" wrapText="1"/>
      <protection locked="0"/>
    </xf>
    <xf numFmtId="0" fontId="12" fillId="0" borderId="4" xfId="60" applyFont="1" applyBorder="1" applyAlignment="1" applyProtection="1">
      <alignment vertical="center" wrapText="1"/>
      <protection locked="0"/>
    </xf>
    <xf numFmtId="168" fontId="12" fillId="0" borderId="4" xfId="60" applyNumberFormat="1" applyFont="1" applyBorder="1" applyAlignment="1" applyProtection="1">
      <alignment vertical="center" wrapText="1"/>
      <protection locked="0"/>
    </xf>
    <xf numFmtId="168" fontId="12" fillId="0" borderId="50" xfId="60" applyNumberFormat="1" applyFont="1" applyBorder="1" applyAlignment="1" applyProtection="1">
      <alignment vertical="center" wrapText="1"/>
      <protection locked="0"/>
    </xf>
    <xf numFmtId="42" fontId="12" fillId="0" borderId="6" xfId="60" applyNumberFormat="1" applyFont="1" applyBorder="1" applyAlignment="1" applyProtection="1">
      <alignment vertical="center" wrapText="1"/>
      <protection locked="0"/>
    </xf>
    <xf numFmtId="0" fontId="44" fillId="14" borderId="78" xfId="60" applyFont="1" applyFill="1" applyBorder="1" applyAlignment="1">
      <alignment horizontal="left" vertical="center" wrapText="1"/>
    </xf>
    <xf numFmtId="0" fontId="81" fillId="14" borderId="78" xfId="60" applyFont="1" applyFill="1" applyBorder="1" applyAlignment="1">
      <alignment horizontal="left" vertical="center" wrapText="1"/>
    </xf>
    <xf numFmtId="42" fontId="81" fillId="14" borderId="78" xfId="60" applyNumberFormat="1" applyFont="1" applyFill="1" applyBorder="1" applyAlignment="1">
      <alignment horizontal="left" vertical="center" wrapText="1"/>
    </xf>
    <xf numFmtId="0" fontId="81" fillId="14" borderId="21" xfId="60" applyFont="1" applyFill="1" applyBorder="1" applyAlignment="1">
      <alignment horizontal="left" vertical="center"/>
    </xf>
    <xf numFmtId="168" fontId="81" fillId="14" borderId="78" xfId="60" applyNumberFormat="1" applyFont="1" applyFill="1" applyBorder="1" applyAlignment="1">
      <alignment horizontal="left" vertical="center" wrapText="1"/>
    </xf>
    <xf numFmtId="0" fontId="81" fillId="14" borderId="37" xfId="60" applyFont="1" applyFill="1" applyBorder="1" applyAlignment="1">
      <alignment horizontal="left"/>
    </xf>
    <xf numFmtId="0" fontId="58" fillId="0" borderId="38" xfId="62" applyBorder="1" applyAlignment="1" applyProtection="1">
      <alignment horizontal="right" indent="2"/>
      <protection locked="0"/>
    </xf>
    <xf numFmtId="0" fontId="58" fillId="0" borderId="38" xfId="62" applyFill="1" applyBorder="1" applyAlignment="1" applyProtection="1">
      <alignment horizontal="right" indent="2"/>
      <protection locked="0"/>
    </xf>
    <xf numFmtId="0" fontId="31" fillId="6" borderId="38" xfId="60" applyFont="1" applyFill="1" applyBorder="1" applyAlignment="1">
      <alignment horizontal="right" indent="2"/>
    </xf>
    <xf numFmtId="0" fontId="13" fillId="6" borderId="38" xfId="60" applyFont="1" applyFill="1" applyBorder="1"/>
    <xf numFmtId="0" fontId="12" fillId="13" borderId="13" xfId="60" applyFont="1" applyFill="1" applyBorder="1" applyAlignment="1">
      <alignment horizontal="centerContinuous" vertical="center" wrapText="1"/>
    </xf>
    <xf numFmtId="0" fontId="32" fillId="0" borderId="38" xfId="60" applyFont="1" applyBorder="1" applyAlignment="1">
      <alignment horizontal="right" vertical="center"/>
    </xf>
    <xf numFmtId="0" fontId="32" fillId="0" borderId="0" xfId="60" applyFont="1" applyAlignment="1">
      <alignment vertical="center"/>
    </xf>
    <xf numFmtId="0" fontId="32" fillId="0" borderId="39" xfId="60" applyFont="1" applyBorder="1" applyAlignment="1">
      <alignment vertical="center"/>
    </xf>
    <xf numFmtId="0" fontId="73" fillId="0" borderId="0" xfId="60" applyFont="1" applyAlignment="1">
      <alignment vertical="center"/>
    </xf>
    <xf numFmtId="0" fontId="10" fillId="13" borderId="33" xfId="60" applyFont="1" applyFill="1" applyBorder="1" applyAlignment="1">
      <alignment horizontal="centerContinuous" vertical="center" wrapText="1"/>
    </xf>
    <xf numFmtId="42" fontId="10" fillId="13" borderId="12" xfId="60" applyNumberFormat="1" applyFont="1" applyFill="1" applyBorder="1" applyAlignment="1">
      <alignment horizontal="centerContinuous" vertical="center" wrapText="1"/>
    </xf>
    <xf numFmtId="0" fontId="10" fillId="13" borderId="0" xfId="60" applyFont="1" applyFill="1" applyAlignment="1">
      <alignment horizontal="centerContinuous" vertical="center" wrapText="1"/>
    </xf>
    <xf numFmtId="168" fontId="10" fillId="13" borderId="0" xfId="60" applyNumberFormat="1" applyFont="1" applyFill="1" applyAlignment="1">
      <alignment horizontal="centerContinuous" vertical="center" wrapText="1"/>
    </xf>
    <xf numFmtId="42" fontId="12" fillId="6" borderId="55" xfId="60" applyNumberFormat="1" applyFont="1" applyFill="1" applyBorder="1" applyAlignment="1" applyProtection="1">
      <alignment horizontal="right" vertical="center" wrapText="1"/>
      <protection locked="0"/>
    </xf>
    <xf numFmtId="42" fontId="12" fillId="6" borderId="57" xfId="60" applyNumberFormat="1" applyFont="1" applyFill="1" applyBorder="1" applyAlignment="1" applyProtection="1">
      <alignment horizontal="right" vertical="center" wrapText="1"/>
      <protection locked="0"/>
    </xf>
    <xf numFmtId="0" fontId="131" fillId="0" borderId="0" xfId="60" applyFont="1" applyAlignment="1">
      <alignment horizontal="left" vertical="center" wrapText="1"/>
    </xf>
    <xf numFmtId="0" fontId="119" fillId="0" borderId="0" xfId="60" applyFont="1" applyAlignment="1">
      <alignment horizontal="left" vertical="center" wrapText="1"/>
    </xf>
    <xf numFmtId="42" fontId="119" fillId="0" borderId="0" xfId="60" applyNumberFormat="1" applyFont="1" applyAlignment="1">
      <alignment horizontal="left" vertical="center" wrapText="1"/>
    </xf>
    <xf numFmtId="0" fontId="12" fillId="7" borderId="77" xfId="60" applyFont="1" applyFill="1" applyBorder="1" applyAlignment="1">
      <alignment horizontal="center" vertical="center" wrapText="1"/>
    </xf>
    <xf numFmtId="0" fontId="12" fillId="7" borderId="77" xfId="60" applyFont="1" applyFill="1" applyBorder="1" applyAlignment="1">
      <alignment vertical="center" wrapText="1"/>
    </xf>
    <xf numFmtId="42" fontId="12" fillId="7" borderId="77" xfId="60" applyNumberFormat="1" applyFont="1" applyFill="1" applyBorder="1" applyAlignment="1">
      <alignment horizontal="center" vertical="center" wrapText="1"/>
    </xf>
    <xf numFmtId="0" fontId="12" fillId="7" borderId="77" xfId="60" applyFont="1" applyFill="1" applyBorder="1" applyAlignment="1">
      <alignment vertical="center"/>
    </xf>
    <xf numFmtId="0" fontId="12" fillId="7" borderId="77" xfId="60" applyFont="1" applyFill="1" applyBorder="1"/>
    <xf numFmtId="42" fontId="12" fillId="7" borderId="79" xfId="60" applyNumberFormat="1" applyFont="1" applyFill="1" applyBorder="1" applyAlignment="1">
      <alignment horizontal="center" vertical="center" wrapText="1"/>
    </xf>
    <xf numFmtId="0" fontId="84" fillId="19" borderId="35" xfId="60" applyFont="1" applyFill="1" applyBorder="1" applyAlignment="1">
      <alignment vertical="center"/>
    </xf>
    <xf numFmtId="0" fontId="31" fillId="7" borderId="0" xfId="60" applyFont="1" applyFill="1"/>
    <xf numFmtId="0" fontId="10" fillId="0" borderId="0" xfId="60" applyFont="1" applyAlignment="1">
      <alignment horizontal="center" vertical="center"/>
    </xf>
    <xf numFmtId="0" fontId="53" fillId="7" borderId="0" xfId="60" applyFont="1" applyFill="1"/>
    <xf numFmtId="0" fontId="31" fillId="7" borderId="0" xfId="60" applyFont="1" applyFill="1" applyAlignment="1">
      <alignment vertical="center" wrapText="1"/>
    </xf>
    <xf numFmtId="42" fontId="31" fillId="7" borderId="0" xfId="60" applyNumberFormat="1" applyFont="1" applyFill="1"/>
    <xf numFmtId="0" fontId="31" fillId="7" borderId="22" xfId="60" applyFont="1" applyFill="1" applyBorder="1" applyAlignment="1">
      <alignment vertical="center"/>
    </xf>
    <xf numFmtId="0" fontId="105" fillId="7" borderId="0" xfId="60" applyFont="1" applyFill="1" applyAlignment="1">
      <alignment vertical="center" wrapText="1"/>
    </xf>
    <xf numFmtId="0" fontId="11" fillId="7" borderId="81" xfId="60" applyFont="1" applyFill="1" applyBorder="1" applyAlignment="1">
      <alignment vertical="center"/>
    </xf>
    <xf numFmtId="0" fontId="53" fillId="7" borderId="44" xfId="60" applyFont="1" applyFill="1" applyBorder="1"/>
    <xf numFmtId="168" fontId="31" fillId="7" borderId="0" xfId="60" applyNumberFormat="1" applyFont="1" applyFill="1"/>
    <xf numFmtId="0" fontId="11" fillId="7" borderId="82" xfId="60" applyFont="1" applyFill="1" applyBorder="1" applyAlignment="1">
      <alignment vertical="center" wrapText="1"/>
    </xf>
    <xf numFmtId="0" fontId="31" fillId="7" borderId="0" xfId="60" applyFont="1" applyFill="1" applyAlignment="1">
      <alignment vertical="center"/>
    </xf>
    <xf numFmtId="0" fontId="83" fillId="7" borderId="44" xfId="60" applyFont="1" applyFill="1" applyBorder="1"/>
    <xf numFmtId="0" fontId="12" fillId="7" borderId="45" xfId="60" applyFont="1" applyFill="1" applyBorder="1" applyAlignment="1">
      <alignment horizontal="center" vertical="center"/>
    </xf>
    <xf numFmtId="0" fontId="12" fillId="7" borderId="17" xfId="60" applyFont="1" applyFill="1" applyBorder="1" applyAlignment="1">
      <alignment horizontal="center" vertical="center"/>
    </xf>
    <xf numFmtId="0" fontId="12" fillId="7" borderId="17" xfId="60" applyFont="1" applyFill="1" applyBorder="1" applyAlignment="1">
      <alignment horizontal="center" vertical="center" wrapText="1"/>
    </xf>
    <xf numFmtId="0" fontId="10" fillId="7" borderId="46" xfId="60" applyFont="1" applyFill="1" applyBorder="1" applyAlignment="1">
      <alignment horizontal="center" vertical="center"/>
    </xf>
    <xf numFmtId="0" fontId="10" fillId="7" borderId="17" xfId="60" applyFont="1" applyFill="1" applyBorder="1"/>
    <xf numFmtId="0" fontId="84" fillId="19" borderId="80" xfId="60" applyFont="1" applyFill="1" applyBorder="1" applyAlignment="1">
      <alignment horizontal="left" vertical="center" wrapText="1"/>
    </xf>
    <xf numFmtId="0" fontId="15" fillId="19" borderId="38" xfId="60" applyFont="1" applyFill="1" applyBorder="1" applyAlignment="1">
      <alignment horizontal="center" vertical="center"/>
    </xf>
    <xf numFmtId="0" fontId="63" fillId="14" borderId="35" xfId="60" applyFont="1" applyFill="1" applyBorder="1" applyAlignment="1">
      <alignment horizontal="left" vertical="center"/>
    </xf>
    <xf numFmtId="0" fontId="84" fillId="19" borderId="35" xfId="60" applyFont="1" applyFill="1" applyBorder="1" applyAlignment="1">
      <alignment vertical="center" wrapText="1"/>
    </xf>
    <xf numFmtId="0" fontId="63" fillId="14" borderId="38" xfId="60" applyFont="1" applyFill="1" applyBorder="1" applyAlignment="1">
      <alignment horizontal="left" vertical="center"/>
    </xf>
    <xf numFmtId="0" fontId="11" fillId="0" borderId="0" xfId="9" applyAlignment="1" applyProtection="1">
      <alignment horizontal="left"/>
      <protection locked="0"/>
    </xf>
    <xf numFmtId="0" fontId="12" fillId="8" borderId="6" xfId="25" applyFont="1" applyFill="1" applyBorder="1" applyProtection="1">
      <alignment horizontal="center" vertical="center"/>
      <protection locked="0"/>
    </xf>
    <xf numFmtId="168" fontId="11" fillId="0" borderId="39" xfId="60" applyNumberFormat="1" applyFont="1" applyBorder="1" applyAlignment="1">
      <alignment vertical="center"/>
    </xf>
    <xf numFmtId="0" fontId="66" fillId="0" borderId="42" xfId="60" applyFont="1" applyBorder="1" applyAlignment="1">
      <alignment horizontal="right" vertical="center" wrapText="1"/>
    </xf>
    <xf numFmtId="0" fontId="21" fillId="0" borderId="28" xfId="60" applyFont="1" applyBorder="1" applyAlignment="1">
      <alignment horizontal="right" vertical="center" wrapText="1"/>
    </xf>
    <xf numFmtId="42" fontId="21" fillId="0" borderId="28" xfId="60" applyNumberFormat="1" applyFont="1" applyBorder="1" applyAlignment="1">
      <alignment horizontal="right" vertical="center" wrapText="1"/>
    </xf>
    <xf numFmtId="168" fontId="21" fillId="0" borderId="28" xfId="60" applyNumberFormat="1" applyFont="1" applyBorder="1" applyAlignment="1">
      <alignment horizontal="right" vertical="center" wrapText="1"/>
    </xf>
    <xf numFmtId="168" fontId="21" fillId="0" borderId="76" xfId="60" applyNumberFormat="1" applyFont="1" applyBorder="1" applyAlignment="1">
      <alignment horizontal="right" vertical="center" wrapText="1"/>
    </xf>
    <xf numFmtId="0" fontId="63" fillId="14" borderId="35" xfId="60" applyFont="1" applyFill="1" applyBorder="1" applyAlignment="1">
      <alignment horizontal="center" vertical="top"/>
    </xf>
    <xf numFmtId="0" fontId="12" fillId="0" borderId="28" xfId="60" applyFont="1" applyBorder="1" applyAlignment="1">
      <alignment horizontal="right" wrapText="1" indent="1"/>
    </xf>
    <xf numFmtId="0" fontId="31" fillId="13" borderId="84" xfId="60" applyFont="1" applyFill="1" applyBorder="1" applyAlignment="1">
      <alignment horizontal="center" vertical="center"/>
    </xf>
    <xf numFmtId="0" fontId="31" fillId="13" borderId="21" xfId="60" applyFont="1" applyFill="1" applyBorder="1"/>
    <xf numFmtId="0" fontId="12" fillId="7" borderId="75" xfId="60" applyFont="1" applyFill="1" applyBorder="1" applyAlignment="1">
      <alignment horizontal="center" vertical="center" wrapText="1"/>
    </xf>
    <xf numFmtId="168" fontId="105" fillId="14" borderId="49" xfId="60" applyNumberFormat="1" applyFont="1" applyFill="1" applyBorder="1" applyAlignment="1">
      <alignment vertical="center" wrapText="1"/>
    </xf>
    <xf numFmtId="0" fontId="96" fillId="0" borderId="86" xfId="31" applyFont="1" applyBorder="1" applyAlignment="1">
      <alignment horizontal="right" wrapText="1"/>
    </xf>
    <xf numFmtId="0" fontId="94" fillId="0" borderId="83" xfId="60" applyFont="1" applyBorder="1"/>
    <xf numFmtId="0" fontId="20" fillId="0" borderId="42" xfId="60" applyFont="1" applyBorder="1"/>
    <xf numFmtId="0" fontId="20" fillId="0" borderId="28" xfId="60" applyFont="1" applyBorder="1" applyAlignment="1">
      <alignment vertical="center" wrapText="1"/>
    </xf>
    <xf numFmtId="42" fontId="20" fillId="0" borderId="28" xfId="60" applyNumberFormat="1" applyFont="1" applyBorder="1" applyAlignment="1">
      <alignment vertical="center" wrapText="1"/>
    </xf>
    <xf numFmtId="0" fontId="20" fillId="0" borderId="28" xfId="60" applyFont="1" applyBorder="1" applyAlignment="1">
      <alignment vertical="center"/>
    </xf>
    <xf numFmtId="168" fontId="20" fillId="0" borderId="28" xfId="60" applyNumberFormat="1" applyFont="1" applyBorder="1" applyAlignment="1">
      <alignment vertical="center" wrapText="1"/>
    </xf>
    <xf numFmtId="168" fontId="20" fillId="0" borderId="43" xfId="60" applyNumberFormat="1" applyFont="1" applyBorder="1" applyAlignment="1">
      <alignment vertical="center"/>
    </xf>
    <xf numFmtId="0" fontId="32" fillId="7" borderId="0" xfId="12" applyFont="1" applyFill="1" applyProtection="1">
      <protection locked="0"/>
    </xf>
    <xf numFmtId="0" fontId="12" fillId="7" borderId="6" xfId="12" applyFont="1" applyFill="1" applyBorder="1" applyProtection="1">
      <protection locked="0"/>
    </xf>
    <xf numFmtId="0" fontId="11" fillId="0" borderId="0" xfId="15" applyNumberFormat="1" applyAlignment="1" applyProtection="1">
      <alignment horizontal="left" indent="1"/>
      <protection locked="0"/>
    </xf>
    <xf numFmtId="0" fontId="11" fillId="0" borderId="0" xfId="9" applyAlignment="1" applyProtection="1">
      <alignment horizontal="left" indent="1"/>
      <protection locked="0"/>
    </xf>
    <xf numFmtId="49" fontId="11" fillId="0" borderId="0" xfId="17" applyAlignment="1" applyProtection="1">
      <alignment horizontal="left"/>
      <protection locked="0"/>
    </xf>
    <xf numFmtId="0" fontId="32" fillId="0" borderId="0" xfId="22" applyNumberFormat="1" applyFont="1" applyAlignment="1">
      <alignment horizontal="right"/>
    </xf>
    <xf numFmtId="37" fontId="12" fillId="7" borderId="6" xfId="0" applyNumberFormat="1" applyFont="1" applyFill="1" applyBorder="1" applyAlignment="1"/>
    <xf numFmtId="0" fontId="16" fillId="0" borderId="7" xfId="31" applyFont="1" applyBorder="1" applyAlignment="1" applyProtection="1">
      <alignment horizontal="center" vertical="center" wrapText="1"/>
      <protection locked="0"/>
    </xf>
    <xf numFmtId="0" fontId="8" fillId="0" borderId="43" xfId="60" applyBorder="1"/>
    <xf numFmtId="0" fontId="93" fillId="0" borderId="21" xfId="60" applyFont="1" applyBorder="1" applyAlignment="1">
      <alignment wrapText="1"/>
    </xf>
    <xf numFmtId="0" fontId="16" fillId="0" borderId="7" xfId="142" applyFont="1" applyBorder="1" applyAlignment="1" applyProtection="1">
      <alignment horizontal="center" vertical="center" wrapText="1"/>
      <protection locked="0"/>
    </xf>
    <xf numFmtId="0" fontId="16" fillId="0" borderId="7" xfId="142" applyFont="1" applyBorder="1" applyAlignment="1" applyProtection="1">
      <alignment horizontal="left" vertical="center" wrapText="1"/>
      <protection locked="0"/>
    </xf>
    <xf numFmtId="0" fontId="11" fillId="0" borderId="7" xfId="0" applyFont="1" applyBorder="1" applyAlignment="1">
      <alignment horizontal="center" vertical="center" wrapText="1"/>
    </xf>
    <xf numFmtId="0" fontId="16" fillId="0" borderId="7" xfId="0" applyFont="1" applyBorder="1" applyProtection="1">
      <alignment horizontal="center" vertical="center"/>
      <protection locked="0"/>
    </xf>
    <xf numFmtId="0" fontId="8" fillId="0" borderId="0" xfId="0" applyFont="1" applyAlignment="1" applyProtection="1">
      <alignment horizontal="left" wrapText="1"/>
      <protection hidden="1"/>
    </xf>
    <xf numFmtId="0" fontId="16" fillId="2" borderId="7" xfId="0" applyFont="1" applyFill="1" applyBorder="1" applyAlignment="1" applyProtection="1">
      <alignment horizontal="center" vertical="center" wrapText="1"/>
      <protection locked="0"/>
    </xf>
    <xf numFmtId="3" fontId="16" fillId="0" borderId="7" xfId="0" applyNumberFormat="1" applyFont="1" applyBorder="1" applyAlignment="1" applyProtection="1">
      <alignment horizontal="center" vertical="center" wrapText="1"/>
      <protection locked="0"/>
    </xf>
    <xf numFmtId="3" fontId="16" fillId="2" borderId="7" xfId="0" applyNumberFormat="1" applyFont="1" applyFill="1" applyBorder="1" applyAlignment="1" applyProtection="1">
      <alignment horizontal="center" vertical="center" wrapText="1"/>
      <protection locked="0"/>
    </xf>
    <xf numFmtId="14" fontId="11" fillId="0" borderId="0" xfId="0" applyNumberFormat="1" applyFont="1" applyAlignment="1">
      <alignment horizontal="left" vertical="center"/>
    </xf>
    <xf numFmtId="14" fontId="11" fillId="0" borderId="0" xfId="0" applyNumberFormat="1" applyFont="1">
      <alignment horizontal="center" vertical="center"/>
    </xf>
    <xf numFmtId="49" fontId="11" fillId="0" borderId="0" xfId="26" applyFont="1" applyAlignment="1">
      <alignment horizontal="left" wrapText="1"/>
    </xf>
    <xf numFmtId="1" fontId="11" fillId="0" borderId="0" xfId="0" applyNumberFormat="1" applyFont="1">
      <alignment horizontal="center" vertical="center"/>
    </xf>
    <xf numFmtId="0" fontId="16" fillId="18" borderId="7" xfId="0" applyFont="1" applyFill="1" applyBorder="1" applyAlignment="1" applyProtection="1">
      <alignment horizontal="center" vertical="center" wrapText="1"/>
      <protection locked="0"/>
    </xf>
    <xf numFmtId="0" fontId="11" fillId="18" borderId="0" xfId="0" applyFont="1" applyFill="1">
      <alignment horizontal="center" vertical="center"/>
    </xf>
    <xf numFmtId="14" fontId="0" fillId="0" borderId="0" xfId="0" applyNumberFormat="1">
      <alignment horizontal="center" vertical="center"/>
    </xf>
    <xf numFmtId="0" fontId="31" fillId="0" borderId="0" xfId="0" applyFont="1" applyAlignment="1">
      <alignment horizontal="left" vertical="center"/>
    </xf>
    <xf numFmtId="0" fontId="42" fillId="0" borderId="0" xfId="0" applyFont="1" applyAlignment="1">
      <alignment horizontal="left" vertical="center"/>
    </xf>
    <xf numFmtId="7" fontId="11" fillId="0" borderId="0" xfId="0" applyNumberFormat="1" applyFont="1">
      <alignment horizontal="center" vertical="center"/>
    </xf>
    <xf numFmtId="7" fontId="11" fillId="18" borderId="0" xfId="4" applyNumberFormat="1" applyFont="1" applyFill="1" applyAlignment="1">
      <alignment horizontal="center" vertical="center"/>
    </xf>
    <xf numFmtId="7" fontId="11" fillId="0" borderId="0" xfId="4" applyNumberFormat="1" applyFont="1" applyAlignment="1">
      <alignment horizontal="center" vertical="center"/>
    </xf>
    <xf numFmtId="9" fontId="11" fillId="0" borderId="0" xfId="0" applyNumberFormat="1" applyFont="1">
      <alignment horizontal="center" vertical="center"/>
    </xf>
    <xf numFmtId="7" fontId="11" fillId="18" borderId="0" xfId="0" applyNumberFormat="1" applyFont="1" applyFill="1">
      <alignment horizontal="center" vertical="center"/>
    </xf>
    <xf numFmtId="0" fontId="80" fillId="6" borderId="0" xfId="0" applyFont="1" applyFill="1">
      <alignment horizontal="center" vertical="center"/>
    </xf>
    <xf numFmtId="0" fontId="80" fillId="6" borderId="0" xfId="0" applyFont="1" applyFill="1" applyAlignment="1" applyProtection="1">
      <protection hidden="1"/>
    </xf>
    <xf numFmtId="0" fontId="80" fillId="6" borderId="0" xfId="0" applyFont="1" applyFill="1" applyAlignment="1">
      <alignment horizontal="left" vertical="center"/>
    </xf>
    <xf numFmtId="0" fontId="44" fillId="6" borderId="0" xfId="0" applyFont="1" applyFill="1" applyAlignment="1">
      <alignment horizontal="left" vertical="center"/>
    </xf>
    <xf numFmtId="0" fontId="44" fillId="18" borderId="0" xfId="0" applyFont="1" applyFill="1" applyAlignment="1">
      <alignment horizontal="left" vertical="center"/>
    </xf>
    <xf numFmtId="0" fontId="44" fillId="6" borderId="0" xfId="0" applyFont="1" applyFill="1">
      <alignment horizontal="center" vertical="center"/>
    </xf>
    <xf numFmtId="0" fontId="80" fillId="6" borderId="0" xfId="0" applyFont="1" applyFill="1" applyAlignment="1">
      <alignment horizontal="right" vertical="top"/>
    </xf>
    <xf numFmtId="0" fontId="80" fillId="6" borderId="0" xfId="0" applyFont="1" applyFill="1" applyAlignment="1">
      <alignment horizontal="left" vertical="top"/>
    </xf>
    <xf numFmtId="37" fontId="80" fillId="6" borderId="0" xfId="0" applyNumberFormat="1" applyFont="1" applyFill="1">
      <alignment horizontal="center" vertical="center"/>
    </xf>
    <xf numFmtId="0" fontId="138" fillId="6" borderId="0" xfId="0" applyFont="1" applyFill="1" applyAlignment="1">
      <alignment horizontal="left" vertical="center"/>
    </xf>
    <xf numFmtId="0" fontId="80" fillId="18" borderId="0" xfId="0" applyFont="1" applyFill="1" applyAlignment="1">
      <alignment horizontal="left" vertical="center"/>
    </xf>
    <xf numFmtId="0" fontId="80" fillId="6" borderId="0" xfId="65" applyFont="1" applyFill="1" applyAlignment="1">
      <alignment horizontal="left" vertical="top"/>
    </xf>
    <xf numFmtId="0" fontId="139" fillId="6" borderId="0" xfId="0" applyFont="1" applyFill="1" applyAlignment="1">
      <alignment horizontal="left" vertical="center"/>
    </xf>
    <xf numFmtId="0" fontId="138" fillId="18" borderId="0" xfId="0" applyFont="1" applyFill="1" applyAlignment="1">
      <alignment vertical="center"/>
    </xf>
    <xf numFmtId="0" fontId="80" fillId="6" borderId="0" xfId="0" applyFont="1" applyFill="1" applyAlignment="1"/>
    <xf numFmtId="0" fontId="80" fillId="18" borderId="0" xfId="0" applyFont="1" applyFill="1" applyAlignment="1">
      <alignment vertical="center"/>
    </xf>
    <xf numFmtId="0" fontId="138" fillId="0" borderId="0" xfId="0" applyFont="1" applyAlignment="1">
      <alignment horizontal="left" vertical="center"/>
    </xf>
    <xf numFmtId="0" fontId="80" fillId="0" borderId="0" xfId="0" applyFont="1" applyAlignment="1">
      <alignment horizontal="left" vertical="center"/>
    </xf>
    <xf numFmtId="43" fontId="80" fillId="6" borderId="0" xfId="64" applyFont="1" applyFill="1" applyAlignment="1">
      <alignment horizontal="center" vertical="center"/>
    </xf>
    <xf numFmtId="0" fontId="138" fillId="18" borderId="0" xfId="0" applyFont="1" applyFill="1" applyAlignment="1">
      <alignment horizontal="left" vertical="center"/>
    </xf>
    <xf numFmtId="0" fontId="80" fillId="18" borderId="0" xfId="0" applyFont="1" applyFill="1">
      <alignment horizontal="center" vertical="center"/>
    </xf>
    <xf numFmtId="16" fontId="80" fillId="6" borderId="0" xfId="0" applyNumberFormat="1" applyFont="1" applyFill="1">
      <alignment horizontal="center" vertical="center"/>
    </xf>
    <xf numFmtId="0" fontId="44" fillId="6" borderId="0" xfId="0" applyFont="1" applyFill="1" applyAlignment="1" applyProtection="1">
      <protection hidden="1"/>
    </xf>
    <xf numFmtId="0" fontId="80" fillId="6" borderId="0" xfId="0" applyFont="1" applyFill="1" applyAlignment="1">
      <alignment horizontal="right" vertical="center"/>
    </xf>
    <xf numFmtId="0" fontId="81" fillId="6" borderId="0" xfId="0" applyFont="1" applyFill="1" applyAlignment="1">
      <alignment horizontal="right" vertical="center"/>
    </xf>
    <xf numFmtId="0" fontId="44" fillId="18" borderId="0" xfId="0" applyFont="1" applyFill="1">
      <alignment horizontal="center" vertical="center"/>
    </xf>
    <xf numFmtId="0" fontId="140" fillId="0" borderId="0" xfId="0" applyFont="1" applyAlignment="1">
      <alignment horizontal="left" vertical="center"/>
    </xf>
    <xf numFmtId="0" fontId="80" fillId="6" borderId="0" xfId="0" applyFont="1" applyFill="1" applyAlignment="1">
      <alignment horizontal="center"/>
    </xf>
    <xf numFmtId="0" fontId="80" fillId="6" borderId="0" xfId="0" applyFont="1" applyFill="1" applyAlignment="1" applyProtection="1">
      <alignment horizontal="left"/>
      <protection hidden="1"/>
    </xf>
    <xf numFmtId="49" fontId="137" fillId="0" borderId="0" xfId="84" applyNumberFormat="1" applyFont="1"/>
    <xf numFmtId="0" fontId="137" fillId="0" borderId="0" xfId="84" applyFont="1"/>
    <xf numFmtId="0" fontId="13" fillId="6" borderId="0" xfId="33" applyFont="1" applyFill="1" applyAlignment="1">
      <alignment vertical="center"/>
    </xf>
    <xf numFmtId="0" fontId="10" fillId="6" borderId="0" xfId="0" applyFont="1" applyFill="1" applyProtection="1">
      <alignment horizontal="center" vertical="center"/>
      <protection hidden="1"/>
    </xf>
    <xf numFmtId="0" fontId="44" fillId="19" borderId="21" xfId="60" applyFont="1" applyFill="1" applyBorder="1" applyAlignment="1">
      <alignment vertical="center"/>
    </xf>
    <xf numFmtId="0" fontId="32" fillId="0" borderId="0" xfId="60" applyFont="1"/>
    <xf numFmtId="42" fontId="10" fillId="0" borderId="0" xfId="60" applyNumberFormat="1" applyFont="1" applyAlignment="1">
      <alignment vertical="center" wrapText="1"/>
    </xf>
    <xf numFmtId="168" fontId="10" fillId="0" borderId="0" xfId="60" applyNumberFormat="1" applyFont="1" applyAlignment="1">
      <alignment vertical="center" wrapText="1"/>
    </xf>
    <xf numFmtId="168" fontId="10" fillId="0" borderId="39" xfId="60" applyNumberFormat="1" applyFont="1" applyBorder="1" applyAlignment="1">
      <alignment vertical="center" wrapText="1"/>
    </xf>
    <xf numFmtId="0" fontId="10" fillId="0" borderId="14" xfId="60" applyFont="1" applyBorder="1" applyAlignment="1">
      <alignment horizontal="right" vertical="center" wrapText="1"/>
    </xf>
    <xf numFmtId="168" fontId="10" fillId="0" borderId="39" xfId="60" applyNumberFormat="1" applyFont="1" applyBorder="1" applyAlignment="1">
      <alignment horizontal="center" vertical="center"/>
    </xf>
    <xf numFmtId="0" fontId="10" fillId="0" borderId="6" xfId="60" applyFont="1" applyBorder="1" applyAlignment="1">
      <alignment vertical="center" wrapText="1"/>
    </xf>
    <xf numFmtId="168" fontId="10" fillId="0" borderId="6" xfId="60" applyNumberFormat="1" applyFont="1" applyBorder="1" applyAlignment="1">
      <alignment vertical="center" wrapText="1"/>
    </xf>
    <xf numFmtId="168" fontId="10" fillId="0" borderId="50" xfId="60" applyNumberFormat="1" applyFont="1" applyBorder="1" applyAlignment="1">
      <alignment vertical="center"/>
    </xf>
    <xf numFmtId="0" fontId="11" fillId="7" borderId="21" xfId="60" applyFont="1" applyFill="1" applyBorder="1" applyAlignment="1">
      <alignment vertical="center" wrapText="1"/>
    </xf>
    <xf numFmtId="42" fontId="20" fillId="7" borderId="21" xfId="60" applyNumberFormat="1" applyFont="1" applyFill="1" applyBorder="1" applyAlignment="1">
      <alignment vertical="center" wrapText="1"/>
    </xf>
    <xf numFmtId="0" fontId="11" fillId="7" borderId="21" xfId="60" applyFont="1" applyFill="1" applyBorder="1" applyAlignment="1">
      <alignment vertical="center"/>
    </xf>
    <xf numFmtId="168" fontId="20" fillId="7" borderId="21" xfId="60" applyNumberFormat="1" applyFont="1" applyFill="1" applyBorder="1" applyAlignment="1">
      <alignment vertical="center" wrapText="1"/>
    </xf>
    <xf numFmtId="0" fontId="11" fillId="7" borderId="21" xfId="60" applyFont="1" applyFill="1" applyBorder="1"/>
    <xf numFmtId="168" fontId="20" fillId="7" borderId="37" xfId="60" applyNumberFormat="1" applyFont="1" applyFill="1" applyBorder="1" applyAlignment="1">
      <alignment vertical="center" wrapText="1"/>
    </xf>
    <xf numFmtId="0" fontId="11" fillId="0" borderId="14" xfId="60" applyFont="1" applyBorder="1" applyAlignment="1">
      <alignment horizontal="center" wrapText="1"/>
    </xf>
    <xf numFmtId="42" fontId="11" fillId="0" borderId="14" xfId="60" applyNumberFormat="1" applyFont="1" applyBorder="1" applyAlignment="1">
      <alignment horizontal="center" wrapText="1"/>
    </xf>
    <xf numFmtId="0" fontId="11" fillId="0" borderId="4" xfId="60" applyFont="1" applyBorder="1" applyAlignment="1">
      <alignment horizontal="center" wrapText="1"/>
    </xf>
    <xf numFmtId="168" fontId="11" fillId="0" borderId="4" xfId="60" applyNumberFormat="1" applyFont="1" applyBorder="1" applyAlignment="1">
      <alignment horizontal="center" wrapText="1"/>
    </xf>
    <xf numFmtId="0" fontId="8" fillId="0" borderId="38" xfId="60" applyBorder="1"/>
    <xf numFmtId="0" fontId="8" fillId="0" borderId="42" xfId="60" applyBorder="1"/>
    <xf numFmtId="0" fontId="63" fillId="14" borderId="34" xfId="60" applyFont="1" applyFill="1" applyBorder="1" applyAlignment="1">
      <alignment horizontal="left" vertical="center"/>
    </xf>
    <xf numFmtId="0" fontId="13" fillId="14" borderId="20" xfId="60" applyFont="1" applyFill="1" applyBorder="1" applyAlignment="1">
      <alignment vertical="center" wrapText="1"/>
    </xf>
    <xf numFmtId="0" fontId="13" fillId="14" borderId="23" xfId="60" applyFont="1" applyFill="1" applyBorder="1" applyAlignment="1">
      <alignment vertical="center" wrapText="1"/>
    </xf>
    <xf numFmtId="0" fontId="16" fillId="0" borderId="44" xfId="60" applyFont="1" applyBorder="1" applyAlignment="1">
      <alignment vertical="center" wrapText="1"/>
    </xf>
    <xf numFmtId="0" fontId="16" fillId="0" borderId="22" xfId="60" applyFont="1" applyBorder="1" applyAlignment="1">
      <alignment vertical="center" wrapText="1"/>
    </xf>
    <xf numFmtId="0" fontId="10" fillId="0" borderId="44" xfId="60" applyFont="1" applyBorder="1" applyAlignment="1">
      <alignment horizontal="right" vertical="center" wrapText="1" indent="1"/>
    </xf>
    <xf numFmtId="0" fontId="16" fillId="0" borderId="22" xfId="60" applyFont="1" applyBorder="1" applyAlignment="1">
      <alignment vertical="center"/>
    </xf>
    <xf numFmtId="0" fontId="16" fillId="0" borderId="22" xfId="60" applyFont="1" applyBorder="1" applyAlignment="1">
      <alignment horizontal="center" vertical="center"/>
    </xf>
    <xf numFmtId="0" fontId="11" fillId="0" borderId="45" xfId="60" applyFont="1" applyBorder="1" applyAlignment="1">
      <alignment vertical="center" wrapText="1"/>
    </xf>
    <xf numFmtId="0" fontId="16" fillId="0" borderId="46" xfId="60" applyFont="1" applyBorder="1" applyAlignment="1">
      <alignment horizontal="center" vertical="center"/>
    </xf>
    <xf numFmtId="0" fontId="95" fillId="0" borderId="0" xfId="60" applyFont="1"/>
    <xf numFmtId="0" fontId="95" fillId="0" borderId="0" xfId="60" applyFont="1" applyAlignment="1">
      <alignment horizontal="right"/>
    </xf>
    <xf numFmtId="168" fontId="94" fillId="0" borderId="0" xfId="60" applyNumberFormat="1" applyFont="1"/>
    <xf numFmtId="0" fontId="95" fillId="0" borderId="0" xfId="60" applyFont="1" applyAlignment="1">
      <alignment wrapText="1"/>
    </xf>
    <xf numFmtId="0" fontId="94" fillId="0" borderId="0" xfId="60" applyFont="1" applyAlignment="1">
      <alignment horizontal="center" vertical="center"/>
    </xf>
    <xf numFmtId="0" fontId="94" fillId="0" borderId="0" xfId="60" applyFont="1" applyAlignment="1">
      <alignment horizontal="left" vertical="center"/>
    </xf>
    <xf numFmtId="0" fontId="50" fillId="0" borderId="0" xfId="60" applyFont="1" applyAlignment="1">
      <alignment vertical="center"/>
    </xf>
    <xf numFmtId="0" fontId="94" fillId="0" borderId="0" xfId="60" applyFont="1" applyAlignment="1">
      <alignment horizontal="left" indent="2"/>
    </xf>
    <xf numFmtId="0" fontId="8" fillId="0" borderId="0" xfId="60" applyAlignment="1">
      <alignment horizontal="left" indent="1"/>
    </xf>
    <xf numFmtId="0" fontId="94" fillId="0" borderId="0" xfId="60" applyFont="1" applyAlignment="1">
      <alignment horizontal="left" indent="1"/>
    </xf>
    <xf numFmtId="0" fontId="98" fillId="0" borderId="0" xfId="60" applyFont="1"/>
    <xf numFmtId="0" fontId="95" fillId="0" borderId="0" xfId="60" applyFont="1" applyAlignment="1">
      <alignment horizontal="left"/>
    </xf>
    <xf numFmtId="0" fontId="136" fillId="0" borderId="0" xfId="60" applyFont="1"/>
    <xf numFmtId="0" fontId="80" fillId="20" borderId="0" xfId="0" applyFont="1" applyFill="1">
      <alignment horizontal="center" vertical="center"/>
    </xf>
    <xf numFmtId="0" fontId="11" fillId="0" borderId="0" xfId="0" applyFont="1" applyAlignment="1">
      <alignment horizontal="left" vertical="top"/>
    </xf>
    <xf numFmtId="0" fontId="54" fillId="6" borderId="0" xfId="12" applyFont="1" applyFill="1" applyAlignment="1">
      <alignment vertical="top" wrapText="1"/>
    </xf>
    <xf numFmtId="0" fontId="141" fillId="6" borderId="0" xfId="12" applyFont="1" applyFill="1" applyAlignment="1">
      <alignment vertical="center"/>
    </xf>
    <xf numFmtId="3" fontId="105" fillId="14" borderId="63" xfId="60" applyNumberFormat="1" applyFont="1" applyFill="1" applyBorder="1" applyAlignment="1">
      <alignment vertical="center" wrapText="1"/>
    </xf>
    <xf numFmtId="0" fontId="10" fillId="11" borderId="6" xfId="31" applyFill="1" applyBorder="1" applyAlignment="1" applyProtection="1">
      <alignment horizontal="center"/>
      <protection locked="0"/>
    </xf>
    <xf numFmtId="0" fontId="12" fillId="12" borderId="0" xfId="33" applyFont="1" applyFill="1" applyAlignment="1">
      <alignment horizontal="left" vertical="center" wrapText="1"/>
    </xf>
    <xf numFmtId="0" fontId="20" fillId="0" borderId="0" xfId="33" applyFont="1" applyAlignment="1">
      <alignment horizontal="left" vertical="center" wrapText="1" indent="2"/>
    </xf>
    <xf numFmtId="0" fontId="32" fillId="0" borderId="0" xfId="33" applyFont="1" applyAlignment="1">
      <alignment horizontal="left" wrapText="1"/>
    </xf>
    <xf numFmtId="0" fontId="41" fillId="0" borderId="0" xfId="31" applyFont="1" applyAlignment="1">
      <alignment horizontal="left" vertical="center" wrapText="1"/>
    </xf>
    <xf numFmtId="0" fontId="41" fillId="0" borderId="0" xfId="31" applyFont="1" applyAlignment="1">
      <alignment horizontal="left" vertical="center"/>
    </xf>
    <xf numFmtId="0" fontId="10" fillId="11" borderId="6" xfId="31" applyFill="1" applyBorder="1" applyAlignment="1" applyProtection="1">
      <alignment horizontal="center" vertical="center" wrapText="1"/>
      <protection locked="0"/>
    </xf>
    <xf numFmtId="0" fontId="10" fillId="0" borderId="0" xfId="62" applyFont="1" applyAlignment="1">
      <alignment horizontal="left" vertical="top" wrapText="1"/>
    </xf>
    <xf numFmtId="0" fontId="10" fillId="11" borderId="6" xfId="31" applyFill="1" applyBorder="1" applyAlignment="1" applyProtection="1">
      <alignment horizontal="left" vertical="center"/>
      <protection locked="0"/>
    </xf>
    <xf numFmtId="0" fontId="32" fillId="0" borderId="0" xfId="12" applyFont="1" applyAlignment="1">
      <alignment horizontal="left" wrapText="1"/>
    </xf>
    <xf numFmtId="0" fontId="101" fillId="14" borderId="0" xfId="31" applyFont="1" applyFill="1" applyAlignment="1">
      <alignment horizontal="left" vertical="top" wrapText="1"/>
    </xf>
    <xf numFmtId="0" fontId="31" fillId="7" borderId="70" xfId="12" applyFont="1" applyFill="1" applyBorder="1" applyAlignment="1" applyProtection="1">
      <alignment horizontal="center" vertical="center" wrapText="1"/>
      <protection hidden="1"/>
    </xf>
    <xf numFmtId="0" fontId="31" fillId="7" borderId="71" xfId="12" applyFont="1" applyFill="1" applyBorder="1" applyAlignment="1" applyProtection="1">
      <alignment horizontal="center" vertical="center" wrapText="1"/>
      <protection hidden="1"/>
    </xf>
    <xf numFmtId="0" fontId="31" fillId="7" borderId="72" xfId="12" applyFont="1" applyFill="1" applyBorder="1" applyAlignment="1" applyProtection="1">
      <alignment horizontal="center" vertical="center" wrapText="1"/>
      <protection hidden="1"/>
    </xf>
    <xf numFmtId="0" fontId="12" fillId="0" borderId="0" xfId="33" applyFont="1" applyAlignment="1">
      <alignment horizontal="left" vertical="center" wrapText="1"/>
    </xf>
    <xf numFmtId="0" fontId="12" fillId="0" borderId="0" xfId="33" applyFont="1" applyAlignment="1">
      <alignment horizontal="center" wrapText="1"/>
    </xf>
    <xf numFmtId="0" fontId="130" fillId="7" borderId="67" xfId="62" applyFont="1" applyFill="1" applyBorder="1" applyAlignment="1" applyProtection="1">
      <alignment horizontal="center" vertical="center" wrapText="1"/>
      <protection hidden="1"/>
    </xf>
    <xf numFmtId="0" fontId="130" fillId="7" borderId="68" xfId="62" applyFont="1" applyFill="1" applyBorder="1" applyAlignment="1" applyProtection="1">
      <alignment horizontal="center" vertical="center" wrapText="1"/>
      <protection hidden="1"/>
    </xf>
    <xf numFmtId="0" fontId="130" fillId="7" borderId="69" xfId="62" applyFont="1" applyFill="1" applyBorder="1" applyAlignment="1" applyProtection="1">
      <alignment horizontal="center" vertical="center" wrapText="1"/>
      <protection hidden="1"/>
    </xf>
    <xf numFmtId="0" fontId="12" fillId="0" borderId="0" xfId="33" applyFont="1" applyAlignment="1">
      <alignment horizontal="left" wrapText="1"/>
    </xf>
    <xf numFmtId="0" fontId="47" fillId="4" borderId="67" xfId="12" applyFont="1" applyFill="1" applyBorder="1" applyAlignment="1">
      <alignment horizontal="center" vertical="center" wrapText="1"/>
    </xf>
    <xf numFmtId="0" fontId="47" fillId="4" borderId="68" xfId="12" applyFont="1" applyFill="1" applyBorder="1" applyAlignment="1">
      <alignment horizontal="center" vertical="center" wrapText="1"/>
    </xf>
    <xf numFmtId="0" fontId="47" fillId="4" borderId="68" xfId="12" applyFont="1" applyFill="1" applyBorder="1" applyAlignment="1">
      <alignment horizontal="center" vertical="center"/>
    </xf>
    <xf numFmtId="0" fontId="47" fillId="4" borderId="69" xfId="12" applyFont="1" applyFill="1" applyBorder="1" applyAlignment="1">
      <alignment horizontal="center" vertical="center"/>
    </xf>
    <xf numFmtId="0" fontId="63" fillId="9" borderId="11" xfId="31" applyFont="1" applyFill="1" applyBorder="1">
      <alignment horizontal="center" vertical="center"/>
    </xf>
    <xf numFmtId="0" fontId="63" fillId="9" borderId="4" xfId="31" applyFont="1" applyFill="1" applyBorder="1">
      <alignment horizontal="center" vertical="center"/>
    </xf>
    <xf numFmtId="0" fontId="63" fillId="9" borderId="8" xfId="31" applyFont="1" applyFill="1" applyBorder="1">
      <alignment horizontal="center" vertical="center"/>
    </xf>
    <xf numFmtId="0" fontId="113" fillId="7" borderId="59" xfId="31" applyFont="1" applyFill="1" applyBorder="1">
      <alignment horizontal="center" vertical="center"/>
    </xf>
    <xf numFmtId="0" fontId="113" fillId="7" borderId="60" xfId="31" applyFont="1" applyFill="1" applyBorder="1">
      <alignment horizontal="center" vertical="center"/>
    </xf>
    <xf numFmtId="0" fontId="113" fillId="7" borderId="61" xfId="31" applyFont="1" applyFill="1" applyBorder="1">
      <alignment horizontal="center" vertical="center"/>
    </xf>
    <xf numFmtId="14" fontId="10" fillId="8" borderId="6" xfId="31" applyNumberFormat="1" applyFill="1" applyBorder="1" applyProtection="1">
      <alignment horizontal="center" vertical="center"/>
      <protection locked="0"/>
    </xf>
    <xf numFmtId="0" fontId="10" fillId="0" borderId="0" xfId="31" applyAlignment="1">
      <alignment horizontal="left" vertical="center"/>
    </xf>
    <xf numFmtId="0" fontId="10" fillId="0" borderId="18" xfId="31" applyBorder="1" applyAlignment="1" applyProtection="1">
      <alignment horizontal="left" vertical="top" wrapText="1"/>
      <protection locked="0"/>
    </xf>
    <xf numFmtId="0" fontId="10" fillId="0" borderId="14" xfId="31" applyBorder="1" applyAlignment="1" applyProtection="1">
      <alignment horizontal="left" vertical="top" wrapText="1"/>
      <protection locked="0"/>
    </xf>
    <xf numFmtId="0" fontId="10" fillId="0" borderId="16" xfId="31" applyBorder="1" applyAlignment="1" applyProtection="1">
      <alignment horizontal="left" vertical="top" wrapText="1"/>
      <protection locked="0"/>
    </xf>
    <xf numFmtId="0" fontId="10" fillId="0" borderId="10" xfId="31" applyBorder="1" applyAlignment="1" applyProtection="1">
      <alignment horizontal="left" vertical="top" wrapText="1"/>
      <protection locked="0"/>
    </xf>
    <xf numFmtId="0" fontId="10" fillId="0" borderId="6" xfId="31" applyBorder="1" applyAlignment="1" applyProtection="1">
      <alignment horizontal="left" vertical="top" wrapText="1"/>
      <protection locked="0"/>
    </xf>
    <xf numFmtId="0" fontId="10" fillId="0" borderId="9" xfId="31" applyBorder="1" applyAlignment="1" applyProtection="1">
      <alignment horizontal="left" vertical="top" wrapText="1"/>
      <protection locked="0"/>
    </xf>
    <xf numFmtId="0" fontId="12" fillId="10" borderId="0" xfId="25" applyFont="1" applyFill="1" applyAlignment="1">
      <alignment horizontal="right" vertical="center"/>
    </xf>
    <xf numFmtId="49" fontId="12" fillId="0" borderId="0" xfId="1" applyFont="1" applyAlignment="1">
      <alignment horizontal="left" vertical="center" wrapText="1"/>
    </xf>
    <xf numFmtId="0" fontId="11" fillId="0" borderId="0" xfId="25" applyFont="1" applyAlignment="1">
      <alignment horizontal="left" vertical="center" wrapText="1" indent="4"/>
    </xf>
    <xf numFmtId="0" fontId="11" fillId="0" borderId="0" xfId="88" applyFont="1" applyAlignment="1">
      <alignment horizontal="left" vertical="center" wrapText="1" indent="4"/>
    </xf>
    <xf numFmtId="0" fontId="10" fillId="8" borderId="4" xfId="12" applyFill="1" applyBorder="1" applyAlignment="1" applyProtection="1">
      <alignment horizontal="center" vertical="center"/>
      <protection locked="0"/>
    </xf>
    <xf numFmtId="0" fontId="32" fillId="0" borderId="0" xfId="25" applyFont="1" applyAlignment="1">
      <alignment horizontal="left" vertical="center"/>
    </xf>
    <xf numFmtId="0" fontId="11" fillId="0" borderId="0" xfId="25" applyFont="1" applyAlignment="1" applyProtection="1">
      <alignment horizontal="left" wrapText="1"/>
      <protection locked="0"/>
    </xf>
    <xf numFmtId="0" fontId="11" fillId="0" borderId="22" xfId="25" applyFont="1" applyBorder="1" applyAlignment="1" applyProtection="1">
      <alignment horizontal="left" wrapText="1"/>
      <protection locked="0"/>
    </xf>
    <xf numFmtId="0" fontId="32" fillId="0" borderId="0" xfId="25" applyFont="1" applyAlignment="1">
      <alignment horizontal="left" vertical="center" wrapText="1"/>
    </xf>
    <xf numFmtId="0" fontId="11" fillId="0" borderId="26" xfId="25" applyFont="1" applyBorder="1" applyAlignment="1" applyProtection="1">
      <alignment horizontal="left" vertical="top" wrapText="1"/>
      <protection locked="0"/>
    </xf>
    <xf numFmtId="0" fontId="11" fillId="0" borderId="19" xfId="25" applyFont="1" applyBorder="1" applyAlignment="1" applyProtection="1">
      <alignment horizontal="left" vertical="top" wrapText="1"/>
      <protection locked="0"/>
    </xf>
    <xf numFmtId="0" fontId="11" fillId="0" borderId="27" xfId="25" applyFont="1" applyBorder="1" applyAlignment="1" applyProtection="1">
      <alignment horizontal="left" vertical="top" wrapText="1"/>
      <protection locked="0"/>
    </xf>
    <xf numFmtId="0" fontId="32" fillId="0" borderId="0" xfId="31" applyFont="1" applyAlignment="1">
      <alignment horizontal="left" vertical="center" wrapText="1" indent="2"/>
    </xf>
    <xf numFmtId="0" fontId="12" fillId="0" borderId="0" xfId="25" applyFont="1" applyAlignment="1">
      <alignment horizontal="left" vertical="center" wrapText="1" indent="2"/>
    </xf>
    <xf numFmtId="0" fontId="10" fillId="0" borderId="0" xfId="87" applyAlignment="1">
      <alignment horizontal="left" vertical="center" wrapText="1" indent="2"/>
    </xf>
    <xf numFmtId="0" fontId="69" fillId="0" borderId="24" xfId="31" applyFont="1" applyBorder="1" applyAlignment="1" applyProtection="1">
      <alignment horizontal="left" vertical="center" wrapText="1"/>
      <protection locked="0"/>
    </xf>
    <xf numFmtId="0" fontId="69" fillId="0" borderId="66" xfId="31" applyFont="1" applyBorder="1" applyAlignment="1" applyProtection="1">
      <alignment horizontal="left" vertical="center" wrapText="1"/>
      <protection locked="0"/>
    </xf>
    <xf numFmtId="0" fontId="69" fillId="0" borderId="25" xfId="31" applyFont="1" applyBorder="1" applyAlignment="1" applyProtection="1">
      <alignment horizontal="left" vertical="center" wrapText="1"/>
      <protection locked="0"/>
    </xf>
    <xf numFmtId="49" fontId="11" fillId="0" borderId="0" xfId="25" applyNumberFormat="1" applyFont="1" applyAlignment="1">
      <alignment vertical="top" wrapText="1"/>
    </xf>
    <xf numFmtId="49" fontId="11" fillId="0" borderId="0" xfId="31" applyNumberFormat="1" applyFont="1" applyAlignment="1">
      <alignment vertical="top"/>
    </xf>
    <xf numFmtId="0" fontId="10" fillId="0" borderId="0" xfId="25" applyAlignment="1">
      <alignment horizontal="left" vertical="top" wrapText="1"/>
    </xf>
    <xf numFmtId="0" fontId="10" fillId="0" borderId="26" xfId="25" applyBorder="1" applyAlignment="1" applyProtection="1">
      <alignment horizontal="left" vertical="top" wrapText="1"/>
      <protection locked="0"/>
    </xf>
    <xf numFmtId="0" fontId="10" fillId="0" borderId="19" xfId="25" applyBorder="1" applyAlignment="1" applyProtection="1">
      <alignment horizontal="left" vertical="top" wrapText="1"/>
      <protection locked="0"/>
    </xf>
    <xf numFmtId="0" fontId="10" fillId="0" borderId="27" xfId="25" applyBorder="1" applyAlignment="1" applyProtection="1">
      <alignment horizontal="left" vertical="top" wrapText="1"/>
      <protection locked="0"/>
    </xf>
    <xf numFmtId="0" fontId="13" fillId="6" borderId="35" xfId="60" applyFont="1" applyFill="1" applyBorder="1" applyAlignment="1">
      <alignment horizontal="left" vertical="center" wrapText="1"/>
    </xf>
    <xf numFmtId="0" fontId="13" fillId="6" borderId="73" xfId="60" applyFont="1" applyFill="1" applyBorder="1" applyAlignment="1">
      <alignment horizontal="left" vertical="center" wrapText="1"/>
    </xf>
    <xf numFmtId="0" fontId="10" fillId="0" borderId="6" xfId="60" applyFont="1" applyBorder="1" applyAlignment="1" applyProtection="1">
      <alignment horizontal="center" wrapText="1"/>
      <protection locked="0"/>
    </xf>
    <xf numFmtId="0" fontId="10" fillId="0" borderId="4" xfId="60" applyFont="1" applyBorder="1" applyAlignment="1" applyProtection="1">
      <alignment horizontal="center" wrapText="1"/>
      <protection locked="0"/>
    </xf>
    <xf numFmtId="0" fontId="32" fillId="13" borderId="54" xfId="60" applyFont="1" applyFill="1" applyBorder="1" applyAlignment="1">
      <alignment horizontal="center" vertical="center"/>
    </xf>
    <xf numFmtId="0" fontId="32" fillId="13" borderId="55" xfId="60" applyFont="1" applyFill="1" applyBorder="1" applyAlignment="1">
      <alignment horizontal="center" vertical="center"/>
    </xf>
    <xf numFmtId="0" fontId="32" fillId="13" borderId="56" xfId="60" applyFont="1" applyFill="1" applyBorder="1" applyAlignment="1">
      <alignment horizontal="center" vertical="center"/>
    </xf>
    <xf numFmtId="0" fontId="32" fillId="13" borderId="26" xfId="60" applyFont="1" applyFill="1" applyBorder="1" applyAlignment="1">
      <alignment horizontal="center" vertical="center"/>
    </xf>
    <xf numFmtId="0" fontId="32" fillId="13" borderId="19" xfId="60" applyFont="1" applyFill="1" applyBorder="1" applyAlignment="1">
      <alignment horizontal="center" vertical="center"/>
    </xf>
    <xf numFmtId="0" fontId="32" fillId="13" borderId="27" xfId="60" applyFont="1" applyFill="1" applyBorder="1" applyAlignment="1">
      <alignment horizontal="center" vertical="center"/>
    </xf>
    <xf numFmtId="0" fontId="134" fillId="13" borderId="0" xfId="60" applyFont="1" applyFill="1" applyAlignment="1">
      <alignment horizontal="left" vertical="center" wrapText="1"/>
    </xf>
    <xf numFmtId="0" fontId="15" fillId="7" borderId="35" xfId="60" applyFont="1" applyFill="1" applyBorder="1" applyAlignment="1">
      <alignment horizontal="left" vertical="center" wrapText="1"/>
    </xf>
    <xf numFmtId="0" fontId="15" fillId="7" borderId="84" xfId="60" applyFont="1" applyFill="1" applyBorder="1" applyAlignment="1">
      <alignment horizontal="left" vertical="center" wrapText="1"/>
    </xf>
    <xf numFmtId="0" fontId="15" fillId="7" borderId="38" xfId="60" applyFont="1" applyFill="1" applyBorder="1" applyAlignment="1">
      <alignment horizontal="left" vertical="center" wrapText="1"/>
    </xf>
    <xf numFmtId="0" fontId="15" fillId="7" borderId="22" xfId="60" applyFont="1" applyFill="1" applyBorder="1" applyAlignment="1">
      <alignment horizontal="left" vertical="center" wrapText="1"/>
    </xf>
    <xf numFmtId="0" fontId="8" fillId="0" borderId="42" xfId="60" applyBorder="1" applyAlignment="1">
      <alignment horizontal="center"/>
    </xf>
    <xf numFmtId="0" fontId="8" fillId="0" borderId="28" xfId="60" applyBorder="1" applyAlignment="1">
      <alignment horizontal="center"/>
    </xf>
    <xf numFmtId="0" fontId="10" fillId="0" borderId="0" xfId="60" applyFont="1" applyAlignment="1">
      <alignment horizontal="left" vertical="top" wrapText="1"/>
    </xf>
    <xf numFmtId="0" fontId="20" fillId="0" borderId="0" xfId="60" applyFont="1" applyAlignment="1">
      <alignment horizontal="center" vertical="center"/>
    </xf>
    <xf numFmtId="0" fontId="10" fillId="0" borderId="0" xfId="60" applyFont="1" applyAlignment="1">
      <alignment horizontal="left" wrapText="1"/>
    </xf>
    <xf numFmtId="0" fontId="32" fillId="13" borderId="85" xfId="60" applyFont="1" applyFill="1" applyBorder="1" applyAlignment="1">
      <alignment horizontal="center" vertical="center"/>
    </xf>
    <xf numFmtId="0" fontId="32" fillId="13" borderId="21" xfId="60" applyFont="1" applyFill="1" applyBorder="1" applyAlignment="1">
      <alignment horizontal="center" vertical="center"/>
    </xf>
    <xf numFmtId="0" fontId="32" fillId="13" borderId="37" xfId="60" applyFont="1" applyFill="1" applyBorder="1" applyAlignment="1">
      <alignment horizontal="center" vertical="center"/>
    </xf>
    <xf numFmtId="0" fontId="32" fillId="13" borderId="19" xfId="60" applyFont="1" applyFill="1" applyBorder="1" applyAlignment="1">
      <alignment horizontal="center" vertical="center" wrapText="1"/>
    </xf>
    <xf numFmtId="0" fontId="32" fillId="13" borderId="54" xfId="60" applyFont="1" applyFill="1" applyBorder="1" applyAlignment="1">
      <alignment horizontal="center" vertical="center" wrapText="1"/>
    </xf>
    <xf numFmtId="0" fontId="32" fillId="13" borderId="55" xfId="60" applyFont="1" applyFill="1" applyBorder="1" applyAlignment="1">
      <alignment horizontal="center" vertical="center" wrapText="1"/>
    </xf>
    <xf numFmtId="0" fontId="32" fillId="13" borderId="57" xfId="60" applyFont="1" applyFill="1" applyBorder="1" applyAlignment="1">
      <alignment horizontal="center" vertical="center" wrapText="1"/>
    </xf>
    <xf numFmtId="0" fontId="10" fillId="6" borderId="0" xfId="31" applyFill="1" applyAlignment="1" applyProtection="1">
      <alignment horizontal="center" vertical="center" wrapText="1"/>
      <protection locked="0"/>
    </xf>
    <xf numFmtId="0" fontId="124" fillId="0" borderId="45" xfId="31" applyFont="1" applyBorder="1" applyAlignment="1">
      <alignment horizontal="left" vertical="center" wrapText="1"/>
    </xf>
    <xf numFmtId="0" fontId="124" fillId="0" borderId="17" xfId="31" applyFont="1" applyBorder="1" applyAlignment="1">
      <alignment horizontal="left" vertical="center" wrapText="1"/>
    </xf>
    <xf numFmtId="0" fontId="124" fillId="0" borderId="46" xfId="31" applyFont="1" applyBorder="1" applyAlignment="1">
      <alignment horizontal="left" vertical="center" wrapText="1"/>
    </xf>
    <xf numFmtId="0" fontId="10" fillId="6" borderId="0" xfId="31" applyFill="1" applyAlignment="1">
      <alignment horizontal="left" vertical="top" wrapText="1"/>
    </xf>
    <xf numFmtId="0" fontId="10" fillId="6" borderId="34" xfId="31" applyFill="1" applyBorder="1" applyAlignment="1" applyProtection="1">
      <alignment horizontal="left" vertical="top" wrapText="1"/>
      <protection locked="0"/>
    </xf>
    <xf numFmtId="0" fontId="10" fillId="6" borderId="20" xfId="31" applyFill="1" applyBorder="1" applyAlignment="1" applyProtection="1">
      <alignment horizontal="left" vertical="top" wrapText="1"/>
      <protection locked="0"/>
    </xf>
    <xf numFmtId="0" fontId="10" fillId="6" borderId="23" xfId="31" applyFill="1" applyBorder="1" applyAlignment="1" applyProtection="1">
      <alignment horizontal="left" vertical="top" wrapText="1"/>
      <protection locked="0"/>
    </xf>
    <xf numFmtId="0" fontId="10" fillId="6" borderId="45" xfId="31" applyFill="1" applyBorder="1" applyAlignment="1" applyProtection="1">
      <alignment horizontal="left" vertical="top" wrapText="1"/>
      <protection locked="0"/>
    </xf>
    <xf numFmtId="0" fontId="10" fillId="6" borderId="17" xfId="31" applyFill="1" applyBorder="1" applyAlignment="1" applyProtection="1">
      <alignment horizontal="left" vertical="top" wrapText="1"/>
      <protection locked="0"/>
    </xf>
    <xf numFmtId="0" fontId="10" fillId="6" borderId="46" xfId="31" applyFill="1" applyBorder="1" applyAlignment="1" applyProtection="1">
      <alignment horizontal="left" vertical="top" wrapText="1"/>
      <protection locked="0"/>
    </xf>
    <xf numFmtId="0" fontId="10" fillId="6" borderId="0" xfId="31" applyFill="1" applyAlignment="1" applyProtection="1">
      <alignment horizontal="left" vertical="center" wrapText="1"/>
      <protection locked="0"/>
    </xf>
    <xf numFmtId="0" fontId="10" fillId="6" borderId="44" xfId="31" applyFill="1" applyBorder="1" applyAlignment="1" applyProtection="1">
      <alignment horizontal="left" vertical="top" wrapText="1"/>
      <protection locked="0"/>
    </xf>
    <xf numFmtId="0" fontId="10" fillId="6" borderId="0" xfId="31" applyFill="1" applyAlignment="1" applyProtection="1">
      <alignment horizontal="left" vertical="top" wrapText="1"/>
      <protection locked="0"/>
    </xf>
    <xf numFmtId="0" fontId="10" fillId="6" borderId="22" xfId="31" applyFill="1" applyBorder="1" applyAlignment="1" applyProtection="1">
      <alignment horizontal="left" vertical="top" wrapText="1"/>
      <protection locked="0"/>
    </xf>
    <xf numFmtId="0" fontId="11" fillId="0" borderId="2" xfId="15" quotePrefix="1" applyNumberFormat="1" applyBorder="1" applyAlignment="1" applyProtection="1">
      <alignment horizontal="left"/>
      <protection locked="0"/>
    </xf>
    <xf numFmtId="0" fontId="11" fillId="0" borderId="0" xfId="15" applyNumberFormat="1" applyAlignment="1">
      <alignment horizontal="left" wrapText="1"/>
    </xf>
    <xf numFmtId="0" fontId="106" fillId="7" borderId="11" xfId="25" applyFont="1" applyFill="1" applyBorder="1" applyAlignment="1">
      <alignment horizontal="center" vertical="center" wrapText="1"/>
    </xf>
    <xf numFmtId="0" fontId="107" fillId="7" borderId="4" xfId="25" applyFont="1" applyFill="1" applyBorder="1" applyAlignment="1">
      <alignment horizontal="center" vertical="center" wrapText="1"/>
    </xf>
    <xf numFmtId="0" fontId="107" fillId="7" borderId="8" xfId="25" applyFont="1" applyFill="1" applyBorder="1" applyAlignment="1">
      <alignment horizontal="center" vertical="center" wrapText="1"/>
    </xf>
    <xf numFmtId="0" fontId="106" fillId="7" borderId="4" xfId="25" applyFont="1" applyFill="1" applyBorder="1" applyAlignment="1">
      <alignment horizontal="center" vertical="center" wrapText="1"/>
    </xf>
    <xf numFmtId="0" fontId="106" fillId="7" borderId="8" xfId="25" applyFont="1" applyFill="1" applyBorder="1" applyAlignment="1">
      <alignment horizontal="center" vertical="center" wrapText="1"/>
    </xf>
    <xf numFmtId="0" fontId="12" fillId="8" borderId="18" xfId="25" applyFont="1" applyFill="1" applyBorder="1" applyProtection="1">
      <alignment horizontal="center" vertical="center"/>
      <protection locked="0"/>
    </xf>
    <xf numFmtId="0" fontId="12" fillId="8" borderId="14" xfId="25" applyFont="1" applyFill="1" applyBorder="1" applyProtection="1">
      <alignment horizontal="center" vertical="center"/>
      <protection locked="0"/>
    </xf>
    <xf numFmtId="0" fontId="12" fillId="8" borderId="16" xfId="25" applyFont="1" applyFill="1" applyBorder="1" applyProtection="1">
      <alignment horizontal="center" vertical="center"/>
      <protection locked="0"/>
    </xf>
    <xf numFmtId="0" fontId="11" fillId="0" borderId="12" xfId="25" applyFont="1" applyBorder="1">
      <alignment horizontal="center" vertical="center"/>
    </xf>
    <xf numFmtId="0" fontId="11" fillId="0" borderId="0" xfId="25" applyFont="1">
      <alignment horizontal="center" vertical="center"/>
    </xf>
    <xf numFmtId="0" fontId="11" fillId="0" borderId="13" xfId="25" applyFont="1" applyBorder="1">
      <alignment horizontal="center" vertical="center"/>
    </xf>
    <xf numFmtId="0" fontId="18" fillId="0" borderId="18" xfId="9" applyFont="1" applyBorder="1" applyAlignment="1" applyProtection="1">
      <alignment horizontal="left" vertical="top"/>
      <protection locked="0"/>
    </xf>
    <xf numFmtId="0" fontId="18" fillId="0" borderId="14" xfId="9" applyFont="1" applyBorder="1" applyAlignment="1" applyProtection="1">
      <alignment horizontal="left" vertical="top"/>
      <protection locked="0"/>
    </xf>
    <xf numFmtId="0" fontId="18" fillId="0" borderId="16" xfId="9" applyFont="1" applyBorder="1" applyAlignment="1" applyProtection="1">
      <alignment horizontal="left" vertical="top"/>
      <protection locked="0"/>
    </xf>
    <xf numFmtId="0" fontId="18" fillId="0" borderId="10" xfId="9" applyFont="1" applyBorder="1" applyAlignment="1" applyProtection="1">
      <alignment horizontal="left" vertical="top"/>
      <protection locked="0"/>
    </xf>
    <xf numFmtId="0" fontId="18" fillId="0" borderId="6" xfId="9" applyFont="1" applyBorder="1" applyAlignment="1" applyProtection="1">
      <alignment horizontal="left" vertical="top"/>
      <protection locked="0"/>
    </xf>
    <xf numFmtId="0" fontId="18" fillId="0" borderId="9" xfId="9" applyFont="1" applyBorder="1" applyAlignment="1" applyProtection="1">
      <alignment horizontal="left" vertical="top"/>
      <protection locked="0"/>
    </xf>
    <xf numFmtId="0" fontId="10" fillId="0" borderId="18" xfId="9" applyFont="1" applyBorder="1" applyAlignment="1" applyProtection="1">
      <alignment horizontal="left" vertical="top" wrapText="1"/>
      <protection locked="0"/>
    </xf>
    <xf numFmtId="0" fontId="10" fillId="0" borderId="14" xfId="9" applyFont="1" applyBorder="1" applyAlignment="1" applyProtection="1">
      <alignment horizontal="left" vertical="top" wrapText="1"/>
      <protection locked="0"/>
    </xf>
    <xf numFmtId="0" fontId="10" fillId="0" borderId="16" xfId="9" applyFont="1" applyBorder="1" applyAlignment="1" applyProtection="1">
      <alignment horizontal="left" vertical="top" wrapText="1"/>
      <protection locked="0"/>
    </xf>
    <xf numFmtId="0" fontId="10" fillId="0" borderId="10" xfId="9" applyFont="1" applyBorder="1" applyAlignment="1" applyProtection="1">
      <alignment horizontal="left" vertical="top" wrapText="1"/>
      <protection locked="0"/>
    </xf>
    <xf numFmtId="0" fontId="10" fillId="0" borderId="6" xfId="9" applyFont="1" applyBorder="1" applyAlignment="1" applyProtection="1">
      <alignment horizontal="left" vertical="top" wrapText="1"/>
      <protection locked="0"/>
    </xf>
    <xf numFmtId="0" fontId="10" fillId="0" borderId="9" xfId="9" applyFont="1" applyBorder="1" applyAlignment="1" applyProtection="1">
      <alignment horizontal="left" vertical="top" wrapText="1"/>
      <protection locked="0"/>
    </xf>
    <xf numFmtId="0" fontId="10" fillId="6" borderId="0" xfId="25" applyFill="1">
      <alignment horizontal="center" vertical="center"/>
    </xf>
    <xf numFmtId="49" fontId="16" fillId="0" borderId="5" xfId="29" applyFont="1" applyBorder="1" applyAlignment="1">
      <alignment horizontal="left" wrapText="1"/>
    </xf>
    <xf numFmtId="49" fontId="16" fillId="0" borderId="5" xfId="29" applyFont="1" applyBorder="1" applyAlignment="1">
      <alignment horizontal="left"/>
    </xf>
    <xf numFmtId="37" fontId="20" fillId="0" borderId="0" xfId="0" applyNumberFormat="1" applyFont="1" applyAlignment="1">
      <alignment horizontal="left" vertical="top" wrapText="1"/>
    </xf>
    <xf numFmtId="37" fontId="102" fillId="14" borderId="0" xfId="0" applyNumberFormat="1" applyFont="1" applyFill="1" applyAlignment="1">
      <alignment horizontal="left" vertical="top"/>
    </xf>
    <xf numFmtId="0" fontId="11" fillId="0" borderId="0" xfId="9" applyAlignment="1">
      <alignment horizontal="left" wrapText="1"/>
    </xf>
    <xf numFmtId="0" fontId="18" fillId="0" borderId="0" xfId="9" applyFont="1" applyAlignment="1">
      <alignment horizontal="left" wrapText="1"/>
    </xf>
    <xf numFmtId="0" fontId="10" fillId="0" borderId="0" xfId="9" applyFont="1" applyAlignment="1">
      <alignment horizontal="left" vertical="center" wrapText="1"/>
    </xf>
    <xf numFmtId="0" fontId="10" fillId="0" borderId="0" xfId="0" applyFont="1" applyAlignment="1">
      <alignment horizontal="center" vertical="center" wrapText="1"/>
    </xf>
    <xf numFmtId="0" fontId="63" fillId="14" borderId="0" xfId="1" applyNumberFormat="1" applyFont="1" applyFill="1" applyAlignment="1">
      <alignment horizontal="left" vertical="top" wrapText="1"/>
    </xf>
    <xf numFmtId="0" fontId="23" fillId="0" borderId="0" xfId="0" applyFont="1" applyAlignment="1">
      <alignment horizontal="right" vertical="top" wrapText="1"/>
    </xf>
    <xf numFmtId="0" fontId="12" fillId="3" borderId="6" xfId="1" applyNumberFormat="1" applyFont="1" applyFill="1" applyBorder="1" applyProtection="1">
      <alignment horizontal="left" vertical="top"/>
      <protection hidden="1"/>
    </xf>
    <xf numFmtId="0" fontId="20" fillId="0" borderId="29" xfId="0" applyFont="1" applyBorder="1" applyAlignment="1" applyProtection="1">
      <alignment horizontal="left" vertical="center"/>
      <protection locked="0"/>
    </xf>
    <xf numFmtId="0" fontId="20" fillId="0" borderId="2" xfId="0" applyFont="1" applyBorder="1" applyAlignment="1" applyProtection="1">
      <alignment horizontal="left" vertical="center"/>
      <protection locked="0"/>
    </xf>
    <xf numFmtId="0" fontId="48" fillId="0" borderId="0" xfId="25" applyFont="1">
      <alignment horizontal="center" vertical="center"/>
    </xf>
    <xf numFmtId="0" fontId="16" fillId="8" borderId="10" xfId="25" applyFont="1" applyFill="1" applyBorder="1">
      <alignment horizontal="center" vertical="center"/>
    </xf>
    <xf numFmtId="0" fontId="16" fillId="8" borderId="6" xfId="25" applyFont="1" applyFill="1" applyBorder="1">
      <alignment horizontal="center" vertical="center"/>
    </xf>
    <xf numFmtId="0" fontId="16" fillId="8" borderId="9" xfId="25" applyFont="1" applyFill="1" applyBorder="1">
      <alignment horizontal="center" vertical="center"/>
    </xf>
    <xf numFmtId="0" fontId="123" fillId="6" borderId="44" xfId="31" applyFont="1" applyFill="1" applyBorder="1" applyAlignment="1" applyProtection="1">
      <alignment horizontal="left" vertical="center" wrapText="1"/>
      <protection locked="0"/>
    </xf>
    <xf numFmtId="0" fontId="123" fillId="6" borderId="0" xfId="31" applyFont="1" applyFill="1" applyAlignment="1" applyProtection="1">
      <alignment horizontal="left" vertical="center" wrapText="1"/>
      <protection locked="0"/>
    </xf>
    <xf numFmtId="0" fontId="123" fillId="6" borderId="22" xfId="31" applyFont="1" applyFill="1" applyBorder="1" applyAlignment="1" applyProtection="1">
      <alignment horizontal="left" vertical="center" wrapText="1"/>
      <protection locked="0"/>
    </xf>
    <xf numFmtId="0" fontId="10" fillId="6" borderId="18" xfId="31" applyFill="1" applyBorder="1" applyAlignment="1" applyProtection="1">
      <alignment horizontal="left" vertical="top" wrapText="1"/>
      <protection locked="0"/>
    </xf>
    <xf numFmtId="0" fontId="10" fillId="6" borderId="14" xfId="31" applyFill="1" applyBorder="1" applyAlignment="1" applyProtection="1">
      <alignment horizontal="left" vertical="top" wrapText="1"/>
      <protection locked="0"/>
    </xf>
    <xf numFmtId="0" fontId="10" fillId="6" borderId="16" xfId="31" applyFill="1" applyBorder="1" applyAlignment="1" applyProtection="1">
      <alignment horizontal="left" vertical="top" wrapText="1"/>
      <protection locked="0"/>
    </xf>
    <xf numFmtId="0" fontId="10" fillId="6" borderId="10" xfId="31" applyFill="1" applyBorder="1" applyAlignment="1" applyProtection="1">
      <alignment horizontal="left" vertical="top" wrapText="1"/>
      <protection locked="0"/>
    </xf>
    <xf numFmtId="0" fontId="10" fillId="6" borderId="6" xfId="31" applyFill="1" applyBorder="1" applyAlignment="1" applyProtection="1">
      <alignment horizontal="left" vertical="top" wrapText="1"/>
      <protection locked="0"/>
    </xf>
    <xf numFmtId="0" fontId="10" fillId="6" borderId="9" xfId="31" applyFill="1" applyBorder="1" applyAlignment="1" applyProtection="1">
      <alignment horizontal="left" vertical="top" wrapText="1"/>
      <protection locked="0"/>
    </xf>
    <xf numFmtId="0" fontId="13" fillId="13" borderId="0" xfId="31" applyFont="1" applyFill="1" applyAlignment="1">
      <alignment horizontal="left" vertical="center"/>
    </xf>
    <xf numFmtId="0" fontId="12" fillId="6" borderId="0" xfId="31" applyFont="1" applyFill="1" applyAlignment="1">
      <alignment horizontal="left" vertical="center" wrapText="1"/>
    </xf>
    <xf numFmtId="0" fontId="16" fillId="8" borderId="4" xfId="31" applyFont="1" applyFill="1" applyBorder="1" applyProtection="1">
      <alignment horizontal="center" vertical="center"/>
      <protection locked="0"/>
    </xf>
    <xf numFmtId="0" fontId="32" fillId="13" borderId="26" xfId="31" applyFont="1" applyFill="1" applyBorder="1" applyAlignment="1">
      <alignment horizontal="left" vertical="center" wrapText="1"/>
    </xf>
    <xf numFmtId="0" fontId="32" fillId="13" borderId="19" xfId="31" applyFont="1" applyFill="1" applyBorder="1" applyAlignment="1">
      <alignment horizontal="left" vertical="center" wrapText="1"/>
    </xf>
    <xf numFmtId="0" fontId="32" fillId="13" borderId="27" xfId="31" applyFont="1" applyFill="1" applyBorder="1" applyAlignment="1">
      <alignment horizontal="left" vertical="center" wrapText="1"/>
    </xf>
    <xf numFmtId="0" fontId="123" fillId="6" borderId="34" xfId="31" applyFont="1" applyFill="1" applyBorder="1" applyAlignment="1" applyProtection="1">
      <alignment horizontal="left" vertical="center" wrapText="1"/>
      <protection locked="0"/>
    </xf>
    <xf numFmtId="0" fontId="123" fillId="6" borderId="20" xfId="31" applyFont="1" applyFill="1" applyBorder="1" applyAlignment="1" applyProtection="1">
      <alignment horizontal="left" vertical="center" wrapText="1"/>
      <protection locked="0"/>
    </xf>
    <xf numFmtId="0" fontId="123" fillId="6" borderId="23" xfId="31" applyFont="1" applyFill="1" applyBorder="1" applyAlignment="1" applyProtection="1">
      <alignment horizontal="left" vertical="center" wrapText="1"/>
      <protection locked="0"/>
    </xf>
    <xf numFmtId="0" fontId="32" fillId="13" borderId="64" xfId="31" applyFont="1" applyFill="1" applyBorder="1" applyAlignment="1">
      <alignment horizontal="left" vertical="center" wrapText="1"/>
    </xf>
    <xf numFmtId="0" fontId="32" fillId="13" borderId="47" xfId="31" applyFont="1" applyFill="1" applyBorder="1" applyAlignment="1">
      <alignment horizontal="left" vertical="center" wrapText="1"/>
    </xf>
    <xf numFmtId="0" fontId="32" fillId="13" borderId="48" xfId="31" applyFont="1" applyFill="1" applyBorder="1" applyAlignment="1">
      <alignment horizontal="left" vertical="center" wrapText="1"/>
    </xf>
    <xf numFmtId="0" fontId="51" fillId="0" borderId="0" xfId="83" applyFont="1" applyAlignment="1">
      <alignment horizontal="left" vertical="top" wrapText="1"/>
    </xf>
    <xf numFmtId="0" fontId="51" fillId="0" borderId="0" xfId="83" applyFont="1" applyAlignment="1">
      <alignment horizontal="left" wrapText="1"/>
    </xf>
    <xf numFmtId="0" fontId="51" fillId="0" borderId="0" xfId="83" applyFont="1" applyAlignment="1">
      <alignment vertical="top" wrapText="1"/>
    </xf>
    <xf numFmtId="0" fontId="55" fillId="0" borderId="0" xfId="83" applyFont="1" applyAlignment="1">
      <alignment horizontal="left" vertical="top" wrapText="1"/>
    </xf>
    <xf numFmtId="0" fontId="51" fillId="0" borderId="0" xfId="83" applyFont="1" applyAlignment="1">
      <alignment wrapText="1"/>
    </xf>
    <xf numFmtId="0" fontId="3" fillId="6" borderId="0" xfId="83" applyFill="1" applyAlignment="1">
      <alignment horizontal="left" vertical="top" wrapText="1"/>
    </xf>
    <xf numFmtId="0" fontId="58" fillId="6" borderId="0" xfId="62" applyFill="1" applyAlignment="1">
      <alignment horizontal="left" vertical="top" wrapText="1"/>
    </xf>
    <xf numFmtId="0" fontId="67" fillId="9" borderId="0" xfId="12" applyFont="1" applyFill="1" applyAlignment="1">
      <alignment horizontal="center" vertical="center" wrapText="1"/>
    </xf>
    <xf numFmtId="0" fontId="3" fillId="6" borderId="0" xfId="83" applyFill="1" applyAlignment="1">
      <alignment horizontal="center"/>
    </xf>
  </cellXfs>
  <cellStyles count="144">
    <cellStyle name="Grand-titre" xfId="1" xr:uid="{00000000-0005-0000-0000-000000000000}"/>
    <cellStyle name="Grand-titre 2" xfId="2" xr:uid="{00000000-0005-0000-0000-000001000000}"/>
    <cellStyle name="Grand-titre 2 2" xfId="30" xr:uid="{00000000-0005-0000-0000-000002000000}"/>
    <cellStyle name="Lien hypertexte" xfId="62" builtinId="8"/>
    <cellStyle name="Milliers" xfId="64" builtinId="3"/>
    <cellStyle name="Milliers [0]" xfId="3" builtinId="6"/>
    <cellStyle name="Milliers [0] 2" xfId="35" xr:uid="{00000000-0005-0000-0000-000004000000}"/>
    <cellStyle name="Milliers 10" xfId="131" xr:uid="{EE62B846-2E2F-4A0E-97CE-8C2E7ADEF2C5}"/>
    <cellStyle name="Milliers 11" xfId="128" xr:uid="{662C8EF0-FDB8-4520-BCEF-1A682FD86912}"/>
    <cellStyle name="Milliers 12" xfId="140" xr:uid="{022FAAB0-67F6-4609-9583-F24738CABC1C}"/>
    <cellStyle name="Milliers 2" xfId="79" xr:uid="{09F6FC1F-B4C9-4778-812B-F0BF6A3D4A78}"/>
    <cellStyle name="Milliers 2 2" xfId="117" xr:uid="{9E6B57BC-BE7C-4295-806C-876692AEAB46}"/>
    <cellStyle name="Milliers 3" xfId="102" xr:uid="{1E4A00F0-B1A4-4BD4-A391-63BD19BD748C}"/>
    <cellStyle name="Milliers 4" xfId="135" xr:uid="{62E18208-6155-4FC1-970B-D132480F0439}"/>
    <cellStyle name="Milliers 5" xfId="136" xr:uid="{7BED6ECD-4173-4BC4-901D-57EC7CC578BE}"/>
    <cellStyle name="Milliers 6" xfId="133" xr:uid="{A5262CCA-BAE9-4C80-8109-A78FE26ABEC0}"/>
    <cellStyle name="Milliers 7" xfId="124" xr:uid="{F010E1D1-14E6-48CB-B59B-BCC21B096D37}"/>
    <cellStyle name="Milliers 8" xfId="134" xr:uid="{EB5886C2-16A8-42A0-9016-B01502FAB68E}"/>
    <cellStyle name="Milliers 9" xfId="141" xr:uid="{1EF151B9-E473-41AC-BC82-BB42DBE2E810}"/>
    <cellStyle name="Monétaire" xfId="4" builtinId="4"/>
    <cellStyle name="Monétaire [0] 2" xfId="36" xr:uid="{00000000-0005-0000-0000-000009000000}"/>
    <cellStyle name="Monétaire [0] 2 2" xfId="37" xr:uid="{00000000-0005-0000-0000-00000A000000}"/>
    <cellStyle name="Monétaire [0] 2 3" xfId="54" xr:uid="{822BC876-B1C5-40C4-8334-002B6A25E02E}"/>
    <cellStyle name="Monétaire [0] 2 3 2" xfId="75" xr:uid="{FB26FFF7-2912-4885-9632-DC7C15200E5E}"/>
    <cellStyle name="Monétaire [0] 2 3 2 2" xfId="113" xr:uid="{5B6111A1-7DBD-4FC1-B4F6-2EDF846B4D4C}"/>
    <cellStyle name="Monétaire [0] 2 3 3" xfId="98" xr:uid="{9EC6E7CF-C521-4DB3-BE37-9048F704E9A9}"/>
    <cellStyle name="Monétaire [0] 2 4" xfId="50" xr:uid="{F07138ED-638C-4A61-8694-EA9BFF2B4FE2}"/>
    <cellStyle name="Monétaire [0] 2 4 2" xfId="73" xr:uid="{13840641-FC35-4C68-8B5A-6C7F871E1476}"/>
    <cellStyle name="Monétaire [0] 2 4 2 2" xfId="111" xr:uid="{9AC9B5EF-F789-42F1-B083-EC0B44836593}"/>
    <cellStyle name="Monétaire [0] 2 4 3" xfId="96" xr:uid="{5B45CE8E-56F6-4840-B20A-C69EF610E4D5}"/>
    <cellStyle name="Monétaire [0] 2 5" xfId="69" xr:uid="{F62E0558-B1AB-41F7-8B84-7F37E69207E0}"/>
    <cellStyle name="Monétaire [0] 2 5 2" xfId="107" xr:uid="{46FDB6BB-F4EF-4EDC-8905-8E82E79447A5}"/>
    <cellStyle name="Monétaire [0] 2 6" xfId="92" xr:uid="{3F10D458-3F61-4700-9B03-851864E74B3C}"/>
    <cellStyle name="Monétaire [0] 3" xfId="67" xr:uid="{BC8364F3-0D98-4E5C-84AC-FEA867169F4A}"/>
    <cellStyle name="Monétaire [0] 3 2" xfId="105" xr:uid="{5F14EA65-1460-488C-8F9E-F2502667CE41}"/>
    <cellStyle name="Monétaire [0] 4" xfId="90" xr:uid="{F46514FD-A538-4FF3-991A-798C17DEA5D4}"/>
    <cellStyle name="Monétaire [0]_3a théâtre pluri 2003 électronique" xfId="5" xr:uid="{00000000-0005-0000-0000-00000B000000}"/>
    <cellStyle name="Monétaire [0]_Comparaisons formulaires de demande" xfId="6" xr:uid="{00000000-0005-0000-0000-00000C000000}"/>
    <cellStyle name="Monétaire 10" xfId="138" xr:uid="{A0CE951A-749D-4AEB-8835-B3632BA32A7E}"/>
    <cellStyle name="Monétaire 11" xfId="130" xr:uid="{9739038B-618C-42E6-93DC-6196176544E4}"/>
    <cellStyle name="Monétaire 12" xfId="137" xr:uid="{36CD39D8-AE72-49F7-8A0F-11FF854E71F6}"/>
    <cellStyle name="Monétaire 13" xfId="129" xr:uid="{3F88B7D6-29B5-4A90-B189-441E2E04F2A2}"/>
    <cellStyle name="Monétaire 14" xfId="127" xr:uid="{F157C80B-5A4D-4D0F-AFE6-F55FE10796F5}"/>
    <cellStyle name="Monétaire 15" xfId="126" xr:uid="{19E2A5A1-D527-4030-822C-50CC860A9208}"/>
    <cellStyle name="Monétaire 16" xfId="139" xr:uid="{5C212FED-048D-4E07-BA52-15E4D819B253}"/>
    <cellStyle name="Monétaire 17" xfId="143" xr:uid="{9216D54A-BC27-477C-A02B-BEEB45E7D735}"/>
    <cellStyle name="Monétaire 2" xfId="34" xr:uid="{00000000-0005-0000-0000-00000F000000}"/>
    <cellStyle name="Monétaire 2 2" xfId="53" xr:uid="{16052596-9304-43BF-B50E-F894735D5C66}"/>
    <cellStyle name="Monétaire 2 2 2" xfId="74" xr:uid="{C25EC607-5B03-4792-A3C1-B85950F3F834}"/>
    <cellStyle name="Monétaire 2 2 2 2" xfId="112" xr:uid="{245CE2DF-3640-4AC4-9EB8-0D9A5E13EC07}"/>
    <cellStyle name="Monétaire 2 2 3" xfId="97" xr:uid="{938EF95E-7149-46B0-B80D-08E0A76CB8C7}"/>
    <cellStyle name="Monétaire 2 3" xfId="68" xr:uid="{D0051123-BDEB-40B0-9F05-F3284E233DA7}"/>
    <cellStyle name="Monétaire 2 3 2" xfId="106" xr:uid="{D7517B18-7519-452D-A6BD-E83B5683B789}"/>
    <cellStyle name="Monétaire 2 4" xfId="86" xr:uid="{B6275AF0-C98F-47CC-8469-8A39AACBFB9C}"/>
    <cellStyle name="Monétaire 2 4 2" xfId="123" xr:uid="{3847C12C-73CF-49EE-AEBE-70DD47FD799F}"/>
    <cellStyle name="Monétaire 2 5" xfId="91" xr:uid="{8EDE7B17-9061-4AE2-AAAC-A3F1B34A52F6}"/>
    <cellStyle name="Monétaire 3" xfId="38" xr:uid="{00000000-0005-0000-0000-000010000000}"/>
    <cellStyle name="Monétaire 3 2" xfId="57" xr:uid="{7E500650-2F03-46B9-94B6-2CE1D983C51A}"/>
    <cellStyle name="Monétaire 3 2 2" xfId="77" xr:uid="{74ABFFF0-FAE6-4031-816F-AFD3A1C0E11E}"/>
    <cellStyle name="Monétaire 3 2 2 2" xfId="115" xr:uid="{7ED21247-C3AF-4A7F-A3CF-05F68068C63F}"/>
    <cellStyle name="Monétaire 3 2 3" xfId="100" xr:uid="{006B55A4-9FA0-4F15-B132-E9DFDE30A77F}"/>
    <cellStyle name="Monétaire 3 3" xfId="70" xr:uid="{8A8EC8BB-C795-4328-A4EE-E4D9DF44DF7C}"/>
    <cellStyle name="Monétaire 3 3 2" xfId="108" xr:uid="{49EFB2BE-BBCD-4A08-85AA-BE810567ADBF}"/>
    <cellStyle name="Monétaire 3 4" xfId="93" xr:uid="{D15F43C2-4510-4750-BEF4-97D2F23FEB48}"/>
    <cellStyle name="Monétaire 4" xfId="63" xr:uid="{C7C8178B-1A5A-4465-A759-A8012BD24D75}"/>
    <cellStyle name="Monétaire 4 2" xfId="78" xr:uid="{D949B36B-6A7A-49F7-A736-2D72CFD7AA43}"/>
    <cellStyle name="Monétaire 4 2 2" xfId="116" xr:uid="{BF60360E-5EAC-43DC-A97E-8C751A73E8CF}"/>
    <cellStyle name="Monétaire 4 3" xfId="101" xr:uid="{B3DE7603-6B04-4049-8A2F-0028ED20AF11}"/>
    <cellStyle name="Monétaire 5" xfId="66" xr:uid="{EA19E0AD-7FF1-4E54-B0EB-94D9433874C6}"/>
    <cellStyle name="Monétaire 5 2" xfId="104" xr:uid="{4D3CFB21-5757-4CCF-B4F5-8B4A03BF127E}"/>
    <cellStyle name="Monétaire 6" xfId="85" xr:uid="{0DA3023B-10B5-497C-80F5-E328E1E2BBB9}"/>
    <cellStyle name="Monétaire 6 2" xfId="122" xr:uid="{38AFCEDA-6BC9-414F-9158-871266497B42}"/>
    <cellStyle name="Monétaire 7" xfId="89" xr:uid="{654CE465-ADB6-4A75-99F0-B7D5E0F6F35B}"/>
    <cellStyle name="Monétaire 8" xfId="125" xr:uid="{A8196770-DD85-4916-A58F-C3F8E318B711}"/>
    <cellStyle name="Monétaire 9" xfId="132" xr:uid="{39D6FE7F-CC79-4295-AC0C-E68F5CD516A4}"/>
    <cellStyle name="Monétaire_3a théâtre pluri 2003 électronique" xfId="7" xr:uid="{00000000-0005-0000-0000-000012000000}"/>
    <cellStyle name="Normal" xfId="0" builtinId="0"/>
    <cellStyle name="Normal 10" xfId="65" xr:uid="{932F69CA-262D-4AC4-81AA-13FD79AC7AA9}"/>
    <cellStyle name="Normal 10 2" xfId="80" xr:uid="{B18FF1CF-968B-4EDE-BB42-20FDF8B8BFCE}"/>
    <cellStyle name="Normal 10 2 2" xfId="118" xr:uid="{BE835EDC-5695-4919-81B1-0A56FB67D7BD}"/>
    <cellStyle name="Normal 10 3" xfId="103" xr:uid="{E89C60DE-6BB3-406E-A8B3-1DA6DF48E719}"/>
    <cellStyle name="Normal 11" xfId="82" xr:uid="{94DC7C38-E0C3-4F98-8B6D-FCAC831DE019}"/>
    <cellStyle name="Normal 11 2" xfId="120" xr:uid="{4441D40C-ED19-4AEC-A05C-56BA94C3F97D}"/>
    <cellStyle name="Normal 12" xfId="142" xr:uid="{202CDF87-3F1F-44A0-8C53-933C5C33C9C5}"/>
    <cellStyle name="Normal 2" xfId="8" xr:uid="{00000000-0005-0000-0000-000014000000}"/>
    <cellStyle name="Normal 2 2" xfId="31" xr:uid="{00000000-0005-0000-0000-000015000000}"/>
    <cellStyle name="Normal 2 2 2" xfId="46" xr:uid="{00000000-0005-0000-0000-000016000000}"/>
    <cellStyle name="Normal 2 2 2 2" xfId="58" xr:uid="{CDAFDB9B-211F-43B7-81A5-603CE6E0CC2E}"/>
    <cellStyle name="Normal 2 2 2 2 2" xfId="87" xr:uid="{E5C7D14C-3428-46B2-B833-8CF3D3F29AB6}"/>
    <cellStyle name="Normal 2 2 3" xfId="56" xr:uid="{A72EDD51-9C64-46E3-A6AC-59A81B4ACB69}"/>
    <cellStyle name="Normal 2 3" xfId="84" xr:uid="{746D90D9-D701-45DF-B2D8-AB68CEC3664C}"/>
    <cellStyle name="Normal 3" xfId="25" xr:uid="{00000000-0005-0000-0000-000017000000}"/>
    <cellStyle name="Normal 3 2" xfId="39" xr:uid="{00000000-0005-0000-0000-000018000000}"/>
    <cellStyle name="Normal 3 3" xfId="88" xr:uid="{7CC9BBE9-FEB9-4619-83AB-22CD1AE8C636}"/>
    <cellStyle name="Normal 4" xfId="40" xr:uid="{00000000-0005-0000-0000-000019000000}"/>
    <cellStyle name="Normal 4 2" xfId="55" xr:uid="{3A25B6A3-940D-435B-8758-3B36E315D301}"/>
    <cellStyle name="Normal 4 2 2" xfId="76" xr:uid="{F1964837-AC35-4BBF-AC1E-2C3DFEF22447}"/>
    <cellStyle name="Normal 4 2 2 2" xfId="114" xr:uid="{FAF85EAE-1576-43BB-A125-7693BA54CFED}"/>
    <cellStyle name="Normal 4 2 3" xfId="83" xr:uid="{FEFFA13B-9EB3-4310-9793-F0C7C6340A1C}"/>
    <cellStyle name="Normal 4 2 3 2" xfId="121" xr:uid="{4D706E3A-5481-4AE0-80EA-422D4FBAB6B0}"/>
    <cellStyle name="Normal 4 2 4" xfId="99" xr:uid="{FAF6481F-106F-4311-ACA2-191F2067969D}"/>
    <cellStyle name="Normal 4 3" xfId="71" xr:uid="{E8883176-1A6F-45DE-A680-60D79CC5414B}"/>
    <cellStyle name="Normal 4 3 2" xfId="109" xr:uid="{696CFA8A-67D4-459E-918A-ED400C2AE0D7}"/>
    <cellStyle name="Normal 4 4" xfId="94" xr:uid="{92FD5D3F-094B-4659-A0A3-F1C138632154}"/>
    <cellStyle name="Normal 5" xfId="33" xr:uid="{00000000-0005-0000-0000-00001A000000}"/>
    <cellStyle name="Normal 6" xfId="45" xr:uid="{00000000-0005-0000-0000-00001B000000}"/>
    <cellStyle name="Normal 6 2" xfId="48" xr:uid="{00000000-0005-0000-0000-00001C000000}"/>
    <cellStyle name="Normal 6 2 2" xfId="60" xr:uid="{98B1B546-C552-475D-B51C-BBCF6112B54D}"/>
    <cellStyle name="Normal 6 3" xfId="59" xr:uid="{FF383D66-14CF-4F8B-9FC2-C8AA876C569F}"/>
    <cellStyle name="Normal 7" xfId="47" xr:uid="{00000000-0005-0000-0000-00001D000000}"/>
    <cellStyle name="Normal 7 2" xfId="61" xr:uid="{26C9DD06-2037-4F8C-AADA-CB9C8DC4C908}"/>
    <cellStyle name="Normal 8" xfId="51" xr:uid="{40D8B8CB-74D6-4263-87CA-1E30AFDD9F04}"/>
    <cellStyle name="Normal 9" xfId="49" xr:uid="{95B605EE-C700-41F1-A840-CC5A22C4CB54}"/>
    <cellStyle name="Normal 9 2" xfId="72" xr:uid="{9B66BE19-202E-4F6D-B755-FB9932A26F44}"/>
    <cellStyle name="Normal 9 2 2" xfId="110" xr:uid="{E00AD183-FA59-4491-8227-A0C46CA125CA}"/>
    <cellStyle name="Normal 9 3" xfId="81" xr:uid="{2BFA757E-8DC1-4CCD-9952-24FC710AC9F3}"/>
    <cellStyle name="Normal 9 3 2" xfId="119" xr:uid="{5D9122CD-9F0A-4A78-A94E-1A7A04A7CE31}"/>
    <cellStyle name="Normal 9 4" xfId="95" xr:uid="{DAF05B49-E8D7-4C7E-A838-5C6443BA156F}"/>
    <cellStyle name="Normal_2a danse fonctionnement 2003 électronique" xfId="9" xr:uid="{00000000-0005-0000-0000-00001E000000}"/>
    <cellStyle name="Normal_3a théâtre pluri 2003 électronique" xfId="10" xr:uid="{00000000-0005-0000-0000-000021000000}"/>
    <cellStyle name="Normal_Classeur2_1" xfId="11" xr:uid="{00000000-0005-0000-0000-000022000000}"/>
    <cellStyle name="Normal_rapportfinal200708fonc" xfId="12" xr:uid="{00000000-0005-0000-0000-000025000000}"/>
    <cellStyle name="poste" xfId="13" xr:uid="{00000000-0005-0000-0000-000026000000}"/>
    <cellStyle name="poste 2" xfId="14" xr:uid="{00000000-0005-0000-0000-000027000000}"/>
    <cellStyle name="poste 2 2" xfId="32" xr:uid="{00000000-0005-0000-0000-000028000000}"/>
    <cellStyle name="poste_Comparaisons formulaires de demande" xfId="15" xr:uid="{00000000-0005-0000-0000-000029000000}"/>
    <cellStyle name="poste_Comparaisons formulaires de demande 2" xfId="16" xr:uid="{00000000-0005-0000-0000-00002A000000}"/>
    <cellStyle name="poste_Sommaire des revenus et dépenses" xfId="17" xr:uid="{00000000-0005-0000-0000-00002B000000}"/>
    <cellStyle name="Pourcentage" xfId="18" builtinId="5"/>
    <cellStyle name="Pourcentage 2" xfId="41" xr:uid="{00000000-0005-0000-0000-00002F000000}"/>
    <cellStyle name="Pourcentage 3" xfId="42" xr:uid="{00000000-0005-0000-0000-000030000000}"/>
    <cellStyle name="Sous-Titre" xfId="19" xr:uid="{00000000-0005-0000-0000-000031000000}"/>
    <cellStyle name="Sous-Titre 2" xfId="26" xr:uid="{00000000-0005-0000-0000-000032000000}"/>
    <cellStyle name="Sous-Titre_3a périodiques volets 1 et 2 - pluri 2003 électronique" xfId="20" xr:uid="{00000000-0005-0000-0000-000033000000}"/>
    <cellStyle name="Sous-Titre_Comparaisons formulaires de demande 2" xfId="28" xr:uid="{00000000-0005-0000-0000-000036000000}"/>
    <cellStyle name="Sous-Titre_Sommaire des revenus et dépenses 3" xfId="29" xr:uid="{00000000-0005-0000-0000-00003C000000}"/>
    <cellStyle name="Titre" xfId="21" builtinId="15" customBuiltin="1"/>
    <cellStyle name="Titre 2" xfId="27" xr:uid="{00000000-0005-0000-0000-000040000000}"/>
    <cellStyle name="Titre 2 2" xfId="43" xr:uid="{00000000-0005-0000-0000-000041000000}"/>
    <cellStyle name="Titre 3" xfId="44" xr:uid="{00000000-0005-0000-0000-000042000000}"/>
    <cellStyle name="Titre 4" xfId="52" xr:uid="{F32B5CF1-04D4-4FD3-A31C-8285DA2C8AC1}"/>
    <cellStyle name="Titre_Comparaisons formulaires de demande" xfId="22" xr:uid="{00000000-0005-0000-0000-000044000000}"/>
    <cellStyle name="Titre_rapportfinalpluri20112012" xfId="23" xr:uid="{00000000-0005-0000-0000-000047000000}"/>
    <cellStyle name="TitrePoste" xfId="24" xr:uid="{00000000-0005-0000-0000-000048000000}"/>
  </cellStyles>
  <dxfs count="43">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theme="0" tint="-0.24994659260841701"/>
      </font>
      <border>
        <left style="thin">
          <color theme="0" tint="-0.24994659260841701"/>
        </left>
        <right style="thin">
          <color theme="0" tint="-0.24994659260841701"/>
        </right>
        <top style="thin">
          <color theme="0" tint="-0.24994659260841701"/>
        </top>
        <bottom style="thin">
          <color theme="0" tint="-0.24994659260841701"/>
        </bottom>
        <vertical/>
        <horizontal/>
      </border>
    </dxf>
    <dxf>
      <font>
        <color rgb="FF9C0006"/>
      </font>
    </dxf>
    <dxf>
      <fill>
        <patternFill>
          <bgColor rgb="FFFF0000"/>
        </patternFill>
      </fill>
    </dxf>
    <dxf>
      <font>
        <b/>
        <i val="0"/>
        <color rgb="FFFF0000"/>
      </font>
      <fill>
        <patternFill patternType="none">
          <bgColor auto="1"/>
        </patternFill>
      </fill>
    </dxf>
    <dxf>
      <font>
        <strike/>
        <color theme="0" tint="-0.14996795556505021"/>
      </font>
    </dxf>
    <dxf>
      <font>
        <b/>
        <i val="0"/>
        <color theme="9" tint="-0.24994659260841701"/>
      </font>
    </dxf>
    <dxf>
      <font>
        <color rgb="FF9C0006"/>
      </font>
    </dxf>
    <dxf>
      <font>
        <b/>
        <i val="0"/>
        <color theme="9" tint="-0.24994659260841701"/>
      </font>
    </dxf>
    <dxf>
      <font>
        <color rgb="FF9C0006"/>
      </font>
    </dxf>
    <dxf>
      <font>
        <b/>
        <i val="0"/>
        <color theme="9" tint="-0.24994659260841701"/>
      </font>
    </dxf>
    <dxf>
      <fill>
        <patternFill>
          <bgColor rgb="FFFF0000"/>
        </patternFill>
      </fill>
    </dxf>
    <dxf>
      <font>
        <b/>
        <i val="0"/>
      </font>
      <fill>
        <patternFill>
          <bgColor rgb="FFFF0000"/>
        </patternFill>
      </fill>
    </dxf>
    <dxf>
      <fill>
        <patternFill>
          <bgColor rgb="FFFF0000"/>
        </patternFill>
      </fill>
    </dxf>
    <dxf>
      <fill>
        <patternFill>
          <bgColor rgb="FFFF0000"/>
        </patternFill>
      </fill>
    </dxf>
    <dxf>
      <font>
        <color rgb="FF9C0006"/>
      </font>
    </dxf>
    <dxf>
      <font>
        <b/>
        <i val="0"/>
        <strike/>
        <color theme="0" tint="-0.14996795556505021"/>
      </font>
    </dxf>
    <dxf>
      <font>
        <color theme="0"/>
      </font>
      <fill>
        <patternFill>
          <bgColor theme="0"/>
        </patternFill>
      </fill>
    </dxf>
    <dxf>
      <font>
        <color theme="0"/>
      </font>
      <fill>
        <patternFill>
          <bgColor theme="0"/>
        </patternFill>
      </fill>
    </dxf>
    <dxf>
      <fill>
        <patternFill>
          <bgColor rgb="FFFF0000"/>
        </patternFill>
      </fill>
    </dxf>
    <dxf>
      <fill>
        <patternFill>
          <bgColor rgb="FF92D050"/>
        </patternFill>
      </fill>
    </dxf>
    <dxf>
      <font>
        <color rgb="FF9C0006"/>
      </font>
    </dxf>
    <dxf>
      <font>
        <color rgb="FF9C0006"/>
      </font>
    </dxf>
    <dxf>
      <font>
        <strike/>
        <color theme="0" tint="-0.14996795556505021"/>
      </font>
    </dxf>
    <dxf>
      <font>
        <color rgb="FF9C0006"/>
      </font>
    </dxf>
    <dxf>
      <font>
        <color rgb="FF9C0006"/>
      </font>
    </dxf>
    <dxf>
      <font>
        <color theme="0" tint="-0.14996795556505021"/>
      </font>
      <fill>
        <patternFill>
          <bgColor theme="0"/>
        </patternFill>
      </fill>
    </dxf>
    <dxf>
      <font>
        <color theme="0" tint="-0.14996795556505021"/>
      </font>
      <fill>
        <patternFill>
          <bgColor theme="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ont>
        <color theme="0"/>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tint="-0.14996795556505021"/>
      </font>
      <fill>
        <patternFill>
          <bgColor theme="0"/>
        </patternFill>
      </fill>
    </dxf>
    <dxf>
      <font>
        <color theme="0"/>
      </font>
      <fill>
        <patternFill>
          <bgColor theme="0"/>
        </patternFill>
      </fill>
    </dxf>
    <dxf>
      <font>
        <color theme="0"/>
      </font>
      <fill>
        <patternFill>
          <bgColor theme="0"/>
        </patternFill>
      </fill>
    </dxf>
    <dxf>
      <font>
        <color rgb="FF9C0006"/>
      </font>
    </dxf>
    <dxf>
      <font>
        <color theme="0"/>
      </font>
      <fill>
        <patternFill>
          <bgColor theme="0"/>
        </patternFill>
      </fill>
    </dxf>
  </dxfs>
  <tableStyles count="1" defaultTableStyle="TableStyleMedium2" defaultPivotStyle="PivotStyleLight16">
    <tableStyle name="Invisible" pivot="0" table="0" count="0" xr9:uid="{4D6BEE7C-FDDA-4743-86B4-EEB8917760AC}"/>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2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5.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Identification '!B1"/><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61" name="Check Box 1" hidden="1">
              <a:extLst>
                <a:ext uri="{63B3BB69-23CF-44E3-9099-C40C66FF867C}">
                  <a14:compatExt spid="_x0000_s552961"/>
                </a:ext>
                <a:ext uri="{FF2B5EF4-FFF2-40B4-BE49-F238E27FC236}">
                  <a16:creationId xmlns:a16="http://schemas.microsoft.com/office/drawing/2014/main" id="{00000000-0008-0000-0100-00000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62" name="Check Box 2" hidden="1">
              <a:extLst>
                <a:ext uri="{63B3BB69-23CF-44E3-9099-C40C66FF867C}">
                  <a14:compatExt spid="_x0000_s552962"/>
                </a:ext>
                <a:ext uri="{FF2B5EF4-FFF2-40B4-BE49-F238E27FC236}">
                  <a16:creationId xmlns:a16="http://schemas.microsoft.com/office/drawing/2014/main" id="{00000000-0008-0000-0100-00000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63" name="Check Box 3" hidden="1">
              <a:extLst>
                <a:ext uri="{63B3BB69-23CF-44E3-9099-C40C66FF867C}">
                  <a14:compatExt spid="_x0000_s552963"/>
                </a:ext>
                <a:ext uri="{FF2B5EF4-FFF2-40B4-BE49-F238E27FC236}">
                  <a16:creationId xmlns:a16="http://schemas.microsoft.com/office/drawing/2014/main" id="{00000000-0008-0000-0100-00000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50800</xdr:rowOff>
        </xdr:to>
        <xdr:sp macro="" textlink="">
          <xdr:nvSpPr>
            <xdr:cNvPr id="552964" name="Check Box 4" hidden="1">
              <a:extLst>
                <a:ext uri="{63B3BB69-23CF-44E3-9099-C40C66FF867C}">
                  <a14:compatExt spid="_x0000_s552964"/>
                </a:ext>
                <a:ext uri="{FF2B5EF4-FFF2-40B4-BE49-F238E27FC236}">
                  <a16:creationId xmlns:a16="http://schemas.microsoft.com/office/drawing/2014/main" id="{00000000-0008-0000-0100-00000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5" name="Check Box 5" hidden="1">
              <a:extLst>
                <a:ext uri="{63B3BB69-23CF-44E3-9099-C40C66FF867C}">
                  <a14:compatExt spid="_x0000_s552965"/>
                </a:ext>
                <a:ext uri="{FF2B5EF4-FFF2-40B4-BE49-F238E27FC236}">
                  <a16:creationId xmlns:a16="http://schemas.microsoft.com/office/drawing/2014/main" id="{00000000-0008-0000-0100-00000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6" name="Check Box 6" hidden="1">
              <a:extLst>
                <a:ext uri="{63B3BB69-23CF-44E3-9099-C40C66FF867C}">
                  <a14:compatExt spid="_x0000_s552966"/>
                </a:ext>
                <a:ext uri="{FF2B5EF4-FFF2-40B4-BE49-F238E27FC236}">
                  <a16:creationId xmlns:a16="http://schemas.microsoft.com/office/drawing/2014/main" id="{00000000-0008-0000-0100-00000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7" name="Check Box 7" hidden="1">
              <a:extLst>
                <a:ext uri="{63B3BB69-23CF-44E3-9099-C40C66FF867C}">
                  <a14:compatExt spid="_x0000_s552967"/>
                </a:ext>
                <a:ext uri="{FF2B5EF4-FFF2-40B4-BE49-F238E27FC236}">
                  <a16:creationId xmlns:a16="http://schemas.microsoft.com/office/drawing/2014/main" id="{00000000-0008-0000-0100-00000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8" name="Check Box 8" hidden="1">
              <a:extLst>
                <a:ext uri="{63B3BB69-23CF-44E3-9099-C40C66FF867C}">
                  <a14:compatExt spid="_x0000_s552968"/>
                </a:ext>
                <a:ext uri="{FF2B5EF4-FFF2-40B4-BE49-F238E27FC236}">
                  <a16:creationId xmlns:a16="http://schemas.microsoft.com/office/drawing/2014/main" id="{00000000-0008-0000-0100-00000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69" name="Check Box 9" hidden="1">
              <a:extLst>
                <a:ext uri="{63B3BB69-23CF-44E3-9099-C40C66FF867C}">
                  <a14:compatExt spid="_x0000_s552969"/>
                </a:ext>
                <a:ext uri="{FF2B5EF4-FFF2-40B4-BE49-F238E27FC236}">
                  <a16:creationId xmlns:a16="http://schemas.microsoft.com/office/drawing/2014/main" id="{00000000-0008-0000-0100-00000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0" name="Check Box 10" hidden="1">
              <a:extLst>
                <a:ext uri="{63B3BB69-23CF-44E3-9099-C40C66FF867C}">
                  <a14:compatExt spid="_x0000_s552970"/>
                </a:ext>
                <a:ext uri="{FF2B5EF4-FFF2-40B4-BE49-F238E27FC236}">
                  <a16:creationId xmlns:a16="http://schemas.microsoft.com/office/drawing/2014/main" id="{00000000-0008-0000-0100-00000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1" name="Check Box 11" hidden="1">
              <a:extLst>
                <a:ext uri="{63B3BB69-23CF-44E3-9099-C40C66FF867C}">
                  <a14:compatExt spid="_x0000_s552971"/>
                </a:ext>
                <a:ext uri="{FF2B5EF4-FFF2-40B4-BE49-F238E27FC236}">
                  <a16:creationId xmlns:a16="http://schemas.microsoft.com/office/drawing/2014/main" id="{00000000-0008-0000-0100-00000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2" name="Check Box 12" hidden="1">
              <a:extLst>
                <a:ext uri="{63B3BB69-23CF-44E3-9099-C40C66FF867C}">
                  <a14:compatExt spid="_x0000_s552972"/>
                </a:ext>
                <a:ext uri="{FF2B5EF4-FFF2-40B4-BE49-F238E27FC236}">
                  <a16:creationId xmlns:a16="http://schemas.microsoft.com/office/drawing/2014/main" id="{00000000-0008-0000-0100-00000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3" name="Check Box 13" hidden="1">
              <a:extLst>
                <a:ext uri="{63B3BB69-23CF-44E3-9099-C40C66FF867C}">
                  <a14:compatExt spid="_x0000_s552973"/>
                </a:ext>
                <a:ext uri="{FF2B5EF4-FFF2-40B4-BE49-F238E27FC236}">
                  <a16:creationId xmlns:a16="http://schemas.microsoft.com/office/drawing/2014/main" id="{00000000-0008-0000-0100-00000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4" name="Check Box 14" hidden="1">
              <a:extLst>
                <a:ext uri="{63B3BB69-23CF-44E3-9099-C40C66FF867C}">
                  <a14:compatExt spid="_x0000_s552974"/>
                </a:ext>
                <a:ext uri="{FF2B5EF4-FFF2-40B4-BE49-F238E27FC236}">
                  <a16:creationId xmlns:a16="http://schemas.microsoft.com/office/drawing/2014/main" id="{00000000-0008-0000-0100-00000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5" name="Check Box 15" hidden="1">
              <a:extLst>
                <a:ext uri="{63B3BB69-23CF-44E3-9099-C40C66FF867C}">
                  <a14:compatExt spid="_x0000_s552975"/>
                </a:ext>
                <a:ext uri="{FF2B5EF4-FFF2-40B4-BE49-F238E27FC236}">
                  <a16:creationId xmlns:a16="http://schemas.microsoft.com/office/drawing/2014/main" id="{00000000-0008-0000-0100-00000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6" name="Check Box 16" hidden="1">
              <a:extLst>
                <a:ext uri="{63B3BB69-23CF-44E3-9099-C40C66FF867C}">
                  <a14:compatExt spid="_x0000_s552976"/>
                </a:ext>
                <a:ext uri="{FF2B5EF4-FFF2-40B4-BE49-F238E27FC236}">
                  <a16:creationId xmlns:a16="http://schemas.microsoft.com/office/drawing/2014/main" id="{00000000-0008-0000-0100-00001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7" name="Check Box 17" hidden="1">
              <a:extLst>
                <a:ext uri="{63B3BB69-23CF-44E3-9099-C40C66FF867C}">
                  <a14:compatExt spid="_x0000_s552977"/>
                </a:ext>
                <a:ext uri="{FF2B5EF4-FFF2-40B4-BE49-F238E27FC236}">
                  <a16:creationId xmlns:a16="http://schemas.microsoft.com/office/drawing/2014/main" id="{00000000-0008-0000-0100-00001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8" name="Check Box 18" hidden="1">
              <a:extLst>
                <a:ext uri="{63B3BB69-23CF-44E3-9099-C40C66FF867C}">
                  <a14:compatExt spid="_x0000_s552978"/>
                </a:ext>
                <a:ext uri="{FF2B5EF4-FFF2-40B4-BE49-F238E27FC236}">
                  <a16:creationId xmlns:a16="http://schemas.microsoft.com/office/drawing/2014/main" id="{00000000-0008-0000-0100-00001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79" name="Check Box 19" hidden="1">
              <a:extLst>
                <a:ext uri="{63B3BB69-23CF-44E3-9099-C40C66FF867C}">
                  <a14:compatExt spid="_x0000_s552979"/>
                </a:ext>
                <a:ext uri="{FF2B5EF4-FFF2-40B4-BE49-F238E27FC236}">
                  <a16:creationId xmlns:a16="http://schemas.microsoft.com/office/drawing/2014/main" id="{00000000-0008-0000-0100-00001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0" name="Check Box 20" hidden="1">
              <a:extLst>
                <a:ext uri="{63B3BB69-23CF-44E3-9099-C40C66FF867C}">
                  <a14:compatExt spid="_x0000_s552980"/>
                </a:ext>
                <a:ext uri="{FF2B5EF4-FFF2-40B4-BE49-F238E27FC236}">
                  <a16:creationId xmlns:a16="http://schemas.microsoft.com/office/drawing/2014/main" id="{00000000-0008-0000-0100-00001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81" name="Check Box 21" hidden="1">
              <a:extLst>
                <a:ext uri="{63B3BB69-23CF-44E3-9099-C40C66FF867C}">
                  <a14:compatExt spid="_x0000_s552981"/>
                </a:ext>
                <a:ext uri="{FF2B5EF4-FFF2-40B4-BE49-F238E27FC236}">
                  <a16:creationId xmlns:a16="http://schemas.microsoft.com/office/drawing/2014/main" id="{00000000-0008-0000-0100-00001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82" name="Check Box 22" hidden="1">
              <a:extLst>
                <a:ext uri="{63B3BB69-23CF-44E3-9099-C40C66FF867C}">
                  <a14:compatExt spid="_x0000_s552982"/>
                </a:ext>
                <a:ext uri="{FF2B5EF4-FFF2-40B4-BE49-F238E27FC236}">
                  <a16:creationId xmlns:a16="http://schemas.microsoft.com/office/drawing/2014/main" id="{00000000-0008-0000-0100-00001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127000</xdr:rowOff>
        </xdr:to>
        <xdr:sp macro="" textlink="">
          <xdr:nvSpPr>
            <xdr:cNvPr id="552983" name="Check Box 23" hidden="1">
              <a:extLst>
                <a:ext uri="{63B3BB69-23CF-44E3-9099-C40C66FF867C}">
                  <a14:compatExt spid="_x0000_s552983"/>
                </a:ext>
                <a:ext uri="{FF2B5EF4-FFF2-40B4-BE49-F238E27FC236}">
                  <a16:creationId xmlns:a16="http://schemas.microsoft.com/office/drawing/2014/main" id="{00000000-0008-0000-0100-00001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50800</xdr:rowOff>
        </xdr:to>
        <xdr:sp macro="" textlink="">
          <xdr:nvSpPr>
            <xdr:cNvPr id="552984" name="Check Box 24" hidden="1">
              <a:extLst>
                <a:ext uri="{63B3BB69-23CF-44E3-9099-C40C66FF867C}">
                  <a14:compatExt spid="_x0000_s552984"/>
                </a:ext>
                <a:ext uri="{FF2B5EF4-FFF2-40B4-BE49-F238E27FC236}">
                  <a16:creationId xmlns:a16="http://schemas.microsoft.com/office/drawing/2014/main" id="{00000000-0008-0000-0100-00001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5" name="Check Box 25" hidden="1">
              <a:extLst>
                <a:ext uri="{63B3BB69-23CF-44E3-9099-C40C66FF867C}">
                  <a14:compatExt spid="_x0000_s552985"/>
                </a:ext>
                <a:ext uri="{FF2B5EF4-FFF2-40B4-BE49-F238E27FC236}">
                  <a16:creationId xmlns:a16="http://schemas.microsoft.com/office/drawing/2014/main" id="{00000000-0008-0000-0100-00001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6" name="Check Box 26" hidden="1">
              <a:extLst>
                <a:ext uri="{63B3BB69-23CF-44E3-9099-C40C66FF867C}">
                  <a14:compatExt spid="_x0000_s552986"/>
                </a:ext>
                <a:ext uri="{FF2B5EF4-FFF2-40B4-BE49-F238E27FC236}">
                  <a16:creationId xmlns:a16="http://schemas.microsoft.com/office/drawing/2014/main" id="{00000000-0008-0000-0100-00001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7" name="Check Box 27" hidden="1">
              <a:extLst>
                <a:ext uri="{63B3BB69-23CF-44E3-9099-C40C66FF867C}">
                  <a14:compatExt spid="_x0000_s552987"/>
                </a:ext>
                <a:ext uri="{FF2B5EF4-FFF2-40B4-BE49-F238E27FC236}">
                  <a16:creationId xmlns:a16="http://schemas.microsoft.com/office/drawing/2014/main" id="{00000000-0008-0000-0100-00001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8" name="Check Box 28" hidden="1">
              <a:extLst>
                <a:ext uri="{63B3BB69-23CF-44E3-9099-C40C66FF867C}">
                  <a14:compatExt spid="_x0000_s552988"/>
                </a:ext>
                <a:ext uri="{FF2B5EF4-FFF2-40B4-BE49-F238E27FC236}">
                  <a16:creationId xmlns:a16="http://schemas.microsoft.com/office/drawing/2014/main" id="{00000000-0008-0000-0100-00001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89" name="Check Box 29" hidden="1">
              <a:extLst>
                <a:ext uri="{63B3BB69-23CF-44E3-9099-C40C66FF867C}">
                  <a14:compatExt spid="_x0000_s552989"/>
                </a:ext>
                <a:ext uri="{FF2B5EF4-FFF2-40B4-BE49-F238E27FC236}">
                  <a16:creationId xmlns:a16="http://schemas.microsoft.com/office/drawing/2014/main" id="{00000000-0008-0000-0100-00001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0" name="Check Box 30" hidden="1">
              <a:extLst>
                <a:ext uri="{63B3BB69-23CF-44E3-9099-C40C66FF867C}">
                  <a14:compatExt spid="_x0000_s552990"/>
                </a:ext>
                <a:ext uri="{FF2B5EF4-FFF2-40B4-BE49-F238E27FC236}">
                  <a16:creationId xmlns:a16="http://schemas.microsoft.com/office/drawing/2014/main" id="{00000000-0008-0000-0100-00001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1" name="Check Box 31" hidden="1">
              <a:extLst>
                <a:ext uri="{63B3BB69-23CF-44E3-9099-C40C66FF867C}">
                  <a14:compatExt spid="_x0000_s552991"/>
                </a:ext>
                <a:ext uri="{FF2B5EF4-FFF2-40B4-BE49-F238E27FC236}">
                  <a16:creationId xmlns:a16="http://schemas.microsoft.com/office/drawing/2014/main" id="{00000000-0008-0000-0100-00001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2" name="Check Box 32" hidden="1">
              <a:extLst>
                <a:ext uri="{63B3BB69-23CF-44E3-9099-C40C66FF867C}">
                  <a14:compatExt spid="_x0000_s552992"/>
                </a:ext>
                <a:ext uri="{FF2B5EF4-FFF2-40B4-BE49-F238E27FC236}">
                  <a16:creationId xmlns:a16="http://schemas.microsoft.com/office/drawing/2014/main" id="{00000000-0008-0000-0100-00002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3" name="Check Box 33" hidden="1">
              <a:extLst>
                <a:ext uri="{63B3BB69-23CF-44E3-9099-C40C66FF867C}">
                  <a14:compatExt spid="_x0000_s552993"/>
                </a:ext>
                <a:ext uri="{FF2B5EF4-FFF2-40B4-BE49-F238E27FC236}">
                  <a16:creationId xmlns:a16="http://schemas.microsoft.com/office/drawing/2014/main" id="{00000000-0008-0000-0100-00002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4" name="Check Box 34" hidden="1">
              <a:extLst>
                <a:ext uri="{63B3BB69-23CF-44E3-9099-C40C66FF867C}">
                  <a14:compatExt spid="_x0000_s552994"/>
                </a:ext>
                <a:ext uri="{FF2B5EF4-FFF2-40B4-BE49-F238E27FC236}">
                  <a16:creationId xmlns:a16="http://schemas.microsoft.com/office/drawing/2014/main" id="{00000000-0008-0000-0100-00002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5" name="Check Box 35" hidden="1">
              <a:extLst>
                <a:ext uri="{63B3BB69-23CF-44E3-9099-C40C66FF867C}">
                  <a14:compatExt spid="_x0000_s552995"/>
                </a:ext>
                <a:ext uri="{FF2B5EF4-FFF2-40B4-BE49-F238E27FC236}">
                  <a16:creationId xmlns:a16="http://schemas.microsoft.com/office/drawing/2014/main" id="{00000000-0008-0000-0100-00002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6" name="Check Box 36" hidden="1">
              <a:extLst>
                <a:ext uri="{63B3BB69-23CF-44E3-9099-C40C66FF867C}">
                  <a14:compatExt spid="_x0000_s552996"/>
                </a:ext>
                <a:ext uri="{FF2B5EF4-FFF2-40B4-BE49-F238E27FC236}">
                  <a16:creationId xmlns:a16="http://schemas.microsoft.com/office/drawing/2014/main" id="{00000000-0008-0000-0100-00002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7" name="Check Box 37" hidden="1">
              <a:extLst>
                <a:ext uri="{63B3BB69-23CF-44E3-9099-C40C66FF867C}">
                  <a14:compatExt spid="_x0000_s552997"/>
                </a:ext>
                <a:ext uri="{FF2B5EF4-FFF2-40B4-BE49-F238E27FC236}">
                  <a16:creationId xmlns:a16="http://schemas.microsoft.com/office/drawing/2014/main" id="{00000000-0008-0000-0100-00002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8" name="Check Box 38" hidden="1">
              <a:extLst>
                <a:ext uri="{63B3BB69-23CF-44E3-9099-C40C66FF867C}">
                  <a14:compatExt spid="_x0000_s552998"/>
                </a:ext>
                <a:ext uri="{FF2B5EF4-FFF2-40B4-BE49-F238E27FC236}">
                  <a16:creationId xmlns:a16="http://schemas.microsoft.com/office/drawing/2014/main" id="{00000000-0008-0000-0100-00002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2999" name="Check Box 39" hidden="1">
              <a:extLst>
                <a:ext uri="{63B3BB69-23CF-44E3-9099-C40C66FF867C}">
                  <a14:compatExt spid="_x0000_s552999"/>
                </a:ext>
                <a:ext uri="{FF2B5EF4-FFF2-40B4-BE49-F238E27FC236}">
                  <a16:creationId xmlns:a16="http://schemas.microsoft.com/office/drawing/2014/main" id="{00000000-0008-0000-0100-00002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0</xdr:rowOff>
        </xdr:from>
        <xdr:to>
          <xdr:col>3</xdr:col>
          <xdr:colOff>0</xdr:colOff>
          <xdr:row>22</xdr:row>
          <xdr:rowOff>107950</xdr:rowOff>
        </xdr:to>
        <xdr:sp macro="" textlink="">
          <xdr:nvSpPr>
            <xdr:cNvPr id="553000" name="Check Box 40" hidden="1">
              <a:extLst>
                <a:ext uri="{63B3BB69-23CF-44E3-9099-C40C66FF867C}">
                  <a14:compatExt spid="_x0000_s553000"/>
                </a:ext>
                <a:ext uri="{FF2B5EF4-FFF2-40B4-BE49-F238E27FC236}">
                  <a16:creationId xmlns:a16="http://schemas.microsoft.com/office/drawing/2014/main" id="{00000000-0008-0000-0100-00002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01" name="Check Box 41" hidden="1">
              <a:extLst>
                <a:ext uri="{63B3BB69-23CF-44E3-9099-C40C66FF867C}">
                  <a14:compatExt spid="_x0000_s553001"/>
                </a:ext>
                <a:ext uri="{FF2B5EF4-FFF2-40B4-BE49-F238E27FC236}">
                  <a16:creationId xmlns:a16="http://schemas.microsoft.com/office/drawing/2014/main" id="{00000000-0008-0000-0100-00002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02" name="Check Box 42" hidden="1">
              <a:extLst>
                <a:ext uri="{63B3BB69-23CF-44E3-9099-C40C66FF867C}">
                  <a14:compatExt spid="_x0000_s553002"/>
                </a:ext>
                <a:ext uri="{FF2B5EF4-FFF2-40B4-BE49-F238E27FC236}">
                  <a16:creationId xmlns:a16="http://schemas.microsoft.com/office/drawing/2014/main" id="{00000000-0008-0000-0100-00002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03" name="Check Box 43" hidden="1">
              <a:extLst>
                <a:ext uri="{63B3BB69-23CF-44E3-9099-C40C66FF867C}">
                  <a14:compatExt spid="_x0000_s553003"/>
                </a:ext>
                <a:ext uri="{FF2B5EF4-FFF2-40B4-BE49-F238E27FC236}">
                  <a16:creationId xmlns:a16="http://schemas.microsoft.com/office/drawing/2014/main" id="{00000000-0008-0000-0100-00002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04" name="Check Box 44" hidden="1">
              <a:extLst>
                <a:ext uri="{63B3BB69-23CF-44E3-9099-C40C66FF867C}">
                  <a14:compatExt spid="_x0000_s553004"/>
                </a:ext>
                <a:ext uri="{FF2B5EF4-FFF2-40B4-BE49-F238E27FC236}">
                  <a16:creationId xmlns:a16="http://schemas.microsoft.com/office/drawing/2014/main" id="{00000000-0008-0000-0100-00002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5" name="Check Box 45" hidden="1">
              <a:extLst>
                <a:ext uri="{63B3BB69-23CF-44E3-9099-C40C66FF867C}">
                  <a14:compatExt spid="_x0000_s553005"/>
                </a:ext>
                <a:ext uri="{FF2B5EF4-FFF2-40B4-BE49-F238E27FC236}">
                  <a16:creationId xmlns:a16="http://schemas.microsoft.com/office/drawing/2014/main" id="{00000000-0008-0000-0100-00002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6" name="Check Box 46" hidden="1">
              <a:extLst>
                <a:ext uri="{63B3BB69-23CF-44E3-9099-C40C66FF867C}">
                  <a14:compatExt spid="_x0000_s553006"/>
                </a:ext>
                <a:ext uri="{FF2B5EF4-FFF2-40B4-BE49-F238E27FC236}">
                  <a16:creationId xmlns:a16="http://schemas.microsoft.com/office/drawing/2014/main" id="{00000000-0008-0000-0100-00002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7" name="Check Box 47" hidden="1">
              <a:extLst>
                <a:ext uri="{63B3BB69-23CF-44E3-9099-C40C66FF867C}">
                  <a14:compatExt spid="_x0000_s553007"/>
                </a:ext>
                <a:ext uri="{FF2B5EF4-FFF2-40B4-BE49-F238E27FC236}">
                  <a16:creationId xmlns:a16="http://schemas.microsoft.com/office/drawing/2014/main" id="{00000000-0008-0000-0100-00002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8" name="Check Box 48" hidden="1">
              <a:extLst>
                <a:ext uri="{63B3BB69-23CF-44E3-9099-C40C66FF867C}">
                  <a14:compatExt spid="_x0000_s553008"/>
                </a:ext>
                <a:ext uri="{FF2B5EF4-FFF2-40B4-BE49-F238E27FC236}">
                  <a16:creationId xmlns:a16="http://schemas.microsoft.com/office/drawing/2014/main" id="{00000000-0008-0000-0100-00003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09" name="Check Box 49" hidden="1">
              <a:extLst>
                <a:ext uri="{63B3BB69-23CF-44E3-9099-C40C66FF867C}">
                  <a14:compatExt spid="_x0000_s553009"/>
                </a:ext>
                <a:ext uri="{FF2B5EF4-FFF2-40B4-BE49-F238E27FC236}">
                  <a16:creationId xmlns:a16="http://schemas.microsoft.com/office/drawing/2014/main" id="{00000000-0008-0000-0100-00003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0" name="Check Box 50" hidden="1">
              <a:extLst>
                <a:ext uri="{63B3BB69-23CF-44E3-9099-C40C66FF867C}">
                  <a14:compatExt spid="_x0000_s553010"/>
                </a:ext>
                <a:ext uri="{FF2B5EF4-FFF2-40B4-BE49-F238E27FC236}">
                  <a16:creationId xmlns:a16="http://schemas.microsoft.com/office/drawing/2014/main" id="{00000000-0008-0000-0100-00003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1" name="Check Box 51" hidden="1">
              <a:extLst>
                <a:ext uri="{63B3BB69-23CF-44E3-9099-C40C66FF867C}">
                  <a14:compatExt spid="_x0000_s553011"/>
                </a:ext>
                <a:ext uri="{FF2B5EF4-FFF2-40B4-BE49-F238E27FC236}">
                  <a16:creationId xmlns:a16="http://schemas.microsoft.com/office/drawing/2014/main" id="{00000000-0008-0000-0100-00003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2" name="Check Box 52" hidden="1">
              <a:extLst>
                <a:ext uri="{63B3BB69-23CF-44E3-9099-C40C66FF867C}">
                  <a14:compatExt spid="_x0000_s553012"/>
                </a:ext>
                <a:ext uri="{FF2B5EF4-FFF2-40B4-BE49-F238E27FC236}">
                  <a16:creationId xmlns:a16="http://schemas.microsoft.com/office/drawing/2014/main" id="{00000000-0008-0000-0100-00003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3" name="Check Box 53" hidden="1">
              <a:extLst>
                <a:ext uri="{63B3BB69-23CF-44E3-9099-C40C66FF867C}">
                  <a14:compatExt spid="_x0000_s553013"/>
                </a:ext>
                <a:ext uri="{FF2B5EF4-FFF2-40B4-BE49-F238E27FC236}">
                  <a16:creationId xmlns:a16="http://schemas.microsoft.com/office/drawing/2014/main" id="{00000000-0008-0000-0100-00003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4" name="Check Box 54" hidden="1">
              <a:extLst>
                <a:ext uri="{63B3BB69-23CF-44E3-9099-C40C66FF867C}">
                  <a14:compatExt spid="_x0000_s553014"/>
                </a:ext>
                <a:ext uri="{FF2B5EF4-FFF2-40B4-BE49-F238E27FC236}">
                  <a16:creationId xmlns:a16="http://schemas.microsoft.com/office/drawing/2014/main" id="{00000000-0008-0000-0100-00003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5" name="Check Box 55" hidden="1">
              <a:extLst>
                <a:ext uri="{63B3BB69-23CF-44E3-9099-C40C66FF867C}">
                  <a14:compatExt spid="_x0000_s553015"/>
                </a:ext>
                <a:ext uri="{FF2B5EF4-FFF2-40B4-BE49-F238E27FC236}">
                  <a16:creationId xmlns:a16="http://schemas.microsoft.com/office/drawing/2014/main" id="{00000000-0008-0000-0100-00003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6" name="Check Box 56" hidden="1">
              <a:extLst>
                <a:ext uri="{63B3BB69-23CF-44E3-9099-C40C66FF867C}">
                  <a14:compatExt spid="_x0000_s553016"/>
                </a:ext>
                <a:ext uri="{FF2B5EF4-FFF2-40B4-BE49-F238E27FC236}">
                  <a16:creationId xmlns:a16="http://schemas.microsoft.com/office/drawing/2014/main" id="{00000000-0008-0000-0100-00003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7" name="Check Box 57" hidden="1">
              <a:extLst>
                <a:ext uri="{63B3BB69-23CF-44E3-9099-C40C66FF867C}">
                  <a14:compatExt spid="_x0000_s553017"/>
                </a:ext>
                <a:ext uri="{FF2B5EF4-FFF2-40B4-BE49-F238E27FC236}">
                  <a16:creationId xmlns:a16="http://schemas.microsoft.com/office/drawing/2014/main" id="{00000000-0008-0000-0100-00003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8" name="Check Box 58" hidden="1">
              <a:extLst>
                <a:ext uri="{63B3BB69-23CF-44E3-9099-C40C66FF867C}">
                  <a14:compatExt spid="_x0000_s553018"/>
                </a:ext>
                <a:ext uri="{FF2B5EF4-FFF2-40B4-BE49-F238E27FC236}">
                  <a16:creationId xmlns:a16="http://schemas.microsoft.com/office/drawing/2014/main" id="{00000000-0008-0000-0100-00003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19" name="Check Box 59" hidden="1">
              <a:extLst>
                <a:ext uri="{63B3BB69-23CF-44E3-9099-C40C66FF867C}">
                  <a14:compatExt spid="_x0000_s553019"/>
                </a:ext>
                <a:ext uri="{FF2B5EF4-FFF2-40B4-BE49-F238E27FC236}">
                  <a16:creationId xmlns:a16="http://schemas.microsoft.com/office/drawing/2014/main" id="{00000000-0008-0000-0100-00003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0" name="Check Box 60" hidden="1">
              <a:extLst>
                <a:ext uri="{63B3BB69-23CF-44E3-9099-C40C66FF867C}">
                  <a14:compatExt spid="_x0000_s553020"/>
                </a:ext>
                <a:ext uri="{FF2B5EF4-FFF2-40B4-BE49-F238E27FC236}">
                  <a16:creationId xmlns:a16="http://schemas.microsoft.com/office/drawing/2014/main" id="{00000000-0008-0000-0100-00003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21" name="Check Box 61" hidden="1">
              <a:extLst>
                <a:ext uri="{63B3BB69-23CF-44E3-9099-C40C66FF867C}">
                  <a14:compatExt spid="_x0000_s553021"/>
                </a:ext>
                <a:ext uri="{FF2B5EF4-FFF2-40B4-BE49-F238E27FC236}">
                  <a16:creationId xmlns:a16="http://schemas.microsoft.com/office/drawing/2014/main" id="{00000000-0008-0000-0100-00003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22" name="Check Box 62" hidden="1">
              <a:extLst>
                <a:ext uri="{63B3BB69-23CF-44E3-9099-C40C66FF867C}">
                  <a14:compatExt spid="_x0000_s553022"/>
                </a:ext>
                <a:ext uri="{FF2B5EF4-FFF2-40B4-BE49-F238E27FC236}">
                  <a16:creationId xmlns:a16="http://schemas.microsoft.com/office/drawing/2014/main" id="{00000000-0008-0000-0100-00003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23" name="Check Box 63" hidden="1">
              <a:extLst>
                <a:ext uri="{63B3BB69-23CF-44E3-9099-C40C66FF867C}">
                  <a14:compatExt spid="_x0000_s553023"/>
                </a:ext>
                <a:ext uri="{FF2B5EF4-FFF2-40B4-BE49-F238E27FC236}">
                  <a16:creationId xmlns:a16="http://schemas.microsoft.com/office/drawing/2014/main" id="{00000000-0008-0000-0100-00003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24" name="Check Box 64" hidden="1">
              <a:extLst>
                <a:ext uri="{63B3BB69-23CF-44E3-9099-C40C66FF867C}">
                  <a14:compatExt spid="_x0000_s553024"/>
                </a:ext>
                <a:ext uri="{FF2B5EF4-FFF2-40B4-BE49-F238E27FC236}">
                  <a16:creationId xmlns:a16="http://schemas.microsoft.com/office/drawing/2014/main" id="{00000000-0008-0000-0100-00004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5" name="Check Box 65" hidden="1">
              <a:extLst>
                <a:ext uri="{63B3BB69-23CF-44E3-9099-C40C66FF867C}">
                  <a14:compatExt spid="_x0000_s553025"/>
                </a:ext>
                <a:ext uri="{FF2B5EF4-FFF2-40B4-BE49-F238E27FC236}">
                  <a16:creationId xmlns:a16="http://schemas.microsoft.com/office/drawing/2014/main" id="{00000000-0008-0000-0100-00004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6" name="Check Box 66" hidden="1">
              <a:extLst>
                <a:ext uri="{63B3BB69-23CF-44E3-9099-C40C66FF867C}">
                  <a14:compatExt spid="_x0000_s553026"/>
                </a:ext>
                <a:ext uri="{FF2B5EF4-FFF2-40B4-BE49-F238E27FC236}">
                  <a16:creationId xmlns:a16="http://schemas.microsoft.com/office/drawing/2014/main" id="{00000000-0008-0000-0100-00004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7" name="Check Box 67" hidden="1">
              <a:extLst>
                <a:ext uri="{63B3BB69-23CF-44E3-9099-C40C66FF867C}">
                  <a14:compatExt spid="_x0000_s553027"/>
                </a:ext>
                <a:ext uri="{FF2B5EF4-FFF2-40B4-BE49-F238E27FC236}">
                  <a16:creationId xmlns:a16="http://schemas.microsoft.com/office/drawing/2014/main" id="{00000000-0008-0000-0100-00004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8" name="Check Box 68" hidden="1">
              <a:extLst>
                <a:ext uri="{63B3BB69-23CF-44E3-9099-C40C66FF867C}">
                  <a14:compatExt spid="_x0000_s553028"/>
                </a:ext>
                <a:ext uri="{FF2B5EF4-FFF2-40B4-BE49-F238E27FC236}">
                  <a16:creationId xmlns:a16="http://schemas.microsoft.com/office/drawing/2014/main" id="{00000000-0008-0000-0100-00004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29" name="Check Box 69" hidden="1">
              <a:extLst>
                <a:ext uri="{63B3BB69-23CF-44E3-9099-C40C66FF867C}">
                  <a14:compatExt spid="_x0000_s553029"/>
                </a:ext>
                <a:ext uri="{FF2B5EF4-FFF2-40B4-BE49-F238E27FC236}">
                  <a16:creationId xmlns:a16="http://schemas.microsoft.com/office/drawing/2014/main" id="{00000000-0008-0000-0100-00004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0" name="Check Box 70" hidden="1">
              <a:extLst>
                <a:ext uri="{63B3BB69-23CF-44E3-9099-C40C66FF867C}">
                  <a14:compatExt spid="_x0000_s553030"/>
                </a:ext>
                <a:ext uri="{FF2B5EF4-FFF2-40B4-BE49-F238E27FC236}">
                  <a16:creationId xmlns:a16="http://schemas.microsoft.com/office/drawing/2014/main" id="{00000000-0008-0000-0100-00004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31" name="Check Box 71" hidden="1">
              <a:extLst>
                <a:ext uri="{63B3BB69-23CF-44E3-9099-C40C66FF867C}">
                  <a14:compatExt spid="_x0000_s553031"/>
                </a:ext>
                <a:ext uri="{FF2B5EF4-FFF2-40B4-BE49-F238E27FC236}">
                  <a16:creationId xmlns:a16="http://schemas.microsoft.com/office/drawing/2014/main" id="{00000000-0008-0000-0100-00004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2" name="Check Box 72" hidden="1">
              <a:extLst>
                <a:ext uri="{63B3BB69-23CF-44E3-9099-C40C66FF867C}">
                  <a14:compatExt spid="_x0000_s553032"/>
                </a:ext>
                <a:ext uri="{FF2B5EF4-FFF2-40B4-BE49-F238E27FC236}">
                  <a16:creationId xmlns:a16="http://schemas.microsoft.com/office/drawing/2014/main" id="{00000000-0008-0000-0100-00004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3" name="Check Box 73" hidden="1">
              <a:extLst>
                <a:ext uri="{63B3BB69-23CF-44E3-9099-C40C66FF867C}">
                  <a14:compatExt spid="_x0000_s553033"/>
                </a:ext>
                <a:ext uri="{FF2B5EF4-FFF2-40B4-BE49-F238E27FC236}">
                  <a16:creationId xmlns:a16="http://schemas.microsoft.com/office/drawing/2014/main" id="{00000000-0008-0000-0100-00004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34" name="Check Box 74" hidden="1">
              <a:extLst>
                <a:ext uri="{63B3BB69-23CF-44E3-9099-C40C66FF867C}">
                  <a14:compatExt spid="_x0000_s553034"/>
                </a:ext>
                <a:ext uri="{FF2B5EF4-FFF2-40B4-BE49-F238E27FC236}">
                  <a16:creationId xmlns:a16="http://schemas.microsoft.com/office/drawing/2014/main" id="{00000000-0008-0000-0100-00004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5" name="Check Box 75" hidden="1">
              <a:extLst>
                <a:ext uri="{63B3BB69-23CF-44E3-9099-C40C66FF867C}">
                  <a14:compatExt spid="_x0000_s553035"/>
                </a:ext>
                <a:ext uri="{FF2B5EF4-FFF2-40B4-BE49-F238E27FC236}">
                  <a16:creationId xmlns:a16="http://schemas.microsoft.com/office/drawing/2014/main" id="{00000000-0008-0000-0100-00004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6" name="Check Box 76" hidden="1">
              <a:extLst>
                <a:ext uri="{63B3BB69-23CF-44E3-9099-C40C66FF867C}">
                  <a14:compatExt spid="_x0000_s553036"/>
                </a:ext>
                <a:ext uri="{FF2B5EF4-FFF2-40B4-BE49-F238E27FC236}">
                  <a16:creationId xmlns:a16="http://schemas.microsoft.com/office/drawing/2014/main" id="{00000000-0008-0000-0100-00004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7" name="Check Box 77" hidden="1">
              <a:extLst>
                <a:ext uri="{63B3BB69-23CF-44E3-9099-C40C66FF867C}">
                  <a14:compatExt spid="_x0000_s553037"/>
                </a:ext>
                <a:ext uri="{FF2B5EF4-FFF2-40B4-BE49-F238E27FC236}">
                  <a16:creationId xmlns:a16="http://schemas.microsoft.com/office/drawing/2014/main" id="{00000000-0008-0000-0100-00004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38" name="Check Box 78" hidden="1">
              <a:extLst>
                <a:ext uri="{63B3BB69-23CF-44E3-9099-C40C66FF867C}">
                  <a14:compatExt spid="_x0000_s553038"/>
                </a:ext>
                <a:ext uri="{FF2B5EF4-FFF2-40B4-BE49-F238E27FC236}">
                  <a16:creationId xmlns:a16="http://schemas.microsoft.com/office/drawing/2014/main" id="{00000000-0008-0000-0100-00004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39" name="Check Box 79" hidden="1">
              <a:extLst>
                <a:ext uri="{63B3BB69-23CF-44E3-9099-C40C66FF867C}">
                  <a14:compatExt spid="_x0000_s553039"/>
                </a:ext>
                <a:ext uri="{FF2B5EF4-FFF2-40B4-BE49-F238E27FC236}">
                  <a16:creationId xmlns:a16="http://schemas.microsoft.com/office/drawing/2014/main" id="{00000000-0008-0000-0100-00004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40" name="Check Box 80" hidden="1">
              <a:extLst>
                <a:ext uri="{63B3BB69-23CF-44E3-9099-C40C66FF867C}">
                  <a14:compatExt spid="_x0000_s553040"/>
                </a:ext>
                <a:ext uri="{FF2B5EF4-FFF2-40B4-BE49-F238E27FC236}">
                  <a16:creationId xmlns:a16="http://schemas.microsoft.com/office/drawing/2014/main" id="{00000000-0008-0000-0100-00005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41" name="Check Box 81" hidden="1">
              <a:extLst>
                <a:ext uri="{63B3BB69-23CF-44E3-9099-C40C66FF867C}">
                  <a14:compatExt spid="_x0000_s553041"/>
                </a:ext>
                <a:ext uri="{FF2B5EF4-FFF2-40B4-BE49-F238E27FC236}">
                  <a16:creationId xmlns:a16="http://schemas.microsoft.com/office/drawing/2014/main" id="{00000000-0008-0000-0100-00005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42" name="Check Box 82" hidden="1">
              <a:extLst>
                <a:ext uri="{63B3BB69-23CF-44E3-9099-C40C66FF867C}">
                  <a14:compatExt spid="_x0000_s553042"/>
                </a:ext>
                <a:ext uri="{FF2B5EF4-FFF2-40B4-BE49-F238E27FC236}">
                  <a16:creationId xmlns:a16="http://schemas.microsoft.com/office/drawing/2014/main" id="{00000000-0008-0000-0100-00005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43" name="Check Box 83" hidden="1">
              <a:extLst>
                <a:ext uri="{63B3BB69-23CF-44E3-9099-C40C66FF867C}">
                  <a14:compatExt spid="_x0000_s553043"/>
                </a:ext>
                <a:ext uri="{FF2B5EF4-FFF2-40B4-BE49-F238E27FC236}">
                  <a16:creationId xmlns:a16="http://schemas.microsoft.com/office/drawing/2014/main" id="{00000000-0008-0000-0100-00005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44" name="Check Box 84" hidden="1">
              <a:extLst>
                <a:ext uri="{63B3BB69-23CF-44E3-9099-C40C66FF867C}">
                  <a14:compatExt spid="_x0000_s553044"/>
                </a:ext>
                <a:ext uri="{FF2B5EF4-FFF2-40B4-BE49-F238E27FC236}">
                  <a16:creationId xmlns:a16="http://schemas.microsoft.com/office/drawing/2014/main" id="{00000000-0008-0000-0100-00005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5" name="Check Box 85" hidden="1">
              <a:extLst>
                <a:ext uri="{63B3BB69-23CF-44E3-9099-C40C66FF867C}">
                  <a14:compatExt spid="_x0000_s553045"/>
                </a:ext>
                <a:ext uri="{FF2B5EF4-FFF2-40B4-BE49-F238E27FC236}">
                  <a16:creationId xmlns:a16="http://schemas.microsoft.com/office/drawing/2014/main" id="{00000000-0008-0000-0100-00005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6" name="Check Box 86" hidden="1">
              <a:extLst>
                <a:ext uri="{63B3BB69-23CF-44E3-9099-C40C66FF867C}">
                  <a14:compatExt spid="_x0000_s553046"/>
                </a:ext>
                <a:ext uri="{FF2B5EF4-FFF2-40B4-BE49-F238E27FC236}">
                  <a16:creationId xmlns:a16="http://schemas.microsoft.com/office/drawing/2014/main" id="{00000000-0008-0000-0100-00005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7" name="Check Box 87" hidden="1">
              <a:extLst>
                <a:ext uri="{63B3BB69-23CF-44E3-9099-C40C66FF867C}">
                  <a14:compatExt spid="_x0000_s553047"/>
                </a:ext>
                <a:ext uri="{FF2B5EF4-FFF2-40B4-BE49-F238E27FC236}">
                  <a16:creationId xmlns:a16="http://schemas.microsoft.com/office/drawing/2014/main" id="{00000000-0008-0000-0100-00005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8" name="Check Box 88" hidden="1">
              <a:extLst>
                <a:ext uri="{63B3BB69-23CF-44E3-9099-C40C66FF867C}">
                  <a14:compatExt spid="_x0000_s553048"/>
                </a:ext>
                <a:ext uri="{FF2B5EF4-FFF2-40B4-BE49-F238E27FC236}">
                  <a16:creationId xmlns:a16="http://schemas.microsoft.com/office/drawing/2014/main" id="{00000000-0008-0000-0100-00005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49" name="Check Box 89" hidden="1">
              <a:extLst>
                <a:ext uri="{63B3BB69-23CF-44E3-9099-C40C66FF867C}">
                  <a14:compatExt spid="_x0000_s553049"/>
                </a:ext>
                <a:ext uri="{FF2B5EF4-FFF2-40B4-BE49-F238E27FC236}">
                  <a16:creationId xmlns:a16="http://schemas.microsoft.com/office/drawing/2014/main" id="{00000000-0008-0000-0100-00005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0" name="Check Box 90" hidden="1">
              <a:extLst>
                <a:ext uri="{63B3BB69-23CF-44E3-9099-C40C66FF867C}">
                  <a14:compatExt spid="_x0000_s553050"/>
                </a:ext>
                <a:ext uri="{FF2B5EF4-FFF2-40B4-BE49-F238E27FC236}">
                  <a16:creationId xmlns:a16="http://schemas.microsoft.com/office/drawing/2014/main" id="{00000000-0008-0000-0100-00005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1" name="Check Box 91" hidden="1">
              <a:extLst>
                <a:ext uri="{63B3BB69-23CF-44E3-9099-C40C66FF867C}">
                  <a14:compatExt spid="_x0000_s553051"/>
                </a:ext>
                <a:ext uri="{FF2B5EF4-FFF2-40B4-BE49-F238E27FC236}">
                  <a16:creationId xmlns:a16="http://schemas.microsoft.com/office/drawing/2014/main" id="{00000000-0008-0000-0100-00005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2" name="Check Box 92" hidden="1">
              <a:extLst>
                <a:ext uri="{63B3BB69-23CF-44E3-9099-C40C66FF867C}">
                  <a14:compatExt spid="_x0000_s553052"/>
                </a:ext>
                <a:ext uri="{FF2B5EF4-FFF2-40B4-BE49-F238E27FC236}">
                  <a16:creationId xmlns:a16="http://schemas.microsoft.com/office/drawing/2014/main" id="{00000000-0008-0000-0100-00005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3" name="Check Box 93" hidden="1">
              <a:extLst>
                <a:ext uri="{63B3BB69-23CF-44E3-9099-C40C66FF867C}">
                  <a14:compatExt spid="_x0000_s553053"/>
                </a:ext>
                <a:ext uri="{FF2B5EF4-FFF2-40B4-BE49-F238E27FC236}">
                  <a16:creationId xmlns:a16="http://schemas.microsoft.com/office/drawing/2014/main" id="{00000000-0008-0000-0100-00005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4" name="Check Box 94" hidden="1">
              <a:extLst>
                <a:ext uri="{63B3BB69-23CF-44E3-9099-C40C66FF867C}">
                  <a14:compatExt spid="_x0000_s553054"/>
                </a:ext>
                <a:ext uri="{FF2B5EF4-FFF2-40B4-BE49-F238E27FC236}">
                  <a16:creationId xmlns:a16="http://schemas.microsoft.com/office/drawing/2014/main" id="{00000000-0008-0000-0100-00005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5" name="Check Box 95" hidden="1">
              <a:extLst>
                <a:ext uri="{63B3BB69-23CF-44E3-9099-C40C66FF867C}">
                  <a14:compatExt spid="_x0000_s553055"/>
                </a:ext>
                <a:ext uri="{FF2B5EF4-FFF2-40B4-BE49-F238E27FC236}">
                  <a16:creationId xmlns:a16="http://schemas.microsoft.com/office/drawing/2014/main" id="{00000000-0008-0000-0100-00005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6" name="Check Box 96" hidden="1">
              <a:extLst>
                <a:ext uri="{63B3BB69-23CF-44E3-9099-C40C66FF867C}">
                  <a14:compatExt spid="_x0000_s553056"/>
                </a:ext>
                <a:ext uri="{FF2B5EF4-FFF2-40B4-BE49-F238E27FC236}">
                  <a16:creationId xmlns:a16="http://schemas.microsoft.com/office/drawing/2014/main" id="{00000000-0008-0000-0100-00006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7" name="Check Box 97" hidden="1">
              <a:extLst>
                <a:ext uri="{63B3BB69-23CF-44E3-9099-C40C66FF867C}">
                  <a14:compatExt spid="_x0000_s553057"/>
                </a:ext>
                <a:ext uri="{FF2B5EF4-FFF2-40B4-BE49-F238E27FC236}">
                  <a16:creationId xmlns:a16="http://schemas.microsoft.com/office/drawing/2014/main" id="{00000000-0008-0000-0100-00006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8" name="Check Box 98" hidden="1">
              <a:extLst>
                <a:ext uri="{63B3BB69-23CF-44E3-9099-C40C66FF867C}">
                  <a14:compatExt spid="_x0000_s553058"/>
                </a:ext>
                <a:ext uri="{FF2B5EF4-FFF2-40B4-BE49-F238E27FC236}">
                  <a16:creationId xmlns:a16="http://schemas.microsoft.com/office/drawing/2014/main" id="{00000000-0008-0000-0100-00006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59" name="Check Box 99" hidden="1">
              <a:extLst>
                <a:ext uri="{63B3BB69-23CF-44E3-9099-C40C66FF867C}">
                  <a14:compatExt spid="_x0000_s553059"/>
                </a:ext>
                <a:ext uri="{FF2B5EF4-FFF2-40B4-BE49-F238E27FC236}">
                  <a16:creationId xmlns:a16="http://schemas.microsoft.com/office/drawing/2014/main" id="{00000000-0008-0000-0100-00006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60" name="Check Box 100" hidden="1">
              <a:extLst>
                <a:ext uri="{63B3BB69-23CF-44E3-9099-C40C66FF867C}">
                  <a14:compatExt spid="_x0000_s553060"/>
                </a:ext>
                <a:ext uri="{FF2B5EF4-FFF2-40B4-BE49-F238E27FC236}">
                  <a16:creationId xmlns:a16="http://schemas.microsoft.com/office/drawing/2014/main" id="{00000000-0008-0000-0100-00006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61" name="Check Box 101" hidden="1">
              <a:extLst>
                <a:ext uri="{63B3BB69-23CF-44E3-9099-C40C66FF867C}">
                  <a14:compatExt spid="_x0000_s553061"/>
                </a:ext>
                <a:ext uri="{FF2B5EF4-FFF2-40B4-BE49-F238E27FC236}">
                  <a16:creationId xmlns:a16="http://schemas.microsoft.com/office/drawing/2014/main" id="{00000000-0008-0000-0100-00006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62" name="Check Box 102" hidden="1">
              <a:extLst>
                <a:ext uri="{63B3BB69-23CF-44E3-9099-C40C66FF867C}">
                  <a14:compatExt spid="_x0000_s553062"/>
                </a:ext>
                <a:ext uri="{FF2B5EF4-FFF2-40B4-BE49-F238E27FC236}">
                  <a16:creationId xmlns:a16="http://schemas.microsoft.com/office/drawing/2014/main" id="{00000000-0008-0000-0100-00006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63" name="Check Box 103" hidden="1">
              <a:extLst>
                <a:ext uri="{63B3BB69-23CF-44E3-9099-C40C66FF867C}">
                  <a14:compatExt spid="_x0000_s553063"/>
                </a:ext>
                <a:ext uri="{FF2B5EF4-FFF2-40B4-BE49-F238E27FC236}">
                  <a16:creationId xmlns:a16="http://schemas.microsoft.com/office/drawing/2014/main" id="{00000000-0008-0000-0100-00006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64" name="Check Box 104" hidden="1">
              <a:extLst>
                <a:ext uri="{63B3BB69-23CF-44E3-9099-C40C66FF867C}">
                  <a14:compatExt spid="_x0000_s553064"/>
                </a:ext>
                <a:ext uri="{FF2B5EF4-FFF2-40B4-BE49-F238E27FC236}">
                  <a16:creationId xmlns:a16="http://schemas.microsoft.com/office/drawing/2014/main" id="{00000000-0008-0000-0100-00006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65" name="Check Box 105" hidden="1">
              <a:extLst>
                <a:ext uri="{63B3BB69-23CF-44E3-9099-C40C66FF867C}">
                  <a14:compatExt spid="_x0000_s553065"/>
                </a:ext>
                <a:ext uri="{FF2B5EF4-FFF2-40B4-BE49-F238E27FC236}">
                  <a16:creationId xmlns:a16="http://schemas.microsoft.com/office/drawing/2014/main" id="{00000000-0008-0000-0100-00006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66" name="Check Box 106" hidden="1">
              <a:extLst>
                <a:ext uri="{63B3BB69-23CF-44E3-9099-C40C66FF867C}">
                  <a14:compatExt spid="_x0000_s553066"/>
                </a:ext>
                <a:ext uri="{FF2B5EF4-FFF2-40B4-BE49-F238E27FC236}">
                  <a16:creationId xmlns:a16="http://schemas.microsoft.com/office/drawing/2014/main" id="{00000000-0008-0000-0100-00006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67" name="Check Box 107" hidden="1">
              <a:extLst>
                <a:ext uri="{63B3BB69-23CF-44E3-9099-C40C66FF867C}">
                  <a14:compatExt spid="_x0000_s553067"/>
                </a:ext>
                <a:ext uri="{FF2B5EF4-FFF2-40B4-BE49-F238E27FC236}">
                  <a16:creationId xmlns:a16="http://schemas.microsoft.com/office/drawing/2014/main" id="{00000000-0008-0000-0100-00006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68" name="Check Box 108" hidden="1">
              <a:extLst>
                <a:ext uri="{63B3BB69-23CF-44E3-9099-C40C66FF867C}">
                  <a14:compatExt spid="_x0000_s553068"/>
                </a:ext>
                <a:ext uri="{FF2B5EF4-FFF2-40B4-BE49-F238E27FC236}">
                  <a16:creationId xmlns:a16="http://schemas.microsoft.com/office/drawing/2014/main" id="{00000000-0008-0000-0100-00006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69" name="Check Box 109" hidden="1">
              <a:extLst>
                <a:ext uri="{63B3BB69-23CF-44E3-9099-C40C66FF867C}">
                  <a14:compatExt spid="_x0000_s553069"/>
                </a:ext>
                <a:ext uri="{FF2B5EF4-FFF2-40B4-BE49-F238E27FC236}">
                  <a16:creationId xmlns:a16="http://schemas.microsoft.com/office/drawing/2014/main" id="{00000000-0008-0000-0100-00006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0" name="Check Box 110" hidden="1">
              <a:extLst>
                <a:ext uri="{63B3BB69-23CF-44E3-9099-C40C66FF867C}">
                  <a14:compatExt spid="_x0000_s553070"/>
                </a:ext>
                <a:ext uri="{FF2B5EF4-FFF2-40B4-BE49-F238E27FC236}">
                  <a16:creationId xmlns:a16="http://schemas.microsoft.com/office/drawing/2014/main" id="{00000000-0008-0000-0100-00006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1" name="Check Box 111" hidden="1">
              <a:extLst>
                <a:ext uri="{63B3BB69-23CF-44E3-9099-C40C66FF867C}">
                  <a14:compatExt spid="_x0000_s553071"/>
                </a:ext>
                <a:ext uri="{FF2B5EF4-FFF2-40B4-BE49-F238E27FC236}">
                  <a16:creationId xmlns:a16="http://schemas.microsoft.com/office/drawing/2014/main" id="{00000000-0008-0000-0100-00006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72" name="Check Box 112" hidden="1">
              <a:extLst>
                <a:ext uri="{63B3BB69-23CF-44E3-9099-C40C66FF867C}">
                  <a14:compatExt spid="_x0000_s553072"/>
                </a:ext>
                <a:ext uri="{FF2B5EF4-FFF2-40B4-BE49-F238E27FC236}">
                  <a16:creationId xmlns:a16="http://schemas.microsoft.com/office/drawing/2014/main" id="{00000000-0008-0000-0100-00007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3" name="Check Box 113" hidden="1">
              <a:extLst>
                <a:ext uri="{63B3BB69-23CF-44E3-9099-C40C66FF867C}">
                  <a14:compatExt spid="_x0000_s553073"/>
                </a:ext>
                <a:ext uri="{FF2B5EF4-FFF2-40B4-BE49-F238E27FC236}">
                  <a16:creationId xmlns:a16="http://schemas.microsoft.com/office/drawing/2014/main" id="{00000000-0008-0000-0100-00007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4" name="Check Box 114" hidden="1">
              <a:extLst>
                <a:ext uri="{63B3BB69-23CF-44E3-9099-C40C66FF867C}">
                  <a14:compatExt spid="_x0000_s553074"/>
                </a:ext>
                <a:ext uri="{FF2B5EF4-FFF2-40B4-BE49-F238E27FC236}">
                  <a16:creationId xmlns:a16="http://schemas.microsoft.com/office/drawing/2014/main" id="{00000000-0008-0000-0100-00007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75" name="Check Box 115" hidden="1">
              <a:extLst>
                <a:ext uri="{63B3BB69-23CF-44E3-9099-C40C66FF867C}">
                  <a14:compatExt spid="_x0000_s553075"/>
                </a:ext>
                <a:ext uri="{FF2B5EF4-FFF2-40B4-BE49-F238E27FC236}">
                  <a16:creationId xmlns:a16="http://schemas.microsoft.com/office/drawing/2014/main" id="{00000000-0008-0000-0100-00007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6" name="Check Box 116" hidden="1">
              <a:extLst>
                <a:ext uri="{63B3BB69-23CF-44E3-9099-C40C66FF867C}">
                  <a14:compatExt spid="_x0000_s553076"/>
                </a:ext>
                <a:ext uri="{FF2B5EF4-FFF2-40B4-BE49-F238E27FC236}">
                  <a16:creationId xmlns:a16="http://schemas.microsoft.com/office/drawing/2014/main" id="{00000000-0008-0000-0100-00007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7" name="Check Box 117" hidden="1">
              <a:extLst>
                <a:ext uri="{63B3BB69-23CF-44E3-9099-C40C66FF867C}">
                  <a14:compatExt spid="_x0000_s553077"/>
                </a:ext>
                <a:ext uri="{FF2B5EF4-FFF2-40B4-BE49-F238E27FC236}">
                  <a16:creationId xmlns:a16="http://schemas.microsoft.com/office/drawing/2014/main" id="{00000000-0008-0000-0100-00007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78" name="Check Box 118" hidden="1">
              <a:extLst>
                <a:ext uri="{63B3BB69-23CF-44E3-9099-C40C66FF867C}">
                  <a14:compatExt spid="_x0000_s553078"/>
                </a:ext>
                <a:ext uri="{FF2B5EF4-FFF2-40B4-BE49-F238E27FC236}">
                  <a16:creationId xmlns:a16="http://schemas.microsoft.com/office/drawing/2014/main" id="{00000000-0008-0000-0100-00007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79" name="Check Box 119" hidden="1">
              <a:extLst>
                <a:ext uri="{63B3BB69-23CF-44E3-9099-C40C66FF867C}">
                  <a14:compatExt spid="_x0000_s553079"/>
                </a:ext>
                <a:ext uri="{FF2B5EF4-FFF2-40B4-BE49-F238E27FC236}">
                  <a16:creationId xmlns:a16="http://schemas.microsoft.com/office/drawing/2014/main" id="{00000000-0008-0000-0100-00007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88900</xdr:rowOff>
        </xdr:to>
        <xdr:sp macro="" textlink="">
          <xdr:nvSpPr>
            <xdr:cNvPr id="553080" name="Check Box 120" hidden="1">
              <a:extLst>
                <a:ext uri="{63B3BB69-23CF-44E3-9099-C40C66FF867C}">
                  <a14:compatExt spid="_x0000_s553080"/>
                </a:ext>
                <a:ext uri="{FF2B5EF4-FFF2-40B4-BE49-F238E27FC236}">
                  <a16:creationId xmlns:a16="http://schemas.microsoft.com/office/drawing/2014/main" id="{00000000-0008-0000-0100-00007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1" name="Check Box 121" hidden="1">
              <a:extLst>
                <a:ext uri="{63B3BB69-23CF-44E3-9099-C40C66FF867C}">
                  <a14:compatExt spid="_x0000_s553081"/>
                </a:ext>
                <a:ext uri="{FF2B5EF4-FFF2-40B4-BE49-F238E27FC236}">
                  <a16:creationId xmlns:a16="http://schemas.microsoft.com/office/drawing/2014/main" id="{00000000-0008-0000-0100-00007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082" name="Check Box 122" hidden="1">
              <a:extLst>
                <a:ext uri="{63B3BB69-23CF-44E3-9099-C40C66FF867C}">
                  <a14:compatExt spid="_x0000_s553082"/>
                </a:ext>
                <a:ext uri="{FF2B5EF4-FFF2-40B4-BE49-F238E27FC236}">
                  <a16:creationId xmlns:a16="http://schemas.microsoft.com/office/drawing/2014/main" id="{00000000-0008-0000-0100-00007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3" name="Check Box 123" hidden="1">
              <a:extLst>
                <a:ext uri="{63B3BB69-23CF-44E3-9099-C40C66FF867C}">
                  <a14:compatExt spid="_x0000_s553083"/>
                </a:ext>
                <a:ext uri="{FF2B5EF4-FFF2-40B4-BE49-F238E27FC236}">
                  <a16:creationId xmlns:a16="http://schemas.microsoft.com/office/drawing/2014/main" id="{00000000-0008-0000-0100-00007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4" name="Check Box 124" hidden="1">
              <a:extLst>
                <a:ext uri="{63B3BB69-23CF-44E3-9099-C40C66FF867C}">
                  <a14:compatExt spid="_x0000_s553084"/>
                </a:ext>
                <a:ext uri="{FF2B5EF4-FFF2-40B4-BE49-F238E27FC236}">
                  <a16:creationId xmlns:a16="http://schemas.microsoft.com/office/drawing/2014/main" id="{00000000-0008-0000-0100-00007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5" name="Check Box 125" hidden="1">
              <a:extLst>
                <a:ext uri="{63B3BB69-23CF-44E3-9099-C40C66FF867C}">
                  <a14:compatExt spid="_x0000_s553085"/>
                </a:ext>
                <a:ext uri="{FF2B5EF4-FFF2-40B4-BE49-F238E27FC236}">
                  <a16:creationId xmlns:a16="http://schemas.microsoft.com/office/drawing/2014/main" id="{00000000-0008-0000-0100-00007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6" name="Check Box 126" hidden="1">
              <a:extLst>
                <a:ext uri="{63B3BB69-23CF-44E3-9099-C40C66FF867C}">
                  <a14:compatExt spid="_x0000_s553086"/>
                </a:ext>
                <a:ext uri="{FF2B5EF4-FFF2-40B4-BE49-F238E27FC236}">
                  <a16:creationId xmlns:a16="http://schemas.microsoft.com/office/drawing/2014/main" id="{00000000-0008-0000-0100-00007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7" name="Check Box 127" hidden="1">
              <a:extLst>
                <a:ext uri="{63B3BB69-23CF-44E3-9099-C40C66FF867C}">
                  <a14:compatExt spid="_x0000_s553087"/>
                </a:ext>
                <a:ext uri="{FF2B5EF4-FFF2-40B4-BE49-F238E27FC236}">
                  <a16:creationId xmlns:a16="http://schemas.microsoft.com/office/drawing/2014/main" id="{00000000-0008-0000-0100-00007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8" name="Check Box 128" hidden="1">
              <a:extLst>
                <a:ext uri="{63B3BB69-23CF-44E3-9099-C40C66FF867C}">
                  <a14:compatExt spid="_x0000_s553088"/>
                </a:ext>
                <a:ext uri="{FF2B5EF4-FFF2-40B4-BE49-F238E27FC236}">
                  <a16:creationId xmlns:a16="http://schemas.microsoft.com/office/drawing/2014/main" id="{00000000-0008-0000-0100-00008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89" name="Check Box 129" hidden="1">
              <a:extLst>
                <a:ext uri="{63B3BB69-23CF-44E3-9099-C40C66FF867C}">
                  <a14:compatExt spid="_x0000_s553089"/>
                </a:ext>
                <a:ext uri="{FF2B5EF4-FFF2-40B4-BE49-F238E27FC236}">
                  <a16:creationId xmlns:a16="http://schemas.microsoft.com/office/drawing/2014/main" id="{00000000-0008-0000-0100-00008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0" name="Check Box 130" hidden="1">
              <a:extLst>
                <a:ext uri="{63B3BB69-23CF-44E3-9099-C40C66FF867C}">
                  <a14:compatExt spid="_x0000_s553090"/>
                </a:ext>
                <a:ext uri="{FF2B5EF4-FFF2-40B4-BE49-F238E27FC236}">
                  <a16:creationId xmlns:a16="http://schemas.microsoft.com/office/drawing/2014/main" id="{00000000-0008-0000-0100-00008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1" name="Check Box 131" hidden="1">
              <a:extLst>
                <a:ext uri="{63B3BB69-23CF-44E3-9099-C40C66FF867C}">
                  <a14:compatExt spid="_x0000_s553091"/>
                </a:ext>
                <a:ext uri="{FF2B5EF4-FFF2-40B4-BE49-F238E27FC236}">
                  <a16:creationId xmlns:a16="http://schemas.microsoft.com/office/drawing/2014/main" id="{00000000-0008-0000-0100-00008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2" name="Check Box 132" hidden="1">
              <a:extLst>
                <a:ext uri="{63B3BB69-23CF-44E3-9099-C40C66FF867C}">
                  <a14:compatExt spid="_x0000_s553092"/>
                </a:ext>
                <a:ext uri="{FF2B5EF4-FFF2-40B4-BE49-F238E27FC236}">
                  <a16:creationId xmlns:a16="http://schemas.microsoft.com/office/drawing/2014/main" id="{00000000-0008-0000-0100-00008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3" name="Check Box 133" hidden="1">
              <a:extLst>
                <a:ext uri="{63B3BB69-23CF-44E3-9099-C40C66FF867C}">
                  <a14:compatExt spid="_x0000_s553093"/>
                </a:ext>
                <a:ext uri="{FF2B5EF4-FFF2-40B4-BE49-F238E27FC236}">
                  <a16:creationId xmlns:a16="http://schemas.microsoft.com/office/drawing/2014/main" id="{00000000-0008-0000-0100-00008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4" name="Check Box 134" hidden="1">
              <a:extLst>
                <a:ext uri="{63B3BB69-23CF-44E3-9099-C40C66FF867C}">
                  <a14:compatExt spid="_x0000_s553094"/>
                </a:ext>
                <a:ext uri="{FF2B5EF4-FFF2-40B4-BE49-F238E27FC236}">
                  <a16:creationId xmlns:a16="http://schemas.microsoft.com/office/drawing/2014/main" id="{00000000-0008-0000-0100-00008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5" name="Check Box 135" hidden="1">
              <a:extLst>
                <a:ext uri="{63B3BB69-23CF-44E3-9099-C40C66FF867C}">
                  <a14:compatExt spid="_x0000_s553095"/>
                </a:ext>
                <a:ext uri="{FF2B5EF4-FFF2-40B4-BE49-F238E27FC236}">
                  <a16:creationId xmlns:a16="http://schemas.microsoft.com/office/drawing/2014/main" id="{00000000-0008-0000-0100-00008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6" name="Check Box 136" hidden="1">
              <a:extLst>
                <a:ext uri="{63B3BB69-23CF-44E3-9099-C40C66FF867C}">
                  <a14:compatExt spid="_x0000_s553096"/>
                </a:ext>
                <a:ext uri="{FF2B5EF4-FFF2-40B4-BE49-F238E27FC236}">
                  <a16:creationId xmlns:a16="http://schemas.microsoft.com/office/drawing/2014/main" id="{00000000-0008-0000-0100-00008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7" name="Check Box 137" hidden="1">
              <a:extLst>
                <a:ext uri="{63B3BB69-23CF-44E3-9099-C40C66FF867C}">
                  <a14:compatExt spid="_x0000_s553097"/>
                </a:ext>
                <a:ext uri="{FF2B5EF4-FFF2-40B4-BE49-F238E27FC236}">
                  <a16:creationId xmlns:a16="http://schemas.microsoft.com/office/drawing/2014/main" id="{00000000-0008-0000-0100-00008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098" name="Check Box 138" hidden="1">
              <a:extLst>
                <a:ext uri="{63B3BB69-23CF-44E3-9099-C40C66FF867C}">
                  <a14:compatExt spid="_x0000_s553098"/>
                </a:ext>
                <a:ext uri="{FF2B5EF4-FFF2-40B4-BE49-F238E27FC236}">
                  <a16:creationId xmlns:a16="http://schemas.microsoft.com/office/drawing/2014/main" id="{00000000-0008-0000-0100-00008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099" name="Check Box 139" hidden="1">
              <a:extLst>
                <a:ext uri="{63B3BB69-23CF-44E3-9099-C40C66FF867C}">
                  <a14:compatExt spid="_x0000_s553099"/>
                </a:ext>
                <a:ext uri="{FF2B5EF4-FFF2-40B4-BE49-F238E27FC236}">
                  <a16:creationId xmlns:a16="http://schemas.microsoft.com/office/drawing/2014/main" id="{00000000-0008-0000-0100-00008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100" name="Check Box 140" hidden="1">
              <a:extLst>
                <a:ext uri="{63B3BB69-23CF-44E3-9099-C40C66FF867C}">
                  <a14:compatExt spid="_x0000_s553100"/>
                </a:ext>
                <a:ext uri="{FF2B5EF4-FFF2-40B4-BE49-F238E27FC236}">
                  <a16:creationId xmlns:a16="http://schemas.microsoft.com/office/drawing/2014/main" id="{00000000-0008-0000-0100-00008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127000</xdr:rowOff>
        </xdr:to>
        <xdr:sp macro="" textlink="">
          <xdr:nvSpPr>
            <xdr:cNvPr id="553101" name="Check Box 141" hidden="1">
              <a:extLst>
                <a:ext uri="{63B3BB69-23CF-44E3-9099-C40C66FF867C}">
                  <a14:compatExt spid="_x0000_s553101"/>
                </a:ext>
                <a:ext uri="{FF2B5EF4-FFF2-40B4-BE49-F238E27FC236}">
                  <a16:creationId xmlns:a16="http://schemas.microsoft.com/office/drawing/2014/main" id="{00000000-0008-0000-0100-00008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102" name="Check Box 142" hidden="1">
              <a:extLst>
                <a:ext uri="{63B3BB69-23CF-44E3-9099-C40C66FF867C}">
                  <a14:compatExt spid="_x0000_s553102"/>
                </a:ext>
                <a:ext uri="{FF2B5EF4-FFF2-40B4-BE49-F238E27FC236}">
                  <a16:creationId xmlns:a16="http://schemas.microsoft.com/office/drawing/2014/main" id="{00000000-0008-0000-0100-00008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3" name="Check Box 143" hidden="1">
              <a:extLst>
                <a:ext uri="{63B3BB69-23CF-44E3-9099-C40C66FF867C}">
                  <a14:compatExt spid="_x0000_s553103"/>
                </a:ext>
                <a:ext uri="{FF2B5EF4-FFF2-40B4-BE49-F238E27FC236}">
                  <a16:creationId xmlns:a16="http://schemas.microsoft.com/office/drawing/2014/main" id="{00000000-0008-0000-0100-00008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4" name="Check Box 144" hidden="1">
              <a:extLst>
                <a:ext uri="{63B3BB69-23CF-44E3-9099-C40C66FF867C}">
                  <a14:compatExt spid="_x0000_s553104"/>
                </a:ext>
                <a:ext uri="{FF2B5EF4-FFF2-40B4-BE49-F238E27FC236}">
                  <a16:creationId xmlns:a16="http://schemas.microsoft.com/office/drawing/2014/main" id="{00000000-0008-0000-0100-00009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5" name="Check Box 145" hidden="1">
              <a:extLst>
                <a:ext uri="{63B3BB69-23CF-44E3-9099-C40C66FF867C}">
                  <a14:compatExt spid="_x0000_s553105"/>
                </a:ext>
                <a:ext uri="{FF2B5EF4-FFF2-40B4-BE49-F238E27FC236}">
                  <a16:creationId xmlns:a16="http://schemas.microsoft.com/office/drawing/2014/main" id="{00000000-0008-0000-0100-00009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6" name="Check Box 146" hidden="1">
              <a:extLst>
                <a:ext uri="{63B3BB69-23CF-44E3-9099-C40C66FF867C}">
                  <a14:compatExt spid="_x0000_s553106"/>
                </a:ext>
                <a:ext uri="{FF2B5EF4-FFF2-40B4-BE49-F238E27FC236}">
                  <a16:creationId xmlns:a16="http://schemas.microsoft.com/office/drawing/2014/main" id="{00000000-0008-0000-0100-00009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7" name="Check Box 147" hidden="1">
              <a:extLst>
                <a:ext uri="{63B3BB69-23CF-44E3-9099-C40C66FF867C}">
                  <a14:compatExt spid="_x0000_s553107"/>
                </a:ext>
                <a:ext uri="{FF2B5EF4-FFF2-40B4-BE49-F238E27FC236}">
                  <a16:creationId xmlns:a16="http://schemas.microsoft.com/office/drawing/2014/main" id="{00000000-0008-0000-0100-00009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8" name="Check Box 148" hidden="1">
              <a:extLst>
                <a:ext uri="{63B3BB69-23CF-44E3-9099-C40C66FF867C}">
                  <a14:compatExt spid="_x0000_s553108"/>
                </a:ext>
                <a:ext uri="{FF2B5EF4-FFF2-40B4-BE49-F238E27FC236}">
                  <a16:creationId xmlns:a16="http://schemas.microsoft.com/office/drawing/2014/main" id="{00000000-0008-0000-0100-00009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09" name="Check Box 149" hidden="1">
              <a:extLst>
                <a:ext uri="{63B3BB69-23CF-44E3-9099-C40C66FF867C}">
                  <a14:compatExt spid="_x0000_s553109"/>
                </a:ext>
                <a:ext uri="{FF2B5EF4-FFF2-40B4-BE49-F238E27FC236}">
                  <a16:creationId xmlns:a16="http://schemas.microsoft.com/office/drawing/2014/main" id="{00000000-0008-0000-0100-00009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0" name="Check Box 150" hidden="1">
              <a:extLst>
                <a:ext uri="{63B3BB69-23CF-44E3-9099-C40C66FF867C}">
                  <a14:compatExt spid="_x0000_s553110"/>
                </a:ext>
                <a:ext uri="{FF2B5EF4-FFF2-40B4-BE49-F238E27FC236}">
                  <a16:creationId xmlns:a16="http://schemas.microsoft.com/office/drawing/2014/main" id="{00000000-0008-0000-0100-00009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1" name="Check Box 151" hidden="1">
              <a:extLst>
                <a:ext uri="{63B3BB69-23CF-44E3-9099-C40C66FF867C}">
                  <a14:compatExt spid="_x0000_s553111"/>
                </a:ext>
                <a:ext uri="{FF2B5EF4-FFF2-40B4-BE49-F238E27FC236}">
                  <a16:creationId xmlns:a16="http://schemas.microsoft.com/office/drawing/2014/main" id="{00000000-0008-0000-0100-00009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2" name="Check Box 152" hidden="1">
              <a:extLst>
                <a:ext uri="{63B3BB69-23CF-44E3-9099-C40C66FF867C}">
                  <a14:compatExt spid="_x0000_s553112"/>
                </a:ext>
                <a:ext uri="{FF2B5EF4-FFF2-40B4-BE49-F238E27FC236}">
                  <a16:creationId xmlns:a16="http://schemas.microsoft.com/office/drawing/2014/main" id="{00000000-0008-0000-0100-00009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3" name="Check Box 153" hidden="1">
              <a:extLst>
                <a:ext uri="{63B3BB69-23CF-44E3-9099-C40C66FF867C}">
                  <a14:compatExt spid="_x0000_s553113"/>
                </a:ext>
                <a:ext uri="{FF2B5EF4-FFF2-40B4-BE49-F238E27FC236}">
                  <a16:creationId xmlns:a16="http://schemas.microsoft.com/office/drawing/2014/main" id="{00000000-0008-0000-0100-00009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4" name="Check Box 154" hidden="1">
              <a:extLst>
                <a:ext uri="{63B3BB69-23CF-44E3-9099-C40C66FF867C}">
                  <a14:compatExt spid="_x0000_s553114"/>
                </a:ext>
                <a:ext uri="{FF2B5EF4-FFF2-40B4-BE49-F238E27FC236}">
                  <a16:creationId xmlns:a16="http://schemas.microsoft.com/office/drawing/2014/main" id="{00000000-0008-0000-0100-00009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5" name="Check Box 155" hidden="1">
              <a:extLst>
                <a:ext uri="{63B3BB69-23CF-44E3-9099-C40C66FF867C}">
                  <a14:compatExt spid="_x0000_s553115"/>
                </a:ext>
                <a:ext uri="{FF2B5EF4-FFF2-40B4-BE49-F238E27FC236}">
                  <a16:creationId xmlns:a16="http://schemas.microsoft.com/office/drawing/2014/main" id="{00000000-0008-0000-0100-00009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6" name="Check Box 156" hidden="1">
              <a:extLst>
                <a:ext uri="{63B3BB69-23CF-44E3-9099-C40C66FF867C}">
                  <a14:compatExt spid="_x0000_s553116"/>
                </a:ext>
                <a:ext uri="{FF2B5EF4-FFF2-40B4-BE49-F238E27FC236}">
                  <a16:creationId xmlns:a16="http://schemas.microsoft.com/office/drawing/2014/main" id="{00000000-0008-0000-0100-00009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7" name="Check Box 157" hidden="1">
              <a:extLst>
                <a:ext uri="{63B3BB69-23CF-44E3-9099-C40C66FF867C}">
                  <a14:compatExt spid="_x0000_s553117"/>
                </a:ext>
                <a:ext uri="{FF2B5EF4-FFF2-40B4-BE49-F238E27FC236}">
                  <a16:creationId xmlns:a16="http://schemas.microsoft.com/office/drawing/2014/main" id="{00000000-0008-0000-0100-00009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18" name="Check Box 158" hidden="1">
              <a:extLst>
                <a:ext uri="{63B3BB69-23CF-44E3-9099-C40C66FF867C}">
                  <a14:compatExt spid="_x0000_s553118"/>
                </a:ext>
                <a:ext uri="{FF2B5EF4-FFF2-40B4-BE49-F238E27FC236}">
                  <a16:creationId xmlns:a16="http://schemas.microsoft.com/office/drawing/2014/main" id="{00000000-0008-0000-0100-00009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50800</xdr:rowOff>
        </xdr:to>
        <xdr:sp macro="" textlink="">
          <xdr:nvSpPr>
            <xdr:cNvPr id="553119" name="Check Box 159" hidden="1">
              <a:extLst>
                <a:ext uri="{63B3BB69-23CF-44E3-9099-C40C66FF867C}">
                  <a14:compatExt spid="_x0000_s553119"/>
                </a:ext>
                <a:ext uri="{FF2B5EF4-FFF2-40B4-BE49-F238E27FC236}">
                  <a16:creationId xmlns:a16="http://schemas.microsoft.com/office/drawing/2014/main" id="{00000000-0008-0000-0100-00009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0" name="Check Box 160" hidden="1">
              <a:extLst>
                <a:ext uri="{63B3BB69-23CF-44E3-9099-C40C66FF867C}">
                  <a14:compatExt spid="_x0000_s553120"/>
                </a:ext>
                <a:ext uri="{FF2B5EF4-FFF2-40B4-BE49-F238E27FC236}">
                  <a16:creationId xmlns:a16="http://schemas.microsoft.com/office/drawing/2014/main" id="{00000000-0008-0000-0100-0000A0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1" name="Check Box 161" hidden="1">
              <a:extLst>
                <a:ext uri="{63B3BB69-23CF-44E3-9099-C40C66FF867C}">
                  <a14:compatExt spid="_x0000_s553121"/>
                </a:ext>
                <a:ext uri="{FF2B5EF4-FFF2-40B4-BE49-F238E27FC236}">
                  <a16:creationId xmlns:a16="http://schemas.microsoft.com/office/drawing/2014/main" id="{00000000-0008-0000-0100-0000A1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2" name="Check Box 162" hidden="1">
              <a:extLst>
                <a:ext uri="{63B3BB69-23CF-44E3-9099-C40C66FF867C}">
                  <a14:compatExt spid="_x0000_s553122"/>
                </a:ext>
                <a:ext uri="{FF2B5EF4-FFF2-40B4-BE49-F238E27FC236}">
                  <a16:creationId xmlns:a16="http://schemas.microsoft.com/office/drawing/2014/main" id="{00000000-0008-0000-0100-0000A2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3" name="Check Box 163" hidden="1">
              <a:extLst>
                <a:ext uri="{63B3BB69-23CF-44E3-9099-C40C66FF867C}">
                  <a14:compatExt spid="_x0000_s553123"/>
                </a:ext>
                <a:ext uri="{FF2B5EF4-FFF2-40B4-BE49-F238E27FC236}">
                  <a16:creationId xmlns:a16="http://schemas.microsoft.com/office/drawing/2014/main" id="{00000000-0008-0000-0100-0000A3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4" name="Check Box 164" hidden="1">
              <a:extLst>
                <a:ext uri="{63B3BB69-23CF-44E3-9099-C40C66FF867C}">
                  <a14:compatExt spid="_x0000_s553124"/>
                </a:ext>
                <a:ext uri="{FF2B5EF4-FFF2-40B4-BE49-F238E27FC236}">
                  <a16:creationId xmlns:a16="http://schemas.microsoft.com/office/drawing/2014/main" id="{00000000-0008-0000-0100-0000A4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5" name="Check Box 165" hidden="1">
              <a:extLst>
                <a:ext uri="{63B3BB69-23CF-44E3-9099-C40C66FF867C}">
                  <a14:compatExt spid="_x0000_s553125"/>
                </a:ext>
                <a:ext uri="{FF2B5EF4-FFF2-40B4-BE49-F238E27FC236}">
                  <a16:creationId xmlns:a16="http://schemas.microsoft.com/office/drawing/2014/main" id="{00000000-0008-0000-0100-0000A5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6" name="Check Box 166" hidden="1">
              <a:extLst>
                <a:ext uri="{63B3BB69-23CF-44E3-9099-C40C66FF867C}">
                  <a14:compatExt spid="_x0000_s553126"/>
                </a:ext>
                <a:ext uri="{FF2B5EF4-FFF2-40B4-BE49-F238E27FC236}">
                  <a16:creationId xmlns:a16="http://schemas.microsoft.com/office/drawing/2014/main" id="{00000000-0008-0000-0100-0000A6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7" name="Check Box 167" hidden="1">
              <a:extLst>
                <a:ext uri="{63B3BB69-23CF-44E3-9099-C40C66FF867C}">
                  <a14:compatExt spid="_x0000_s553127"/>
                </a:ext>
                <a:ext uri="{FF2B5EF4-FFF2-40B4-BE49-F238E27FC236}">
                  <a16:creationId xmlns:a16="http://schemas.microsoft.com/office/drawing/2014/main" id="{00000000-0008-0000-0100-0000A7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8" name="Check Box 168" hidden="1">
              <a:extLst>
                <a:ext uri="{63B3BB69-23CF-44E3-9099-C40C66FF867C}">
                  <a14:compatExt spid="_x0000_s553128"/>
                </a:ext>
                <a:ext uri="{FF2B5EF4-FFF2-40B4-BE49-F238E27FC236}">
                  <a16:creationId xmlns:a16="http://schemas.microsoft.com/office/drawing/2014/main" id="{00000000-0008-0000-0100-0000A8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29" name="Check Box 169" hidden="1">
              <a:extLst>
                <a:ext uri="{63B3BB69-23CF-44E3-9099-C40C66FF867C}">
                  <a14:compatExt spid="_x0000_s553129"/>
                </a:ext>
                <a:ext uri="{FF2B5EF4-FFF2-40B4-BE49-F238E27FC236}">
                  <a16:creationId xmlns:a16="http://schemas.microsoft.com/office/drawing/2014/main" id="{00000000-0008-0000-0100-0000A9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0" name="Check Box 170" hidden="1">
              <a:extLst>
                <a:ext uri="{63B3BB69-23CF-44E3-9099-C40C66FF867C}">
                  <a14:compatExt spid="_x0000_s553130"/>
                </a:ext>
                <a:ext uri="{FF2B5EF4-FFF2-40B4-BE49-F238E27FC236}">
                  <a16:creationId xmlns:a16="http://schemas.microsoft.com/office/drawing/2014/main" id="{00000000-0008-0000-0100-0000AA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1" name="Check Box 171" hidden="1">
              <a:extLst>
                <a:ext uri="{63B3BB69-23CF-44E3-9099-C40C66FF867C}">
                  <a14:compatExt spid="_x0000_s553131"/>
                </a:ext>
                <a:ext uri="{FF2B5EF4-FFF2-40B4-BE49-F238E27FC236}">
                  <a16:creationId xmlns:a16="http://schemas.microsoft.com/office/drawing/2014/main" id="{00000000-0008-0000-0100-0000AB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2" name="Check Box 172" hidden="1">
              <a:extLst>
                <a:ext uri="{63B3BB69-23CF-44E3-9099-C40C66FF867C}">
                  <a14:compatExt spid="_x0000_s553132"/>
                </a:ext>
                <a:ext uri="{FF2B5EF4-FFF2-40B4-BE49-F238E27FC236}">
                  <a16:creationId xmlns:a16="http://schemas.microsoft.com/office/drawing/2014/main" id="{00000000-0008-0000-0100-0000AC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3" name="Check Box 173" hidden="1">
              <a:extLst>
                <a:ext uri="{63B3BB69-23CF-44E3-9099-C40C66FF867C}">
                  <a14:compatExt spid="_x0000_s553133"/>
                </a:ext>
                <a:ext uri="{FF2B5EF4-FFF2-40B4-BE49-F238E27FC236}">
                  <a16:creationId xmlns:a16="http://schemas.microsoft.com/office/drawing/2014/main" id="{00000000-0008-0000-0100-0000AD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4" name="Check Box 174" hidden="1">
              <a:extLst>
                <a:ext uri="{63B3BB69-23CF-44E3-9099-C40C66FF867C}">
                  <a14:compatExt spid="_x0000_s553134"/>
                </a:ext>
                <a:ext uri="{FF2B5EF4-FFF2-40B4-BE49-F238E27FC236}">
                  <a16:creationId xmlns:a16="http://schemas.microsoft.com/office/drawing/2014/main" id="{00000000-0008-0000-0100-0000AE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21</xdr:row>
          <xdr:rowOff>0</xdr:rowOff>
        </xdr:from>
        <xdr:to>
          <xdr:col>5</xdr:col>
          <xdr:colOff>0</xdr:colOff>
          <xdr:row>22</xdr:row>
          <xdr:rowOff>107950</xdr:rowOff>
        </xdr:to>
        <xdr:sp macro="" textlink="">
          <xdr:nvSpPr>
            <xdr:cNvPr id="553135" name="Check Box 175" hidden="1">
              <a:extLst>
                <a:ext uri="{63B3BB69-23CF-44E3-9099-C40C66FF867C}">
                  <a14:compatExt spid="_x0000_s553135"/>
                </a:ext>
                <a:ext uri="{FF2B5EF4-FFF2-40B4-BE49-F238E27FC236}">
                  <a16:creationId xmlns:a16="http://schemas.microsoft.com/office/drawing/2014/main" id="{00000000-0008-0000-0100-0000AF700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14</xdr:col>
      <xdr:colOff>139699</xdr:colOff>
      <xdr:row>0</xdr:row>
      <xdr:rowOff>0</xdr:rowOff>
    </xdr:from>
    <xdr:to>
      <xdr:col>15</xdr:col>
      <xdr:colOff>439375</xdr:colOff>
      <xdr:row>2</xdr:row>
      <xdr:rowOff>1910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D9FDE64D-8ADC-47CA-9C64-7FEEA9E943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32619" y="0"/>
          <a:ext cx="441916" cy="4667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15</xdr:col>
      <xdr:colOff>564805</xdr:colOff>
      <xdr:row>2</xdr:row>
      <xdr:rowOff>144764</xdr:rowOff>
    </xdr:to>
    <xdr:pic>
      <xdr:nvPicPr>
        <xdr:cNvPr id="3" name="Graphique 2" descr="Logement avec un remplissage uni">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644944" y="0"/>
          <a:ext cx="552105" cy="58362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381000</xdr:colOff>
      <xdr:row>0</xdr:row>
      <xdr:rowOff>6349</xdr:rowOff>
    </xdr:from>
    <xdr:to>
      <xdr:col>14</xdr:col>
      <xdr:colOff>182535</xdr:colOff>
      <xdr:row>2</xdr:row>
      <xdr:rowOff>173409</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3072ECD-CCEE-4655-98E2-2686DA3B70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808720" y="7619"/>
          <a:ext cx="548295" cy="591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99487</xdr:colOff>
      <xdr:row>0</xdr:row>
      <xdr:rowOff>5291</xdr:rowOff>
    </xdr:from>
    <xdr:to>
      <xdr:col>13</xdr:col>
      <xdr:colOff>616038</xdr:colOff>
      <xdr:row>2</xdr:row>
      <xdr:rowOff>7641</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A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497487" y="5291"/>
          <a:ext cx="516551" cy="504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84665</xdr:colOff>
      <xdr:row>0</xdr:row>
      <xdr:rowOff>21166</xdr:rowOff>
    </xdr:from>
    <xdr:to>
      <xdr:col>20</xdr:col>
      <xdr:colOff>583818</xdr:colOff>
      <xdr:row>1</xdr:row>
      <xdr:rowOff>219074</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2575115" y="21166"/>
          <a:ext cx="502328" cy="4995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482600</xdr:colOff>
      <xdr:row>0</xdr:row>
      <xdr:rowOff>12700</xdr:rowOff>
    </xdr:from>
    <xdr:to>
      <xdr:col>14</xdr:col>
      <xdr:colOff>154133</xdr:colOff>
      <xdr:row>1</xdr:row>
      <xdr:rowOff>83385</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EA609DBF-6EE3-4DC8-8A6D-748CA68D56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570720" y="15240"/>
          <a:ext cx="428453" cy="42692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258040</xdr:colOff>
      <xdr:row>0</xdr:row>
      <xdr:rowOff>31170</xdr:rowOff>
    </xdr:from>
    <xdr:to>
      <xdr:col>7</xdr:col>
      <xdr:colOff>801276</xdr:colOff>
      <xdr:row>1</xdr:row>
      <xdr:rowOff>253670</xdr:rowOff>
    </xdr:to>
    <xdr:pic>
      <xdr:nvPicPr>
        <xdr:cNvPr id="2" name="Graphique 1" descr="Logement avec un remplissage uni">
          <a:hlinkClick xmlns:r="http://schemas.openxmlformats.org/officeDocument/2006/relationships" r:id="rId1"/>
          <a:extLst>
            <a:ext uri="{FF2B5EF4-FFF2-40B4-BE49-F238E27FC236}">
              <a16:creationId xmlns:a16="http://schemas.microsoft.com/office/drawing/2014/main" id="{00000000-0008-0000-21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9332190" y="31170"/>
          <a:ext cx="543236" cy="540000"/>
        </a:xfrm>
        <a:prstGeom prst="rect">
          <a:avLst/>
        </a:prstGeom>
      </xdr:spPr>
    </xdr:pic>
    <xdr:clientData/>
  </xdr:twoCellAnchor>
  <xdr:twoCellAnchor>
    <xdr:from>
      <xdr:col>1</xdr:col>
      <xdr:colOff>311150</xdr:colOff>
      <xdr:row>7</xdr:row>
      <xdr:rowOff>44450</xdr:rowOff>
    </xdr:from>
    <xdr:to>
      <xdr:col>4</xdr:col>
      <xdr:colOff>374650</xdr:colOff>
      <xdr:row>24</xdr:row>
      <xdr:rowOff>146050</xdr:rowOff>
    </xdr:to>
    <xdr:pic>
      <xdr:nvPicPr>
        <xdr:cNvPr id="3" name="Image 2">
          <a:extLst>
            <a:ext uri="{FF2B5EF4-FFF2-40B4-BE49-F238E27FC236}">
              <a16:creationId xmlns:a16="http://schemas.microsoft.com/office/drawing/2014/main" id="{00000000-0008-0000-21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09600" y="2508250"/>
          <a:ext cx="6229350" cy="328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3175000</xdr:colOff>
      <xdr:row>4</xdr:row>
      <xdr:rowOff>88900</xdr:rowOff>
    </xdr:from>
    <xdr:to>
      <xdr:col>4</xdr:col>
      <xdr:colOff>406400</xdr:colOff>
      <xdr:row>5</xdr:row>
      <xdr:rowOff>107950</xdr:rowOff>
    </xdr:to>
    <xdr:sp macro="" textlink="">
      <xdr:nvSpPr>
        <xdr:cNvPr id="4" name="Flèche : droite 3">
          <a:extLst>
            <a:ext uri="{FF2B5EF4-FFF2-40B4-BE49-F238E27FC236}">
              <a16:creationId xmlns:a16="http://schemas.microsoft.com/office/drawing/2014/main" id="{00000000-0008-0000-2100-000004000000}"/>
            </a:ext>
          </a:extLst>
        </xdr:cNvPr>
        <xdr:cNvSpPr/>
      </xdr:nvSpPr>
      <xdr:spPr bwMode="auto">
        <a:xfrm>
          <a:off x="5556250" y="1695450"/>
          <a:ext cx="1314450" cy="444500"/>
        </a:xfrm>
        <a:prstGeom prst="rightArrow">
          <a:avLst/>
        </a:prstGeom>
        <a:solidFill>
          <a:schemeClr val="tx2">
            <a:lumMod val="60000"/>
            <a:lumOff val="4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lang="fr-CA" sz="1100" kern="12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1.vml"/><Relationship Id="rId95" Type="http://schemas.openxmlformats.org/officeDocument/2006/relationships/ctrlProp" Target="../ctrlProps/ctrlProp90.xml"/><Relationship Id="rId160" Type="http://schemas.openxmlformats.org/officeDocument/2006/relationships/ctrlProp" Target="../ctrlProps/ctrlProp155.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6" Type="http://schemas.openxmlformats.org/officeDocument/2006/relationships/ctrlProp" Target="../ctrlProps/ctrlProp1.xml"/><Relationship Id="rId23" Type="http://schemas.openxmlformats.org/officeDocument/2006/relationships/ctrlProp" Target="../ctrlProps/ctrlProp18.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119" Type="http://schemas.openxmlformats.org/officeDocument/2006/relationships/ctrlProp" Target="../ctrlProps/ctrlProp114.xml"/><Relationship Id="rId44" Type="http://schemas.openxmlformats.org/officeDocument/2006/relationships/ctrlProp" Target="../ctrlProps/ctrlProp39.xml"/><Relationship Id="rId60" Type="http://schemas.openxmlformats.org/officeDocument/2006/relationships/ctrlProp" Target="../ctrlProps/ctrlProp55.xml"/><Relationship Id="rId65" Type="http://schemas.openxmlformats.org/officeDocument/2006/relationships/ctrlProp" Target="../ctrlProps/ctrlProp60.xml"/><Relationship Id="rId81" Type="http://schemas.openxmlformats.org/officeDocument/2006/relationships/ctrlProp" Target="../ctrlProps/ctrlProp76.xml"/><Relationship Id="rId86" Type="http://schemas.openxmlformats.org/officeDocument/2006/relationships/ctrlProp" Target="../ctrlProps/ctrlProp81.xml"/><Relationship Id="rId130" Type="http://schemas.openxmlformats.org/officeDocument/2006/relationships/ctrlProp" Target="../ctrlProps/ctrlProp125.xml"/><Relationship Id="rId135" Type="http://schemas.openxmlformats.org/officeDocument/2006/relationships/ctrlProp" Target="../ctrlProps/ctrlProp130.xml"/><Relationship Id="rId151" Type="http://schemas.openxmlformats.org/officeDocument/2006/relationships/ctrlProp" Target="../ctrlProps/ctrlProp146.xml"/><Relationship Id="rId156" Type="http://schemas.openxmlformats.org/officeDocument/2006/relationships/ctrlProp" Target="../ctrlProps/ctrlProp151.xml"/><Relationship Id="rId177" Type="http://schemas.openxmlformats.org/officeDocument/2006/relationships/ctrlProp" Target="../ctrlProps/ctrlProp172.xml"/><Relationship Id="rId172" Type="http://schemas.openxmlformats.org/officeDocument/2006/relationships/ctrlProp" Target="../ctrlProps/ctrlProp167.xml"/><Relationship Id="rId13" Type="http://schemas.openxmlformats.org/officeDocument/2006/relationships/ctrlProp" Target="../ctrlProps/ctrlProp8.xml"/><Relationship Id="rId18" Type="http://schemas.openxmlformats.org/officeDocument/2006/relationships/ctrlProp" Target="../ctrlProps/ctrlProp13.xml"/><Relationship Id="rId39" Type="http://schemas.openxmlformats.org/officeDocument/2006/relationships/ctrlProp" Target="../ctrlProps/ctrlProp34.xml"/><Relationship Id="rId109" Type="http://schemas.openxmlformats.org/officeDocument/2006/relationships/ctrlProp" Target="../ctrlProps/ctrlProp104.xml"/><Relationship Id="rId34" Type="http://schemas.openxmlformats.org/officeDocument/2006/relationships/ctrlProp" Target="../ctrlProps/ctrlProp29.xml"/><Relationship Id="rId50" Type="http://schemas.openxmlformats.org/officeDocument/2006/relationships/ctrlProp" Target="../ctrlProps/ctrlProp45.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04" Type="http://schemas.openxmlformats.org/officeDocument/2006/relationships/ctrlProp" Target="../ctrlProps/ctrlProp99.xml"/><Relationship Id="rId120" Type="http://schemas.openxmlformats.org/officeDocument/2006/relationships/ctrlProp" Target="../ctrlProps/ctrlProp115.xml"/><Relationship Id="rId125" Type="http://schemas.openxmlformats.org/officeDocument/2006/relationships/ctrlProp" Target="../ctrlProps/ctrlProp120.xml"/><Relationship Id="rId141" Type="http://schemas.openxmlformats.org/officeDocument/2006/relationships/ctrlProp" Target="../ctrlProps/ctrlProp136.xml"/><Relationship Id="rId146" Type="http://schemas.openxmlformats.org/officeDocument/2006/relationships/ctrlProp" Target="../ctrlProps/ctrlProp141.xml"/><Relationship Id="rId167" Type="http://schemas.openxmlformats.org/officeDocument/2006/relationships/ctrlProp" Target="../ctrlProps/ctrlProp162.xml"/><Relationship Id="rId7" Type="http://schemas.openxmlformats.org/officeDocument/2006/relationships/ctrlProp" Target="../ctrlProps/ctrlProp2.xml"/><Relationship Id="rId71" Type="http://schemas.openxmlformats.org/officeDocument/2006/relationships/ctrlProp" Target="../ctrlProps/ctrlProp66.xml"/><Relationship Id="rId92" Type="http://schemas.openxmlformats.org/officeDocument/2006/relationships/ctrlProp" Target="../ctrlProps/ctrlProp87.xml"/><Relationship Id="rId162" Type="http://schemas.openxmlformats.org/officeDocument/2006/relationships/ctrlProp" Target="../ctrlProps/ctrlProp157.xml"/><Relationship Id="rId2" Type="http://schemas.openxmlformats.org/officeDocument/2006/relationships/hyperlink" Target="https://www.microsoft.com/fr-ca/microsoft-365/free-productivity-apps" TargetMode="External"/><Relationship Id="rId29" Type="http://schemas.openxmlformats.org/officeDocument/2006/relationships/ctrlProp" Target="../ctrlProps/ctrlProp24.xml"/><Relationship Id="rId24" Type="http://schemas.openxmlformats.org/officeDocument/2006/relationships/ctrlProp" Target="../ctrlProps/ctrlProp19.xml"/><Relationship Id="rId40" Type="http://schemas.openxmlformats.org/officeDocument/2006/relationships/ctrlProp" Target="../ctrlProps/ctrlProp35.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15" Type="http://schemas.openxmlformats.org/officeDocument/2006/relationships/ctrlProp" Target="../ctrlProps/ctrlProp110.xml"/><Relationship Id="rId131" Type="http://schemas.openxmlformats.org/officeDocument/2006/relationships/ctrlProp" Target="../ctrlProps/ctrlProp126.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52" Type="http://schemas.openxmlformats.org/officeDocument/2006/relationships/ctrlProp" Target="../ctrlProps/ctrlProp147.xml"/><Relationship Id="rId173" Type="http://schemas.openxmlformats.org/officeDocument/2006/relationships/ctrlProp" Target="../ctrlProps/ctrlProp168.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3" Type="http://schemas.openxmlformats.org/officeDocument/2006/relationships/printerSettings" Target="../printerSettings/printerSettings1.bin"/><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4" Type="http://schemas.openxmlformats.org/officeDocument/2006/relationships/drawing" Target="../drawings/drawing1.xml"/><Relationship Id="rId9" Type="http://schemas.openxmlformats.org/officeDocument/2006/relationships/ctrlProp" Target="../ctrlProps/ctrlProp4.xml"/><Relationship Id="rId180" Type="http://schemas.openxmlformats.org/officeDocument/2006/relationships/ctrlProp" Target="../ctrlProps/ctrlProp17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 Type="http://schemas.openxmlformats.org/officeDocument/2006/relationships/hyperlink" Target="https://www.quebec.ca/gouvernement/travailler-gouvernement/travailler-fonction-publique/services-employes-etat/conformite/protection-des-renseignements-personnels/definitions-concepts/concep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calq.gouv.qc.ca/aide-financiere/outils-et-references/lexique"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calq.gouv.qc.ca/aide-financiere/outils-et-references/lexique"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drawing" Target="../drawings/drawing5.xml"/><Relationship Id="rId4"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8" Type="http://schemas.openxmlformats.org/officeDocument/2006/relationships/hyperlink" Target="mailto:formulairesddri@calq.gouv.qc.ca" TargetMode="External"/><Relationship Id="rId3" Type="http://schemas.openxmlformats.org/officeDocument/2006/relationships/hyperlink" Target="https://www.keka.io/en/" TargetMode="External"/><Relationship Id="rId7" Type="http://schemas.openxmlformats.org/officeDocument/2006/relationships/hyperlink" Target="mailto:formulairesddri@calq.gouv.qc.ca" TargetMode="External"/><Relationship Id="rId12" Type="http://schemas.openxmlformats.org/officeDocument/2006/relationships/drawing" Target="../drawings/drawing8.xml"/><Relationship Id="rId2" Type="http://schemas.openxmlformats.org/officeDocument/2006/relationships/hyperlink" Target="https://7zip.fr/7zip-compresser-avec-mot-de-passe/" TargetMode="External"/><Relationship Id="rId1" Type="http://schemas.openxmlformats.org/officeDocument/2006/relationships/hyperlink" Target="https://www.7-zip.fr/" TargetMode="External"/><Relationship Id="rId6" Type="http://schemas.openxmlformats.org/officeDocument/2006/relationships/hyperlink" Target="mailto:formulairesdocp@calq.gouv.qc.ca" TargetMode="External"/><Relationship Id="rId11" Type="http://schemas.openxmlformats.org/officeDocument/2006/relationships/printerSettings" Target="../printerSettings/printerSettings9.bin"/><Relationship Id="rId5" Type="http://schemas.openxmlformats.org/officeDocument/2006/relationships/hyperlink" Target="mailto:formulairesddri@calq.gouv.qc.ca" TargetMode="External"/><Relationship Id="rId10" Type="http://schemas.openxmlformats.org/officeDocument/2006/relationships/hyperlink" Target="https://www.pes.calq.gouv.qc.ca/PES/pages/organisme/public/portailClient.xhtml" TargetMode="External"/><Relationship Id="rId4" Type="http://schemas.openxmlformats.org/officeDocument/2006/relationships/hyperlink" Target="mailto:formulairesddri@calq.gouv.qc.ca" TargetMode="External"/><Relationship Id="rId9" Type="http://schemas.openxmlformats.org/officeDocument/2006/relationships/hyperlink" Target="mailto:formulairesdocp@calq.gouv.qc.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9B7ED-06AC-4749-871C-713427044A25}">
  <sheetPr>
    <tabColor rgb="FF002060"/>
  </sheetPr>
  <dimension ref="A1:R31"/>
  <sheetViews>
    <sheetView showGridLines="0" zoomScale="90" zoomScaleNormal="90" workbookViewId="0">
      <selection activeCell="B19" sqref="B19"/>
    </sheetView>
  </sheetViews>
  <sheetFormatPr baseColWidth="10" defaultColWidth="10.81640625" defaultRowHeight="12.5"/>
  <cols>
    <col min="1" max="1" width="3.1796875" style="187" customWidth="1"/>
    <col min="2" max="8" width="10.81640625" style="187"/>
    <col min="9" max="9" width="3.1796875" style="187" customWidth="1"/>
    <col min="10" max="16384" width="10.81640625" style="187"/>
  </cols>
  <sheetData>
    <row r="1" spans="1:18" s="106" customFormat="1" ht="24.75" customHeight="1">
      <c r="A1" s="187"/>
      <c r="B1" s="1237" t="s">
        <v>2847</v>
      </c>
      <c r="C1" s="1238"/>
      <c r="D1" s="1238"/>
      <c r="E1" s="1238"/>
      <c r="F1" s="1238"/>
      <c r="G1" s="1238"/>
      <c r="H1" s="1238"/>
      <c r="I1" s="1238"/>
      <c r="J1" s="1238"/>
      <c r="K1" s="1238"/>
      <c r="L1" s="1238"/>
      <c r="M1" s="1238"/>
      <c r="N1" s="1238"/>
      <c r="O1" s="1238"/>
      <c r="P1" s="1239"/>
    </row>
    <row r="3" spans="1:18" ht="26.15" customHeight="1">
      <c r="B3" s="1240" t="s">
        <v>2963</v>
      </c>
      <c r="C3" s="1241"/>
      <c r="D3" s="1241"/>
      <c r="E3" s="1241"/>
      <c r="F3" s="1241"/>
      <c r="G3" s="1241"/>
      <c r="H3" s="1241"/>
      <c r="I3" s="1241"/>
      <c r="J3" s="1241"/>
      <c r="K3" s="1241"/>
      <c r="L3" s="1241"/>
      <c r="M3" s="1241"/>
      <c r="N3" s="1241"/>
      <c r="O3" s="1241"/>
      <c r="P3" s="1242"/>
      <c r="R3" s="249"/>
    </row>
    <row r="4" spans="1:18" ht="15.5">
      <c r="B4" s="518"/>
    </row>
    <row r="5" spans="1:18" ht="14.15" customHeight="1">
      <c r="B5" s="249" t="s">
        <v>5</v>
      </c>
      <c r="D5" s="698" t="str">
        <f>IF(AND('Identification '!$F$11="",'Identification '!$F$15&lt;&gt;""),'Identification '!$F$15,IF('Identification '!$F$11="","",IF('Identification '!$F$13="Inscrire le nom de votre organisme dans la cellule F14",'Identification '!$F$15,'Identification '!$F$13)))</f>
        <v/>
      </c>
      <c r="E5" s="691"/>
      <c r="F5" s="691"/>
      <c r="G5" s="691"/>
      <c r="H5" s="691"/>
      <c r="I5" s="691"/>
    </row>
    <row r="6" spans="1:18" ht="29.15" customHeight="1"/>
    <row r="7" spans="1:18" s="519" customFormat="1" ht="20.149999999999999" customHeight="1">
      <c r="B7" s="520" t="s">
        <v>2989</v>
      </c>
      <c r="C7" s="521"/>
      <c r="D7" s="521"/>
      <c r="E7" s="521"/>
      <c r="F7" s="521"/>
      <c r="G7" s="521"/>
      <c r="H7" s="522"/>
      <c r="J7" s="520" t="s">
        <v>2977</v>
      </c>
      <c r="K7" s="521"/>
      <c r="L7" s="521"/>
      <c r="M7" s="521"/>
      <c r="N7" s="521"/>
      <c r="O7" s="521"/>
      <c r="P7" s="522"/>
    </row>
    <row r="8" spans="1:18" ht="13" customHeight="1"/>
    <row r="9" spans="1:18" ht="13.5" customHeight="1" thickBot="1">
      <c r="B9" s="523" t="s">
        <v>3157</v>
      </c>
      <c r="C9" s="524"/>
      <c r="D9" s="524"/>
      <c r="E9" s="524"/>
      <c r="F9" s="524"/>
      <c r="G9" s="524"/>
      <c r="H9" s="524"/>
      <c r="I9" s="524"/>
      <c r="J9" s="524"/>
      <c r="K9" s="524"/>
      <c r="L9" s="524"/>
      <c r="M9" s="524"/>
      <c r="N9" s="524"/>
      <c r="O9" s="524"/>
      <c r="P9" s="524"/>
    </row>
    <row r="10" spans="1:18" ht="5.15" customHeight="1" thickTop="1"/>
    <row r="11" spans="1:18" ht="15" customHeight="1">
      <c r="B11" s="249" t="s">
        <v>2848</v>
      </c>
      <c r="D11" s="1243"/>
      <c r="E11" s="1243"/>
      <c r="J11" s="249" t="s">
        <v>2849</v>
      </c>
      <c r="L11" s="1243"/>
      <c r="M11" s="1243"/>
    </row>
    <row r="12" spans="1:18" ht="6.65" customHeight="1">
      <c r="B12" s="249"/>
      <c r="D12" s="525"/>
      <c r="J12" s="249"/>
    </row>
    <row r="13" spans="1:18" ht="19" customHeight="1">
      <c r="B13" s="249"/>
      <c r="C13" s="525"/>
      <c r="J13" s="526" t="s">
        <v>2858</v>
      </c>
    </row>
    <row r="14" spans="1:18" ht="18" customHeight="1">
      <c r="B14" s="249"/>
      <c r="C14" s="525"/>
      <c r="D14" s="1244"/>
      <c r="E14" s="1244"/>
      <c r="J14" s="249"/>
    </row>
    <row r="15" spans="1:18" ht="120" customHeight="1">
      <c r="B15" s="1245"/>
      <c r="C15" s="1246"/>
      <c r="D15" s="1246"/>
      <c r="E15" s="1246"/>
      <c r="F15" s="1246"/>
      <c r="G15" s="1246"/>
      <c r="H15" s="1247"/>
      <c r="J15" s="1245"/>
      <c r="K15" s="1246"/>
      <c r="L15" s="1246"/>
      <c r="M15" s="1246"/>
      <c r="N15" s="1246"/>
      <c r="O15" s="1246"/>
      <c r="P15" s="1247"/>
    </row>
    <row r="16" spans="1:18" ht="120" customHeight="1">
      <c r="B16" s="1248"/>
      <c r="C16" s="1249"/>
      <c r="D16" s="1249"/>
      <c r="E16" s="1249"/>
      <c r="F16" s="1249"/>
      <c r="G16" s="1249"/>
      <c r="H16" s="1250"/>
      <c r="J16" s="1248"/>
      <c r="K16" s="1249"/>
      <c r="L16" s="1249"/>
      <c r="M16" s="1249"/>
      <c r="N16" s="1249"/>
      <c r="O16" s="1249"/>
      <c r="P16" s="1250"/>
    </row>
    <row r="17" spans="1:16" ht="13" customHeight="1"/>
    <row r="18" spans="1:16" ht="13.5" customHeight="1" thickBot="1">
      <c r="B18" s="523" t="s">
        <v>3158</v>
      </c>
      <c r="C18" s="524"/>
      <c r="D18" s="524"/>
      <c r="E18" s="524"/>
      <c r="F18" s="524"/>
      <c r="G18" s="524"/>
      <c r="H18" s="524"/>
      <c r="I18" s="524"/>
      <c r="J18" s="524"/>
      <c r="K18" s="524"/>
      <c r="L18" s="524"/>
      <c r="M18" s="524"/>
      <c r="N18" s="524"/>
      <c r="O18" s="524"/>
      <c r="P18" s="524"/>
    </row>
    <row r="19" spans="1:16" ht="10.5" customHeight="1" thickTop="1"/>
    <row r="20" spans="1:16" ht="15" customHeight="1">
      <c r="B20" s="249" t="s">
        <v>2848</v>
      </c>
      <c r="D20" s="1243"/>
      <c r="E20" s="1243"/>
      <c r="J20" s="249" t="s">
        <v>2849</v>
      </c>
      <c r="L20" s="1243"/>
      <c r="M20" s="1243"/>
    </row>
    <row r="21" spans="1:16" ht="15" customHeight="1">
      <c r="B21" s="249"/>
      <c r="D21" s="525"/>
      <c r="J21" s="249"/>
    </row>
    <row r="22" spans="1:16" ht="8.5" customHeight="1">
      <c r="B22" s="249"/>
      <c r="C22" s="525"/>
      <c r="D22" s="249"/>
      <c r="J22" s="249"/>
    </row>
    <row r="23" spans="1:16" ht="120" customHeight="1">
      <c r="B23" s="1245"/>
      <c r="C23" s="1246"/>
      <c r="D23" s="1246"/>
      <c r="E23" s="1246"/>
      <c r="F23" s="1246"/>
      <c r="G23" s="1246"/>
      <c r="H23" s="1247"/>
      <c r="J23" s="1245"/>
      <c r="K23" s="1246"/>
      <c r="L23" s="1246"/>
      <c r="M23" s="1246"/>
      <c r="N23" s="1246"/>
      <c r="O23" s="1246"/>
      <c r="P23" s="1247"/>
    </row>
    <row r="24" spans="1:16" ht="120" customHeight="1">
      <c r="B24" s="1248"/>
      <c r="C24" s="1249"/>
      <c r="D24" s="1249"/>
      <c r="E24" s="1249"/>
      <c r="F24" s="1249"/>
      <c r="G24" s="1249"/>
      <c r="H24" s="1250"/>
      <c r="J24" s="1248"/>
      <c r="K24" s="1249"/>
      <c r="L24" s="1249"/>
      <c r="M24" s="1249"/>
      <c r="N24" s="1249"/>
      <c r="O24" s="1249"/>
      <c r="P24" s="1250"/>
    </row>
    <row r="25" spans="1:16" ht="5.15" customHeight="1"/>
    <row r="26" spans="1:16">
      <c r="A26" s="252"/>
      <c r="B26" s="252"/>
      <c r="C26" s="252"/>
      <c r="D26" s="252"/>
      <c r="E26" s="252"/>
      <c r="F26" s="252"/>
      <c r="G26" s="252"/>
      <c r="H26" s="252"/>
      <c r="I26" s="252"/>
      <c r="J26" s="252"/>
      <c r="K26" s="252"/>
      <c r="L26" s="252"/>
      <c r="M26" s="252"/>
      <c r="N26" s="252"/>
      <c r="O26" s="252"/>
      <c r="P26" s="252"/>
    </row>
    <row r="27" spans="1:16">
      <c r="A27" s="252"/>
      <c r="B27" s="252"/>
      <c r="C27" s="252"/>
      <c r="D27" s="252"/>
      <c r="E27" s="252"/>
      <c r="F27" s="252"/>
      <c r="G27" s="252"/>
      <c r="H27" s="252"/>
      <c r="I27" s="252"/>
      <c r="J27" s="252"/>
      <c r="K27" s="252"/>
      <c r="L27" s="252"/>
      <c r="M27" s="252"/>
      <c r="N27" s="252"/>
      <c r="O27" s="252"/>
      <c r="P27" s="252"/>
    </row>
    <row r="28" spans="1:16">
      <c r="A28" s="252"/>
      <c r="B28" s="252"/>
      <c r="C28" s="252"/>
      <c r="D28" s="252"/>
      <c r="E28" s="252"/>
      <c r="F28" s="252"/>
      <c r="G28" s="252"/>
      <c r="H28" s="252"/>
      <c r="I28" s="252"/>
      <c r="J28" s="252"/>
      <c r="K28" s="252"/>
      <c r="L28" s="252"/>
      <c r="M28" s="252"/>
      <c r="N28" s="252"/>
      <c r="O28" s="252"/>
      <c r="P28" s="252"/>
    </row>
    <row r="29" spans="1:16">
      <c r="A29" s="252"/>
      <c r="B29" s="252"/>
      <c r="C29" s="252"/>
      <c r="D29" s="252"/>
      <c r="E29" s="252"/>
      <c r="F29" s="252"/>
      <c r="G29" s="252"/>
      <c r="H29" s="252"/>
      <c r="I29" s="252"/>
      <c r="J29" s="252"/>
      <c r="K29" s="252"/>
      <c r="L29" s="252"/>
      <c r="M29" s="252"/>
      <c r="N29" s="252"/>
      <c r="O29" s="252"/>
      <c r="P29" s="252"/>
    </row>
    <row r="30" spans="1:16">
      <c r="A30" s="252"/>
      <c r="B30" s="252"/>
      <c r="C30" s="252"/>
      <c r="D30" s="252"/>
      <c r="E30" s="252"/>
      <c r="F30" s="252"/>
      <c r="G30" s="252"/>
      <c r="H30" s="252"/>
      <c r="I30" s="252"/>
      <c r="J30" s="252"/>
      <c r="K30" s="252"/>
      <c r="L30" s="252"/>
      <c r="M30" s="252"/>
      <c r="N30" s="252"/>
      <c r="O30" s="252"/>
      <c r="P30" s="252"/>
    </row>
    <row r="31" spans="1:16">
      <c r="A31" s="252"/>
      <c r="B31" s="252"/>
      <c r="C31" s="252"/>
      <c r="D31" s="252"/>
      <c r="E31" s="252"/>
      <c r="F31" s="252"/>
      <c r="G31" s="252"/>
      <c r="H31" s="252"/>
      <c r="I31" s="252"/>
      <c r="J31" s="252"/>
      <c r="K31" s="252"/>
      <c r="L31" s="252"/>
      <c r="M31" s="252"/>
      <c r="N31" s="252"/>
      <c r="O31" s="252"/>
      <c r="P31" s="252"/>
    </row>
  </sheetData>
  <sheetProtection algorithmName="SHA-512" hashValue="uf8Gvr5WNxDGN5ckVrT0qGkDhrl5dC+g9PWJYDvnj4E3Iz68EmELCO+Axg/z+DdVyZz62znQ0utGCchFZQL0Hw==" saltValue="IWNknI6uayemXxQnpjRi8A==" spinCount="100000" sheet="1" objects="1" formatCells="0" formatRows="0"/>
  <mergeCells count="11">
    <mergeCell ref="D20:E20"/>
    <mergeCell ref="L20:M20"/>
    <mergeCell ref="B23:H24"/>
    <mergeCell ref="J23:P24"/>
    <mergeCell ref="B15:H16"/>
    <mergeCell ref="J15:P16"/>
    <mergeCell ref="B1:P1"/>
    <mergeCell ref="B3:P3"/>
    <mergeCell ref="D11:E11"/>
    <mergeCell ref="L11:M11"/>
    <mergeCell ref="D14:E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5AEB5-F1FF-40C0-ADB1-C0533533FED4}">
  <sheetPr codeName="Feuil30">
    <tabColor theme="7" tint="-0.499984740745262"/>
  </sheetPr>
  <dimension ref="A1:AQ1704"/>
  <sheetViews>
    <sheetView topLeftCell="A1406" zoomScale="80" zoomScaleNormal="80" workbookViewId="0">
      <selection activeCell="A1342" sqref="A1342:XFD1527"/>
    </sheetView>
  </sheetViews>
  <sheetFormatPr baseColWidth="10" defaultRowHeight="11.5"/>
  <cols>
    <col min="1" max="1" width="14.1796875" style="7" customWidth="1"/>
    <col min="2" max="2" width="22.08984375" style="7" customWidth="1"/>
    <col min="3" max="3" width="10.90625" style="7" bestFit="1"/>
    <col min="4" max="4" width="10.90625" style="7"/>
    <col min="5" max="5" width="19.90625" style="7" customWidth="1"/>
    <col min="6" max="6" width="12.26953125" style="7" customWidth="1"/>
    <col min="7" max="7" width="19" style="7" customWidth="1"/>
    <col min="8" max="8" width="17.54296875" style="7" customWidth="1"/>
    <col min="9" max="9" width="33.90625" style="7" customWidth="1"/>
    <col min="10" max="10" width="27.90625" style="7" customWidth="1"/>
    <col min="11" max="14" width="12.81640625" style="7" customWidth="1"/>
    <col min="15" max="15" width="15.08984375" style="7" customWidth="1"/>
    <col min="16" max="16" width="19.81640625" style="7" bestFit="1" customWidth="1"/>
    <col min="17" max="16384" width="10.90625" style="7"/>
  </cols>
  <sheetData>
    <row r="1" spans="1:17" ht="15.5">
      <c r="A1" s="1124" t="s">
        <v>3104</v>
      </c>
    </row>
    <row r="2" spans="1:17" s="55" customFormat="1" ht="23">
      <c r="A2" s="1111" t="s">
        <v>172</v>
      </c>
      <c r="B2" s="1111" t="s">
        <v>1830</v>
      </c>
      <c r="C2" s="1111" t="s">
        <v>3037</v>
      </c>
      <c r="D2" s="1111" t="s">
        <v>3148</v>
      </c>
      <c r="E2" s="1111" t="s">
        <v>3038</v>
      </c>
      <c r="F2" s="547" t="s">
        <v>3154</v>
      </c>
      <c r="G2" s="1111" t="s">
        <v>3147</v>
      </c>
      <c r="H2" s="1111" t="s">
        <v>3039</v>
      </c>
      <c r="I2" s="1111" t="s">
        <v>3040</v>
      </c>
      <c r="J2" s="1111" t="s">
        <v>3041</v>
      </c>
      <c r="K2" s="1111" t="s">
        <v>3100</v>
      </c>
      <c r="L2" s="1111" t="s">
        <v>3110</v>
      </c>
      <c r="M2" s="1111" t="s">
        <v>3111</v>
      </c>
      <c r="N2" s="1111" t="s">
        <v>3112</v>
      </c>
      <c r="O2" s="1111" t="s">
        <v>1040</v>
      </c>
      <c r="P2" s="1111" t="s">
        <v>3145</v>
      </c>
      <c r="Q2" s="1111" t="s">
        <v>3146</v>
      </c>
    </row>
    <row r="3" spans="1:17" ht="14.5" customHeight="1">
      <c r="A3" s="7">
        <f>'Identification '!$F$11</f>
        <v>0</v>
      </c>
      <c r="B3" s="71" t="str">
        <f>IF(AND('Identification '!$F$11="",'Identification '!$F$15&lt;&gt;""),'Identification '!$F$15,IF('Identification '!$F$11="","",IF('Identification '!$F$13="Inscrire le nom de votre organisme dans la cellule F15",'Identification '!$F$15,'Identification '!$F$13)))</f>
        <v/>
      </c>
      <c r="C3" s="7" t="str">
        <f>REF!$BM$7</f>
        <v>2025-2026</v>
      </c>
      <c r="D3" s="7" t="s">
        <v>2949</v>
      </c>
      <c r="E3" s="71" t="str">
        <f>'Identification '!$F$17</f>
        <v/>
      </c>
      <c r="F3" s="7" t="str">
        <f>'Identification '!$G$18</f>
        <v/>
      </c>
      <c r="G3" s="1117" t="str">
        <f>IF('Identification '!$F$21="","",'Identification '!$F$21)</f>
        <v/>
      </c>
      <c r="H3" s="1112" t="s">
        <v>3043</v>
      </c>
      <c r="I3" s="1118" t="s">
        <v>20</v>
      </c>
      <c r="J3" s="1118" t="s">
        <v>0</v>
      </c>
      <c r="K3" s="1129"/>
      <c r="L3" s="1126">
        <f>'Section 14b'!D23</f>
        <v>0</v>
      </c>
      <c r="M3" s="1126"/>
      <c r="N3" s="1126"/>
      <c r="O3" s="1126"/>
      <c r="P3" s="1126"/>
      <c r="Q3" s="1126"/>
    </row>
    <row r="4" spans="1:17" ht="14.5" customHeight="1">
      <c r="A4" s="7">
        <f>'Identification '!$F$11</f>
        <v>0</v>
      </c>
      <c r="B4" s="71" t="str">
        <f>IF(AND('Identification '!$F$11="",'Identification '!$F$15&lt;&gt;""),'Identification '!$F$15,IF('Identification '!$F$11="","",IF('Identification '!$F$13="Inscrire le nom de votre organisme dans la cellule F15",'Identification '!$F$15,'Identification '!$F$13)))</f>
        <v/>
      </c>
      <c r="C4" s="7" t="str">
        <f>REF!$BM$7</f>
        <v>2025-2026</v>
      </c>
      <c r="D4" s="7" t="s">
        <v>2949</v>
      </c>
      <c r="E4" s="71" t="str">
        <f>'Identification '!$F$17</f>
        <v/>
      </c>
      <c r="F4" s="7" t="str">
        <f>'Identification '!$G$18</f>
        <v/>
      </c>
      <c r="G4" s="1117" t="str">
        <f>IF('Identification '!$F$21="","",'Identification '!$F$21)</f>
        <v/>
      </c>
      <c r="H4" s="1112" t="s">
        <v>3043</v>
      </c>
      <c r="I4" s="1118" t="s">
        <v>20</v>
      </c>
      <c r="J4" s="71" t="s">
        <v>12</v>
      </c>
      <c r="K4" s="1129"/>
      <c r="L4" s="1127"/>
      <c r="M4" s="1127"/>
      <c r="N4" s="1126"/>
      <c r="O4" s="180"/>
      <c r="P4" s="1127"/>
      <c r="Q4" s="1127"/>
    </row>
    <row r="5" spans="1:17" ht="14.5" customHeight="1">
      <c r="A5" s="7">
        <f>'Identification '!$F$11</f>
        <v>0</v>
      </c>
      <c r="B5" s="71" t="str">
        <f>IF(AND('Identification '!$F$11="",'Identification '!$F$15&lt;&gt;""),'Identification '!$F$15,IF('Identification '!$F$11="","",IF('Identification '!$F$13="Inscrire le nom de votre organisme dans la cellule F15",'Identification '!$F$15,'Identification '!$F$13)))</f>
        <v/>
      </c>
      <c r="C5" s="7" t="str">
        <f>REF!$BM$7</f>
        <v>2025-2026</v>
      </c>
      <c r="D5" s="7" t="s">
        <v>2949</v>
      </c>
      <c r="E5" s="71" t="str">
        <f>'Identification '!$F$17</f>
        <v/>
      </c>
      <c r="F5" s="7" t="str">
        <f>'Identification '!$G$18</f>
        <v/>
      </c>
      <c r="G5" s="1117" t="str">
        <f>IF('Identification '!$F$21="","",'Identification '!$F$21)</f>
        <v/>
      </c>
      <c r="H5" s="1112" t="s">
        <v>3043</v>
      </c>
      <c r="I5" s="1118" t="s">
        <v>20</v>
      </c>
      <c r="J5" s="71" t="s">
        <v>13</v>
      </c>
      <c r="K5" s="1129"/>
      <c r="L5" s="1127"/>
      <c r="M5" s="1127"/>
      <c r="N5" s="1126"/>
      <c r="O5" s="180"/>
      <c r="P5" s="1127"/>
      <c r="Q5" s="1127"/>
    </row>
    <row r="6" spans="1:17" ht="14.5" customHeight="1">
      <c r="A6" s="7">
        <f>'Identification '!$F$11</f>
        <v>0</v>
      </c>
      <c r="B6" s="71" t="str">
        <f>IF(AND('Identification '!$F$11="",'Identification '!$F$15&lt;&gt;""),'Identification '!$F$15,IF('Identification '!$F$11="","",IF('Identification '!$F$13="Inscrire le nom de votre organisme dans la cellule F15",'Identification '!$F$15,'Identification '!$F$13)))</f>
        <v/>
      </c>
      <c r="C6" s="7" t="str">
        <f>REF!$BM$7</f>
        <v>2025-2026</v>
      </c>
      <c r="D6" s="7" t="s">
        <v>2949</v>
      </c>
      <c r="E6" s="71" t="str">
        <f>'Identification '!$F$17</f>
        <v/>
      </c>
      <c r="F6" s="7" t="str">
        <f>'Identification '!$G$18</f>
        <v/>
      </c>
      <c r="G6" s="1117" t="str">
        <f>IF('Identification '!$F$21="","",'Identification '!$F$21)</f>
        <v/>
      </c>
      <c r="H6" s="1112" t="s">
        <v>3043</v>
      </c>
      <c r="I6" s="1118" t="s">
        <v>20</v>
      </c>
      <c r="J6" s="85" t="s">
        <v>35</v>
      </c>
      <c r="K6" s="1129"/>
      <c r="L6" s="1126">
        <f>'Section 14b'!D31</f>
        <v>0</v>
      </c>
      <c r="M6" s="1126"/>
      <c r="N6" s="1126"/>
      <c r="O6" s="1126"/>
      <c r="P6" s="1126"/>
      <c r="Q6" s="1126"/>
    </row>
    <row r="7" spans="1:17" ht="14.5" customHeight="1">
      <c r="A7" s="7">
        <f>'Identification '!$F$11</f>
        <v>0</v>
      </c>
      <c r="B7" s="71" t="str">
        <f>IF(AND('Identification '!$F$11="",'Identification '!$F$15&lt;&gt;""),'Identification '!$F$15,IF('Identification '!$F$11="","",IF('Identification '!$F$13="Inscrire le nom de votre organisme dans la cellule F15",'Identification '!$F$15,'Identification '!$F$13)))</f>
        <v/>
      </c>
      <c r="C7" s="7" t="str">
        <f>REF!$BM$7</f>
        <v>2025-2026</v>
      </c>
      <c r="D7" s="7" t="s">
        <v>2949</v>
      </c>
      <c r="E7" s="71" t="str">
        <f>'Identification '!$F$17</f>
        <v/>
      </c>
      <c r="F7" s="7" t="str">
        <f>'Identification '!$G$18</f>
        <v/>
      </c>
      <c r="G7" s="1117" t="str">
        <f>IF('Identification '!$F$21="","",'Identification '!$F$21)</f>
        <v/>
      </c>
      <c r="H7" s="1112" t="s">
        <v>3043</v>
      </c>
      <c r="I7" s="71" t="s">
        <v>42</v>
      </c>
      <c r="J7" s="71" t="s">
        <v>43</v>
      </c>
      <c r="K7" s="1129"/>
      <c r="L7" s="1126">
        <f>'Section 14b'!D50</f>
        <v>0</v>
      </c>
      <c r="M7" s="1126"/>
      <c r="N7" s="1126"/>
      <c r="O7" s="1126"/>
      <c r="P7" s="1126"/>
      <c r="Q7" s="1126"/>
    </row>
    <row r="8" spans="1:17" ht="14.5" customHeight="1">
      <c r="A8" s="7">
        <f>'Identification '!$F$11</f>
        <v>0</v>
      </c>
      <c r="B8" s="71" t="str">
        <f>IF(AND('Identification '!$F$11="",'Identification '!$F$15&lt;&gt;""),'Identification '!$F$15,IF('Identification '!$F$11="","",IF('Identification '!$F$13="Inscrire le nom de votre organisme dans la cellule F15",'Identification '!$F$15,'Identification '!$F$13)))</f>
        <v/>
      </c>
      <c r="C8" s="7" t="str">
        <f>REF!$BM$7</f>
        <v>2025-2026</v>
      </c>
      <c r="D8" s="7" t="s">
        <v>2949</v>
      </c>
      <c r="E8" s="71" t="str">
        <f>'Identification '!$F$17</f>
        <v/>
      </c>
      <c r="F8" s="7" t="str">
        <f>'Identification '!$G$18</f>
        <v/>
      </c>
      <c r="G8" s="1117" t="str">
        <f>IF('Identification '!$F$21="","",'Identification '!$F$21)</f>
        <v/>
      </c>
      <c r="H8" s="1112" t="s">
        <v>3043</v>
      </c>
      <c r="I8" s="71" t="s">
        <v>42</v>
      </c>
      <c r="J8" s="71" t="s">
        <v>49</v>
      </c>
      <c r="K8" s="1129"/>
      <c r="L8" s="1126">
        <f>'Section 14b'!D60</f>
        <v>0</v>
      </c>
      <c r="M8" s="1126"/>
      <c r="N8" s="1126"/>
      <c r="O8" s="1126"/>
      <c r="P8" s="1126"/>
      <c r="Q8" s="1126"/>
    </row>
    <row r="9" spans="1:17" ht="14.5" customHeight="1">
      <c r="A9" s="7">
        <f>'Identification '!$F$11</f>
        <v>0</v>
      </c>
      <c r="B9" s="71" t="str">
        <f>IF(AND('Identification '!$F$11="",'Identification '!$F$15&lt;&gt;""),'Identification '!$F$15,IF('Identification '!$F$11="","",IF('Identification '!$F$13="Inscrire le nom de votre organisme dans la cellule F15",'Identification '!$F$15,'Identification '!$F$13)))</f>
        <v/>
      </c>
      <c r="C9" s="7" t="str">
        <f>REF!$BM$7</f>
        <v>2025-2026</v>
      </c>
      <c r="D9" s="7" t="s">
        <v>2949</v>
      </c>
      <c r="E9" s="71" t="str">
        <f>'Identification '!$F$17</f>
        <v/>
      </c>
      <c r="F9" s="7" t="str">
        <f>'Identification '!$G$18</f>
        <v/>
      </c>
      <c r="G9" s="1117" t="str">
        <f>IF('Identification '!$F$21="","",'Identification '!$F$21)</f>
        <v/>
      </c>
      <c r="H9" s="1112" t="s">
        <v>3043</v>
      </c>
      <c r="I9" s="71" t="s">
        <v>42</v>
      </c>
      <c r="J9" s="71" t="s">
        <v>25</v>
      </c>
      <c r="K9" s="1129"/>
      <c r="L9" s="1126">
        <f>'Section 14b'!D66</f>
        <v>0</v>
      </c>
      <c r="M9" s="1126"/>
      <c r="N9" s="1126"/>
      <c r="O9" s="1126"/>
      <c r="P9" s="1126"/>
      <c r="Q9" s="1126"/>
    </row>
    <row r="10" spans="1:17" ht="14.5" customHeight="1">
      <c r="A10" s="7">
        <f>'Identification '!$F$11</f>
        <v>0</v>
      </c>
      <c r="B10" s="71" t="str">
        <f>IF(AND('Identification '!$F$11="",'Identification '!$F$15&lt;&gt;""),'Identification '!$F$15,IF('Identification '!$F$11="","",IF('Identification '!$F$13="Inscrire le nom de votre organisme dans la cellule F15",'Identification '!$F$15,'Identification '!$F$13)))</f>
        <v/>
      </c>
      <c r="C10" s="7" t="str">
        <f>REF!$BM$7</f>
        <v>2025-2026</v>
      </c>
      <c r="D10" s="7" t="s">
        <v>2949</v>
      </c>
      <c r="E10" s="71" t="str">
        <f>'Identification '!$F$17</f>
        <v/>
      </c>
      <c r="F10" s="7" t="str">
        <f>'Identification '!$G$18</f>
        <v/>
      </c>
      <c r="G10" s="1117" t="str">
        <f>IF('Identification '!$F$21="","",'Identification '!$F$21)</f>
        <v/>
      </c>
      <c r="H10" s="1112" t="s">
        <v>3043</v>
      </c>
      <c r="I10" s="71" t="s">
        <v>42</v>
      </c>
      <c r="J10" s="27" t="s">
        <v>27</v>
      </c>
      <c r="K10" s="1129"/>
      <c r="L10" s="1126">
        <f>'Section 14b'!D67</f>
        <v>0</v>
      </c>
      <c r="M10" s="1126"/>
      <c r="N10" s="1126"/>
      <c r="O10" s="1126"/>
      <c r="P10" s="1126"/>
      <c r="Q10" s="1126"/>
    </row>
    <row r="11" spans="1:17" ht="14.5" customHeight="1">
      <c r="A11" s="7">
        <f>'Identification '!$F$11</f>
        <v>0</v>
      </c>
      <c r="B11" s="71" t="str">
        <f>IF(AND('Identification '!$F$11="",'Identification '!$F$15&lt;&gt;""),'Identification '!$F$15,IF('Identification '!$F$11="","",IF('Identification '!$F$13="Inscrire le nom de votre organisme dans la cellule F15",'Identification '!$F$15,'Identification '!$F$13)))</f>
        <v/>
      </c>
      <c r="C11" s="7" t="str">
        <f>REF!$BM$7</f>
        <v>2025-2026</v>
      </c>
      <c r="D11" s="7" t="s">
        <v>2949</v>
      </c>
      <c r="E11" s="71" t="str">
        <f>'Identification '!$F$17</f>
        <v/>
      </c>
      <c r="F11" s="7" t="str">
        <f>'Identification '!$G$18</f>
        <v/>
      </c>
      <c r="G11" s="1117" t="str">
        <f>IF('Identification '!$F$21="","",'Identification '!$F$21)</f>
        <v/>
      </c>
      <c r="H11" s="1112" t="s">
        <v>3044</v>
      </c>
      <c r="I11" s="71" t="s">
        <v>1844</v>
      </c>
      <c r="J11" s="71" t="s">
        <v>90</v>
      </c>
      <c r="K11" s="1129"/>
      <c r="L11" s="1127"/>
      <c r="M11" s="1126"/>
      <c r="N11" s="1126"/>
      <c r="O11" s="180"/>
      <c r="P11" s="1126"/>
      <c r="Q11" s="1126"/>
    </row>
    <row r="12" spans="1:17" ht="14.5" customHeight="1">
      <c r="A12" s="7">
        <f>'Identification '!$F$11</f>
        <v>0</v>
      </c>
      <c r="B12" s="71" t="str">
        <f>IF(AND('Identification '!$F$11="",'Identification '!$F$15&lt;&gt;""),'Identification '!$F$15,IF('Identification '!$F$11="","",IF('Identification '!$F$13="Inscrire le nom de votre organisme dans la cellule F15",'Identification '!$F$15,'Identification '!$F$13)))</f>
        <v/>
      </c>
      <c r="C12" s="7" t="str">
        <f>REF!$BM$7</f>
        <v>2025-2026</v>
      </c>
      <c r="D12" s="7" t="s">
        <v>2949</v>
      </c>
      <c r="E12" s="71" t="str">
        <f>'Identification '!$F$17</f>
        <v/>
      </c>
      <c r="F12" s="7" t="str">
        <f>'Identification '!$G$18</f>
        <v/>
      </c>
      <c r="G12" s="1117" t="str">
        <f>IF('Identification '!$F$21="","",'Identification '!$F$21)</f>
        <v/>
      </c>
      <c r="H12" s="1112" t="s">
        <v>3044</v>
      </c>
      <c r="I12" s="71" t="s">
        <v>1844</v>
      </c>
      <c r="J12" s="71" t="s">
        <v>242</v>
      </c>
      <c r="K12" s="1125"/>
      <c r="L12" s="1127"/>
      <c r="M12" s="1126"/>
      <c r="N12" s="1126"/>
      <c r="O12" s="1126"/>
      <c r="P12" s="1126"/>
      <c r="Q12" s="1126"/>
    </row>
    <row r="13" spans="1:17" ht="14.5" customHeight="1">
      <c r="A13" s="7">
        <f>'Identification '!$F$11</f>
        <v>0</v>
      </c>
      <c r="B13" s="71" t="str">
        <f>IF(AND('Identification '!$F$11="",'Identification '!$F$15&lt;&gt;""),'Identification '!$F$15,IF('Identification '!$F$11="","",IF('Identification '!$F$13="Inscrire le nom de votre organisme dans la cellule F15",'Identification '!$F$15,'Identification '!$F$13)))</f>
        <v/>
      </c>
      <c r="C13" s="7" t="str">
        <f>REF!$BM$7</f>
        <v>2025-2026</v>
      </c>
      <c r="D13" s="7" t="s">
        <v>2949</v>
      </c>
      <c r="E13" s="71" t="str">
        <f>'Identification '!$F$17</f>
        <v/>
      </c>
      <c r="F13" s="7" t="str">
        <f>'Identification '!$G$18</f>
        <v/>
      </c>
      <c r="G13" s="1117" t="str">
        <f>IF('Identification '!$F$21="","",'Identification '!$F$21)</f>
        <v/>
      </c>
      <c r="H13" s="1112" t="s">
        <v>3044</v>
      </c>
      <c r="I13" s="71" t="s">
        <v>1844</v>
      </c>
      <c r="J13" s="71" t="s">
        <v>141</v>
      </c>
      <c r="K13" s="1125"/>
      <c r="L13" s="1127"/>
      <c r="M13" s="1126"/>
      <c r="N13" s="1126"/>
      <c r="O13" s="1126"/>
      <c r="P13" s="1126"/>
      <c r="Q13" s="1126"/>
    </row>
    <row r="14" spans="1:17" ht="14.5" customHeight="1">
      <c r="A14" s="7">
        <f>'Identification '!$F$11</f>
        <v>0</v>
      </c>
      <c r="B14" s="71" t="str">
        <f>IF(AND('Identification '!$F$11="",'Identification '!$F$15&lt;&gt;""),'Identification '!$F$15,IF('Identification '!$F$11="","",IF('Identification '!$F$13="Inscrire le nom de votre organisme dans la cellule F15",'Identification '!$F$15,'Identification '!$F$13)))</f>
        <v/>
      </c>
      <c r="C14" s="7" t="str">
        <f>REF!$BM$7</f>
        <v>2025-2026</v>
      </c>
      <c r="D14" s="7" t="s">
        <v>2949</v>
      </c>
      <c r="E14" s="71" t="str">
        <f>'Identification '!$F$17</f>
        <v/>
      </c>
      <c r="F14" s="7" t="str">
        <f>'Identification '!$G$18</f>
        <v/>
      </c>
      <c r="G14" s="1117" t="str">
        <f>IF('Identification '!$F$21="","",'Identification '!$F$21)</f>
        <v/>
      </c>
      <c r="H14" s="1112" t="s">
        <v>3044</v>
      </c>
      <c r="I14" s="71" t="s">
        <v>1844</v>
      </c>
      <c r="J14" s="71" t="s">
        <v>9</v>
      </c>
      <c r="K14" s="1129"/>
      <c r="L14" s="1127"/>
      <c r="M14" s="1127"/>
      <c r="N14" s="1126"/>
      <c r="O14" s="180"/>
      <c r="P14" s="1127"/>
      <c r="Q14" s="1127"/>
    </row>
    <row r="15" spans="1:17" ht="14.5" customHeight="1">
      <c r="A15" s="7">
        <f>'Identification '!$F$11</f>
        <v>0</v>
      </c>
      <c r="B15" s="71" t="str">
        <f>IF(AND('Identification '!$F$11="",'Identification '!$F$15&lt;&gt;""),'Identification '!$F$15,IF('Identification '!$F$11="","",IF('Identification '!$F$13="Inscrire le nom de votre organisme dans la cellule F15",'Identification '!$F$15,'Identification '!$F$13)))</f>
        <v/>
      </c>
      <c r="C15" s="7" t="str">
        <f>REF!$BM$7</f>
        <v>2025-2026</v>
      </c>
      <c r="D15" s="7" t="s">
        <v>2949</v>
      </c>
      <c r="E15" s="71" t="str">
        <f>'Identification '!$F$17</f>
        <v/>
      </c>
      <c r="F15" s="7" t="str">
        <f>'Identification '!$G$18</f>
        <v/>
      </c>
      <c r="G15" s="1117" t="str">
        <f>IF('Identification '!$F$21="","",'Identification '!$F$21)</f>
        <v/>
      </c>
      <c r="H15" s="1112" t="s">
        <v>3044</v>
      </c>
      <c r="I15" s="71" t="s">
        <v>1844</v>
      </c>
      <c r="J15" s="71" t="s">
        <v>12</v>
      </c>
      <c r="K15" s="1129"/>
      <c r="L15" s="1127"/>
      <c r="M15" s="1127"/>
      <c r="N15" s="1126"/>
      <c r="O15" s="180"/>
      <c r="P15" s="1127"/>
      <c r="Q15" s="1127"/>
    </row>
    <row r="16" spans="1:17" ht="14.5" customHeight="1">
      <c r="A16" s="7">
        <f>'Identification '!$F$11</f>
        <v>0</v>
      </c>
      <c r="B16" s="71" t="str">
        <f>IF(AND('Identification '!$F$11="",'Identification '!$F$15&lt;&gt;""),'Identification '!$F$15,IF('Identification '!$F$11="","",IF('Identification '!$F$13="Inscrire le nom de votre organisme dans la cellule F15",'Identification '!$F$15,'Identification '!$F$13)))</f>
        <v/>
      </c>
      <c r="C16" s="7" t="str">
        <f>REF!$BM$7</f>
        <v>2025-2026</v>
      </c>
      <c r="D16" s="7" t="s">
        <v>2949</v>
      </c>
      <c r="E16" s="71" t="str">
        <f>'Identification '!$F$17</f>
        <v/>
      </c>
      <c r="F16" s="7" t="str">
        <f>'Identification '!$G$18</f>
        <v/>
      </c>
      <c r="G16" s="1117" t="str">
        <f>IF('Identification '!$F$21="","",'Identification '!$F$21)</f>
        <v/>
      </c>
      <c r="H16" s="1112" t="s">
        <v>3044</v>
      </c>
      <c r="I16" s="71" t="s">
        <v>1844</v>
      </c>
      <c r="J16" s="71" t="s">
        <v>13</v>
      </c>
      <c r="K16" s="1129"/>
      <c r="L16" s="1127"/>
      <c r="M16" s="1127"/>
      <c r="N16" s="1126"/>
      <c r="O16" s="180"/>
      <c r="P16" s="1127"/>
      <c r="Q16" s="1127"/>
    </row>
    <row r="17" spans="1:17" ht="14.5" customHeight="1">
      <c r="A17" s="7">
        <f>'Identification '!$F$11</f>
        <v>0</v>
      </c>
      <c r="B17" s="71" t="str">
        <f>IF(AND('Identification '!$F$11="",'Identification '!$F$15&lt;&gt;""),'Identification '!$F$15,IF('Identification '!$F$11="","",IF('Identification '!$F$13="Inscrire le nom de votre organisme dans la cellule F15",'Identification '!$F$15,'Identification '!$F$13)))</f>
        <v/>
      </c>
      <c r="C17" s="7" t="str">
        <f>REF!$BM$7</f>
        <v>2025-2026</v>
      </c>
      <c r="D17" s="7" t="s">
        <v>2949</v>
      </c>
      <c r="E17" s="71" t="str">
        <f>'Identification '!$F$17</f>
        <v/>
      </c>
      <c r="F17" s="7" t="str">
        <f>'Identification '!$G$18</f>
        <v/>
      </c>
      <c r="G17" s="1117" t="str">
        <f>IF('Identification '!$F$21="","",'Identification '!$F$21)</f>
        <v/>
      </c>
      <c r="H17" s="1112" t="s">
        <v>3044</v>
      </c>
      <c r="I17" s="71" t="s">
        <v>1844</v>
      </c>
      <c r="J17" s="71" t="s">
        <v>3109</v>
      </c>
      <c r="K17" s="1125"/>
      <c r="L17" s="1126">
        <f>'Section 14b'!D83</f>
        <v>0</v>
      </c>
      <c r="M17" s="1127"/>
      <c r="N17" s="1127"/>
      <c r="O17" s="180"/>
      <c r="P17" s="1127"/>
      <c r="Q17" s="1127"/>
    </row>
    <row r="18" spans="1:17" ht="14.5" customHeight="1">
      <c r="A18" s="7">
        <f>'Identification '!$F$11</f>
        <v>0</v>
      </c>
      <c r="B18" s="71" t="str">
        <f>IF(AND('Identification '!$F$11="",'Identification '!$F$15&lt;&gt;""),'Identification '!$F$15,IF('Identification '!$F$11="","",IF('Identification '!$F$13="Inscrire le nom de votre organisme dans la cellule F15",'Identification '!$F$15,'Identification '!$F$13)))</f>
        <v/>
      </c>
      <c r="C18" s="7" t="str">
        <f>REF!$BM$7</f>
        <v>2025-2026</v>
      </c>
      <c r="D18" s="7" t="s">
        <v>2949</v>
      </c>
      <c r="E18" s="71" t="str">
        <f>'Identification '!$F$17</f>
        <v/>
      </c>
      <c r="F18" s="7" t="str">
        <f>'Identification '!$G$18</f>
        <v/>
      </c>
      <c r="G18" s="1117" t="str">
        <f>IF('Identification '!$F$21="","",'Identification '!$F$21)</f>
        <v/>
      </c>
      <c r="H18" s="1112" t="s">
        <v>3044</v>
      </c>
      <c r="I18" s="71" t="s">
        <v>1844</v>
      </c>
      <c r="J18" s="71" t="s">
        <v>55</v>
      </c>
      <c r="K18" s="1129"/>
      <c r="L18" s="1126">
        <f>'Section 14b'!D92</f>
        <v>0</v>
      </c>
      <c r="M18" s="1126"/>
      <c r="N18" s="1126"/>
      <c r="O18" s="180"/>
      <c r="P18" s="1126"/>
      <c r="Q18" s="1126"/>
    </row>
    <row r="19" spans="1:17" ht="14.5" customHeight="1">
      <c r="A19" s="7">
        <f>'Identification '!$F$11</f>
        <v>0</v>
      </c>
      <c r="B19" s="71" t="str">
        <f>IF(AND('Identification '!$F$11="",'Identification '!$F$15&lt;&gt;""),'Identification '!$F$15,IF('Identification '!$F$11="","",IF('Identification '!$F$13="Inscrire le nom de votre organisme dans la cellule F15",'Identification '!$F$15,'Identification '!$F$13)))</f>
        <v/>
      </c>
      <c r="C19" s="7" t="str">
        <f>REF!$BM$7</f>
        <v>2025-2026</v>
      </c>
      <c r="D19" s="7" t="s">
        <v>2949</v>
      </c>
      <c r="E19" s="71" t="str">
        <f>'Identification '!$F$17</f>
        <v/>
      </c>
      <c r="F19" s="7" t="str">
        <f>'Identification '!$G$18</f>
        <v/>
      </c>
      <c r="G19" s="1117" t="str">
        <f>IF('Identification '!$F$21="","",'Identification '!$F$21)</f>
        <v/>
      </c>
      <c r="H19" s="1112" t="s">
        <v>3044</v>
      </c>
      <c r="I19" s="71" t="s">
        <v>1844</v>
      </c>
      <c r="J19" s="71" t="s">
        <v>59</v>
      </c>
      <c r="K19" s="1129"/>
      <c r="L19" s="1126">
        <f>'Section 14b'!D101</f>
        <v>0</v>
      </c>
      <c r="M19" s="1126"/>
      <c r="N19" s="1126"/>
      <c r="O19" s="180"/>
      <c r="P19" s="1126"/>
      <c r="Q19" s="1126"/>
    </row>
    <row r="20" spans="1:17" ht="14.5" customHeight="1">
      <c r="A20" s="7">
        <f>'Identification '!$F$11</f>
        <v>0</v>
      </c>
      <c r="B20" s="71" t="str">
        <f>IF(AND('Identification '!$F$11="",'Identification '!$F$15&lt;&gt;""),'Identification '!$F$15,IF('Identification '!$F$11="","",IF('Identification '!$F$13="Inscrire le nom de votre organisme dans la cellule F15",'Identification '!$F$15,'Identification '!$F$13)))</f>
        <v/>
      </c>
      <c r="C20" s="7" t="str">
        <f>REF!$BM$7</f>
        <v>2025-2026</v>
      </c>
      <c r="D20" s="7" t="s">
        <v>2949</v>
      </c>
      <c r="E20" s="71" t="str">
        <f>'Identification '!$F$17</f>
        <v/>
      </c>
      <c r="F20" s="7" t="str">
        <f>'Identification '!$G$18</f>
        <v/>
      </c>
      <c r="G20" s="1117" t="str">
        <f>IF('Identification '!$F$21="","",'Identification '!$F$21)</f>
        <v/>
      </c>
      <c r="H20" s="1112" t="s">
        <v>3044</v>
      </c>
      <c r="I20" s="71" t="s">
        <v>1844</v>
      </c>
      <c r="J20" s="71" t="s">
        <v>61</v>
      </c>
      <c r="K20" s="1129"/>
      <c r="L20" s="1126">
        <f>'Section 14b'!D107</f>
        <v>0</v>
      </c>
      <c r="M20" s="1126"/>
      <c r="N20" s="1126"/>
      <c r="O20" s="180"/>
      <c r="P20" s="1126"/>
      <c r="Q20" s="1126"/>
    </row>
    <row r="21" spans="1:17" ht="14.5" customHeight="1">
      <c r="A21" s="7">
        <f>'Identification '!$F$11</f>
        <v>0</v>
      </c>
      <c r="B21" s="71" t="str">
        <f>IF(AND('Identification '!$F$11="",'Identification '!$F$15&lt;&gt;""),'Identification '!$F$15,IF('Identification '!$F$11="","",IF('Identification '!$F$13="Inscrire le nom de votre organisme dans la cellule F15",'Identification '!$F$15,'Identification '!$F$13)))</f>
        <v/>
      </c>
      <c r="C21" s="7" t="str">
        <f>REF!$BM$7</f>
        <v>2025-2026</v>
      </c>
      <c r="D21" s="7" t="s">
        <v>2949</v>
      </c>
      <c r="E21" s="71" t="str">
        <f>'Identification '!$F$17</f>
        <v/>
      </c>
      <c r="F21" s="7" t="str">
        <f>'Identification '!$G$18</f>
        <v/>
      </c>
      <c r="G21" s="1117" t="str">
        <f>IF('Identification '!$F$21="","",'Identification '!$F$21)</f>
        <v/>
      </c>
      <c r="H21" s="1112" t="s">
        <v>3044</v>
      </c>
      <c r="I21" s="71" t="s">
        <v>1844</v>
      </c>
      <c r="J21" s="71" t="s">
        <v>62</v>
      </c>
      <c r="K21" s="1129"/>
      <c r="L21" s="1126">
        <f>'Section 14b'!D115</f>
        <v>0</v>
      </c>
      <c r="M21" s="1126"/>
      <c r="N21" s="1126"/>
      <c r="O21" s="1126"/>
      <c r="P21" s="1126"/>
      <c r="Q21" s="1126"/>
    </row>
    <row r="22" spans="1:17" ht="14.5" customHeight="1">
      <c r="A22" s="7">
        <f>'Identification '!$F$11</f>
        <v>0</v>
      </c>
      <c r="B22" s="71" t="str">
        <f>IF(AND('Identification '!$F$11="",'Identification '!$F$15&lt;&gt;""),'Identification '!$F$15,IF('Identification '!$F$11="","",IF('Identification '!$F$13="Inscrire le nom de votre organisme dans la cellule F15",'Identification '!$F$15,'Identification '!$F$13)))</f>
        <v/>
      </c>
      <c r="C22" s="7" t="str">
        <f>REF!$BM$7</f>
        <v>2025-2026</v>
      </c>
      <c r="D22" s="7" t="s">
        <v>2949</v>
      </c>
      <c r="E22" s="71" t="str">
        <f>'Identification '!$F$17</f>
        <v/>
      </c>
      <c r="F22" s="7" t="str">
        <f>'Identification '!$G$18</f>
        <v/>
      </c>
      <c r="G22" s="1117" t="str">
        <f>IF('Identification '!$F$21="","",'Identification '!$F$21)</f>
        <v/>
      </c>
      <c r="H22" s="1112" t="s">
        <v>3049</v>
      </c>
      <c r="I22" s="71" t="s">
        <v>3045</v>
      </c>
      <c r="J22" s="71" t="s">
        <v>3046</v>
      </c>
      <c r="K22" s="1129"/>
      <c r="L22" s="1126">
        <f>'Section 14b'!D130</f>
        <v>0</v>
      </c>
      <c r="M22" s="1126"/>
      <c r="N22" s="1126"/>
      <c r="O22" s="1126"/>
      <c r="P22" s="1126"/>
      <c r="Q22" s="1126"/>
    </row>
    <row r="23" spans="1:17" ht="14.5" customHeight="1">
      <c r="A23" s="7">
        <f>'Identification '!$F$11</f>
        <v>0</v>
      </c>
      <c r="B23" s="71" t="str">
        <f>IF(AND('Identification '!$F$11="",'Identification '!$F$15&lt;&gt;""),'Identification '!$F$15,IF('Identification '!$F$11="","",IF('Identification '!$F$13="Inscrire le nom de votre organisme dans la cellule F15",'Identification '!$F$15,'Identification '!$F$13)))</f>
        <v/>
      </c>
      <c r="C23" s="7" t="str">
        <f>REF!$BM$7</f>
        <v>2025-2026</v>
      </c>
      <c r="D23" s="7" t="s">
        <v>2949</v>
      </c>
      <c r="E23" s="71" t="str">
        <f>'Identification '!$F$17</f>
        <v/>
      </c>
      <c r="F23" s="7" t="str">
        <f>'Identification '!$G$18</f>
        <v/>
      </c>
      <c r="G23" s="1117" t="str">
        <f>IF('Identification '!$F$21="","",'Identification '!$F$21)</f>
        <v/>
      </c>
      <c r="H23" s="1112" t="s">
        <v>3049</v>
      </c>
      <c r="I23" s="71" t="s">
        <v>3045</v>
      </c>
      <c r="J23" s="71" t="s">
        <v>3047</v>
      </c>
      <c r="K23" s="1129"/>
      <c r="L23" s="1126">
        <f>'Section 14b'!D137</f>
        <v>0</v>
      </c>
      <c r="M23" s="1126"/>
      <c r="N23" s="1126"/>
      <c r="O23" s="1126"/>
      <c r="P23" s="1126"/>
      <c r="Q23" s="1126"/>
    </row>
    <row r="24" spans="1:17" ht="14.5" customHeight="1">
      <c r="A24" s="7">
        <f>'Identification '!$F$11</f>
        <v>0</v>
      </c>
      <c r="B24" s="71" t="str">
        <f>IF(AND('Identification '!$F$11="",'Identification '!$F$15&lt;&gt;""),'Identification '!$F$15,IF('Identification '!$F$11="","",IF('Identification '!$F$13="Inscrire le nom de votre organisme dans la cellule F15",'Identification '!$F$15,'Identification '!$F$13)))</f>
        <v/>
      </c>
      <c r="C24" s="7" t="str">
        <f>REF!$BM$7</f>
        <v>2025-2026</v>
      </c>
      <c r="D24" s="7" t="s">
        <v>2949</v>
      </c>
      <c r="E24" s="71" t="str">
        <f>'Identification '!$F$17</f>
        <v/>
      </c>
      <c r="F24" s="7" t="str">
        <f>'Identification '!$G$18</f>
        <v/>
      </c>
      <c r="G24" s="1117" t="str">
        <f>IF('Identification '!$F$21="","",'Identification '!$F$21)</f>
        <v/>
      </c>
      <c r="H24" s="1112" t="s">
        <v>3049</v>
      </c>
      <c r="I24" s="71" t="s">
        <v>3045</v>
      </c>
      <c r="J24" s="71" t="s">
        <v>84</v>
      </c>
      <c r="K24" s="1129"/>
      <c r="L24" s="1126">
        <f>'Section 14b'!D156</f>
        <v>0</v>
      </c>
      <c r="M24" s="1126"/>
      <c r="N24" s="1126"/>
      <c r="O24" s="1126"/>
      <c r="P24" s="1126"/>
      <c r="Q24" s="1126"/>
    </row>
    <row r="25" spans="1:17" ht="14.5" customHeight="1">
      <c r="A25" s="7">
        <f>'Identification '!$F$11</f>
        <v>0</v>
      </c>
      <c r="B25" s="71" t="str">
        <f>IF(AND('Identification '!$F$11="",'Identification '!$F$15&lt;&gt;""),'Identification '!$F$15,IF('Identification '!$F$11="","",IF('Identification '!$F$13="Inscrire le nom de votre organisme dans la cellule F15",'Identification '!$F$15,'Identification '!$F$13)))</f>
        <v/>
      </c>
      <c r="C25" s="7" t="str">
        <f>REF!$BM$7</f>
        <v>2025-2026</v>
      </c>
      <c r="D25" s="7" t="s">
        <v>2949</v>
      </c>
      <c r="E25" s="71" t="str">
        <f>'Identification '!$F$17</f>
        <v/>
      </c>
      <c r="F25" s="7" t="str">
        <f>'Identification '!$G$18</f>
        <v/>
      </c>
      <c r="G25" s="1117" t="str">
        <f>IF('Identification '!$F$21="","",'Identification '!$F$21)</f>
        <v/>
      </c>
      <c r="H25" s="1112" t="s">
        <v>3049</v>
      </c>
      <c r="I25" s="71" t="s">
        <v>3045</v>
      </c>
      <c r="J25" s="71" t="s">
        <v>32</v>
      </c>
      <c r="K25" s="1129"/>
      <c r="L25" s="1126">
        <f>'Section 14b'!D157</f>
        <v>0</v>
      </c>
      <c r="M25" s="1126"/>
      <c r="N25" s="1126"/>
      <c r="O25" s="1126"/>
      <c r="P25" s="1126"/>
      <c r="Q25" s="1126"/>
    </row>
    <row r="26" spans="1:17" ht="14.5" customHeight="1">
      <c r="A26" s="7">
        <f>'Identification '!$F$11</f>
        <v>0</v>
      </c>
      <c r="B26" s="71" t="str">
        <f>IF(AND('Identification '!$F$11="",'Identification '!$F$15&lt;&gt;""),'Identification '!$F$15,IF('Identification '!$F$11="","",IF('Identification '!$F$13="Inscrire le nom de votre organisme dans la cellule F15",'Identification '!$F$15,'Identification '!$F$13)))</f>
        <v/>
      </c>
      <c r="C26" s="7" t="str">
        <f>REF!$BM$7</f>
        <v>2025-2026</v>
      </c>
      <c r="D26" s="7" t="s">
        <v>2949</v>
      </c>
      <c r="E26" s="71" t="str">
        <f>'Identification '!$F$17</f>
        <v/>
      </c>
      <c r="F26" s="7" t="str">
        <f>'Identification '!$G$18</f>
        <v/>
      </c>
      <c r="G26" s="1117" t="str">
        <f>IF('Identification '!$F$21="","",'Identification '!$F$21)</f>
        <v/>
      </c>
      <c r="H26" s="1112" t="s">
        <v>3049</v>
      </c>
      <c r="I26" s="71" t="s">
        <v>3045</v>
      </c>
      <c r="J26" s="71" t="s">
        <v>3048</v>
      </c>
      <c r="K26" s="1129"/>
      <c r="L26" s="1126">
        <f>'Section 14b'!D158</f>
        <v>0</v>
      </c>
      <c r="M26" s="1126"/>
      <c r="N26" s="1126"/>
      <c r="O26" s="1126"/>
      <c r="P26" s="1126"/>
      <c r="Q26" s="1126"/>
    </row>
    <row r="27" spans="1:17" ht="14.5" customHeight="1">
      <c r="A27" s="7">
        <f>'Identification '!$F$11</f>
        <v>0</v>
      </c>
      <c r="B27" s="71" t="str">
        <f>IF(AND('Identification '!$F$11="",'Identification '!$F$15&lt;&gt;""),'Identification '!$F$15,IF('Identification '!$F$11="","",IF('Identification '!$F$13="Inscrire le nom de votre organisme dans la cellule F15",'Identification '!$F$15,'Identification '!$F$13)))</f>
        <v/>
      </c>
      <c r="C27" s="7" t="str">
        <f>REF!$BM$7</f>
        <v>2025-2026</v>
      </c>
      <c r="D27" s="7" t="s">
        <v>2949</v>
      </c>
      <c r="E27" s="71" t="str">
        <f>'Identification '!$F$17</f>
        <v/>
      </c>
      <c r="F27" s="7" t="str">
        <f>'Identification '!$G$18</f>
        <v/>
      </c>
      <c r="G27" s="1117" t="str">
        <f>IF('Identification '!$F$21="","",'Identification '!$F$21)</f>
        <v/>
      </c>
      <c r="H27" s="1112" t="s">
        <v>3049</v>
      </c>
      <c r="I27" s="71" t="s">
        <v>3045</v>
      </c>
      <c r="J27" s="71" t="s">
        <v>3061</v>
      </c>
      <c r="K27" s="1129"/>
      <c r="L27" s="1126">
        <f>'Section 14b'!D159</f>
        <v>0</v>
      </c>
      <c r="M27" s="1126"/>
      <c r="N27" s="1126"/>
      <c r="O27" s="1126"/>
      <c r="P27" s="1126"/>
      <c r="Q27" s="1126"/>
    </row>
    <row r="28" spans="1:17">
      <c r="A28" s="7">
        <f>'Identification '!$F$11</f>
        <v>0</v>
      </c>
      <c r="B28" s="71" t="str">
        <f>IF(AND('Identification '!$F$11="",'Identification '!$F$15&lt;&gt;""),'Identification '!$F$15,IF('Identification '!$F$11="","",IF('Identification '!$F$13="Inscrire le nom de votre organisme dans la cellule F15",'Identification '!$F$15,'Identification '!$F$13)))</f>
        <v/>
      </c>
      <c r="C28" s="7" t="str">
        <f>REF!$BM$7</f>
        <v>2025-2026</v>
      </c>
      <c r="D28" s="7" t="s">
        <v>2949</v>
      </c>
      <c r="E28" s="71" t="str">
        <f>'Identification '!$F$17</f>
        <v/>
      </c>
      <c r="F28" s="7" t="str">
        <f>'Identification '!$G$18</f>
        <v/>
      </c>
      <c r="G28" s="1117" t="str">
        <f>IF('Identification '!$F$21="","",'Identification '!$F$21)</f>
        <v/>
      </c>
      <c r="H28" s="71" t="s">
        <v>3152</v>
      </c>
      <c r="I28" s="71" t="s">
        <v>3152</v>
      </c>
      <c r="J28" s="71" t="s">
        <v>3152</v>
      </c>
    </row>
    <row r="29" spans="1:17">
      <c r="E29" s="71"/>
      <c r="G29" s="1112"/>
      <c r="H29" s="71"/>
    </row>
    <row r="30" spans="1:17">
      <c r="E30" s="71"/>
      <c r="G30" s="1112"/>
      <c r="H30" s="71"/>
    </row>
    <row r="31" spans="1:17">
      <c r="A31" s="71" t="s">
        <v>3103</v>
      </c>
      <c r="E31" s="71"/>
      <c r="G31" s="1112"/>
      <c r="H31" s="71"/>
    </row>
    <row r="32" spans="1:17">
      <c r="E32" s="71"/>
      <c r="G32" s="1112"/>
      <c r="H32" s="71"/>
    </row>
    <row r="33" spans="1:29" ht="57.5">
      <c r="A33" s="1111" t="s">
        <v>172</v>
      </c>
      <c r="B33" s="1111" t="s">
        <v>1830</v>
      </c>
      <c r="C33" s="1111" t="s">
        <v>3037</v>
      </c>
      <c r="D33" s="1111" t="s">
        <v>3148</v>
      </c>
      <c r="E33" s="1111" t="s">
        <v>3038</v>
      </c>
      <c r="F33" s="547" t="s">
        <v>3154</v>
      </c>
      <c r="G33" s="1111" t="s">
        <v>2857</v>
      </c>
      <c r="H33" s="1111" t="s">
        <v>232</v>
      </c>
      <c r="I33" s="547" t="s">
        <v>106</v>
      </c>
      <c r="J33" s="547" t="s">
        <v>3060</v>
      </c>
      <c r="K33" s="547" t="s">
        <v>3050</v>
      </c>
      <c r="L33" s="547" t="s">
        <v>111</v>
      </c>
      <c r="M33" s="547" t="s">
        <v>3051</v>
      </c>
      <c r="N33" s="547" t="s">
        <v>2855</v>
      </c>
      <c r="O33" s="547" t="s">
        <v>3052</v>
      </c>
      <c r="P33" s="547" t="s">
        <v>3053</v>
      </c>
      <c r="Q33" s="547" t="s">
        <v>3054</v>
      </c>
      <c r="R33" s="547" t="s">
        <v>3059</v>
      </c>
      <c r="S33" s="1113" t="s">
        <v>248</v>
      </c>
      <c r="T33" s="1113" t="s">
        <v>234</v>
      </c>
      <c r="U33" s="1114" t="s">
        <v>108</v>
      </c>
      <c r="V33" s="1114" t="s">
        <v>23</v>
      </c>
      <c r="W33" s="1115" t="s">
        <v>10</v>
      </c>
      <c r="X33" s="1115" t="s">
        <v>11</v>
      </c>
      <c r="Y33" s="1105" t="s">
        <v>3055</v>
      </c>
      <c r="Z33" s="1105" t="s">
        <v>3056</v>
      </c>
      <c r="AA33" s="1105" t="s">
        <v>267</v>
      </c>
      <c r="AB33" s="1105" t="s">
        <v>3057</v>
      </c>
      <c r="AC33" s="1105" t="s">
        <v>3058</v>
      </c>
    </row>
    <row r="34" spans="1:29">
      <c r="B34" s="71"/>
      <c r="E34" s="71"/>
      <c r="G34" s="9"/>
      <c r="I34" s="1116"/>
      <c r="J34" s="71"/>
      <c r="K34" s="71"/>
      <c r="N34" s="71"/>
      <c r="O34" s="71"/>
      <c r="P34" s="71"/>
      <c r="Q34" s="71"/>
      <c r="R34" s="71"/>
      <c r="S34" s="71"/>
      <c r="T34" s="71"/>
    </row>
    <row r="35" spans="1:29">
      <c r="B35" s="71"/>
      <c r="E35" s="71"/>
      <c r="G35" s="9"/>
      <c r="I35" s="1116"/>
      <c r="J35" s="71"/>
      <c r="K35" s="71"/>
      <c r="N35" s="71"/>
      <c r="O35" s="71"/>
      <c r="P35" s="71"/>
      <c r="Q35" s="71"/>
      <c r="R35" s="71"/>
      <c r="S35" s="71"/>
      <c r="T35" s="71"/>
    </row>
    <row r="36" spans="1:29">
      <c r="B36" s="71"/>
      <c r="E36" s="71"/>
      <c r="G36" s="9"/>
      <c r="I36" s="1116"/>
      <c r="J36" s="71"/>
      <c r="K36" s="71"/>
      <c r="N36" s="71"/>
      <c r="O36" s="71"/>
      <c r="P36" s="71"/>
      <c r="Q36" s="71"/>
      <c r="R36" s="71"/>
      <c r="S36" s="71"/>
      <c r="T36" s="71"/>
    </row>
    <row r="37" spans="1:29">
      <c r="B37" s="71"/>
      <c r="E37" s="71"/>
      <c r="G37" s="9"/>
      <c r="I37" s="1116"/>
      <c r="J37" s="71"/>
      <c r="K37" s="71"/>
      <c r="N37" s="71"/>
      <c r="O37" s="71"/>
      <c r="P37" s="71"/>
      <c r="Q37" s="71"/>
      <c r="R37" s="71"/>
      <c r="S37" s="71"/>
      <c r="T37" s="71"/>
    </row>
    <row r="38" spans="1:29">
      <c r="B38" s="71"/>
      <c r="E38" s="71"/>
      <c r="G38" s="9"/>
      <c r="I38" s="1116"/>
      <c r="J38" s="71"/>
      <c r="K38" s="71"/>
      <c r="N38" s="71"/>
      <c r="O38" s="71"/>
      <c r="P38" s="71"/>
      <c r="Q38" s="71"/>
      <c r="R38" s="71"/>
      <c r="S38" s="71"/>
      <c r="T38" s="71"/>
    </row>
    <row r="39" spans="1:29">
      <c r="B39" s="71"/>
      <c r="E39" s="71"/>
      <c r="G39" s="9"/>
      <c r="I39" s="1116"/>
      <c r="J39" s="71"/>
      <c r="K39" s="71"/>
      <c r="N39" s="71"/>
      <c r="O39" s="71"/>
      <c r="P39" s="71"/>
      <c r="Q39" s="71"/>
      <c r="R39" s="71"/>
      <c r="S39" s="71"/>
      <c r="T39" s="71"/>
    </row>
    <row r="40" spans="1:29">
      <c r="B40" s="71"/>
      <c r="E40" s="71"/>
      <c r="G40" s="9"/>
      <c r="I40" s="1116"/>
      <c r="J40" s="71"/>
      <c r="K40" s="71"/>
      <c r="N40" s="71"/>
      <c r="O40" s="71"/>
      <c r="P40" s="71"/>
      <c r="Q40" s="71"/>
      <c r="R40" s="71"/>
      <c r="S40" s="71"/>
      <c r="T40" s="71"/>
    </row>
    <row r="41" spans="1:29">
      <c r="B41" s="71"/>
      <c r="E41" s="71"/>
      <c r="G41" s="9"/>
      <c r="I41" s="1116"/>
      <c r="J41" s="71"/>
      <c r="K41" s="71"/>
      <c r="N41" s="71"/>
      <c r="O41" s="71"/>
      <c r="P41" s="71"/>
      <c r="Q41" s="71"/>
      <c r="R41" s="71"/>
      <c r="S41" s="71"/>
      <c r="T41" s="71"/>
    </row>
    <row r="42" spans="1:29">
      <c r="B42" s="71"/>
      <c r="E42" s="71"/>
      <c r="G42" s="9"/>
      <c r="I42" s="1116"/>
      <c r="J42" s="71"/>
      <c r="K42" s="71"/>
      <c r="N42" s="71"/>
      <c r="O42" s="71"/>
      <c r="P42" s="71"/>
      <c r="Q42" s="71"/>
      <c r="R42" s="71"/>
      <c r="S42" s="71"/>
      <c r="T42" s="71"/>
    </row>
    <row r="43" spans="1:29">
      <c r="B43" s="71"/>
      <c r="E43" s="71"/>
      <c r="G43" s="9"/>
      <c r="I43" s="1116"/>
      <c r="J43" s="71"/>
      <c r="K43" s="71"/>
      <c r="N43" s="71"/>
      <c r="O43" s="71"/>
      <c r="P43" s="71"/>
      <c r="Q43" s="71"/>
      <c r="R43" s="71"/>
      <c r="S43" s="71"/>
      <c r="T43" s="71"/>
    </row>
    <row r="44" spans="1:29">
      <c r="B44" s="71"/>
      <c r="E44" s="71"/>
      <c r="G44" s="9"/>
      <c r="I44" s="1116"/>
      <c r="J44" s="71"/>
      <c r="K44" s="71"/>
      <c r="N44" s="71"/>
      <c r="O44" s="71"/>
      <c r="P44" s="71"/>
      <c r="Q44" s="71"/>
      <c r="R44" s="71"/>
      <c r="S44" s="71"/>
      <c r="T44" s="71"/>
    </row>
    <row r="45" spans="1:29">
      <c r="B45" s="71"/>
      <c r="E45" s="71"/>
      <c r="G45" s="9"/>
      <c r="I45" s="1116"/>
      <c r="J45" s="71"/>
      <c r="K45" s="71"/>
      <c r="N45" s="71"/>
      <c r="O45" s="71"/>
      <c r="P45" s="71"/>
      <c r="Q45" s="71"/>
      <c r="R45" s="71"/>
      <c r="S45" s="71"/>
      <c r="T45" s="71"/>
    </row>
    <row r="46" spans="1:29">
      <c r="B46" s="71"/>
      <c r="E46" s="71"/>
      <c r="G46" s="9"/>
      <c r="I46" s="1116"/>
      <c r="J46" s="71"/>
      <c r="K46" s="71"/>
      <c r="N46" s="71"/>
      <c r="O46" s="71"/>
      <c r="P46" s="71"/>
      <c r="Q46" s="71"/>
      <c r="R46" s="71"/>
      <c r="S46" s="71"/>
      <c r="T46" s="71"/>
    </row>
    <row r="47" spans="1:29">
      <c r="B47" s="71"/>
      <c r="E47" s="71"/>
      <c r="G47" s="9"/>
      <c r="I47" s="1116"/>
      <c r="J47" s="71"/>
      <c r="K47" s="71"/>
      <c r="N47" s="71"/>
      <c r="O47" s="71"/>
      <c r="P47" s="71"/>
      <c r="Q47" s="71"/>
      <c r="R47" s="71"/>
      <c r="S47" s="71"/>
      <c r="T47" s="71"/>
    </row>
    <row r="48" spans="1:29">
      <c r="B48" s="71"/>
      <c r="E48" s="71"/>
      <c r="G48" s="9"/>
      <c r="I48" s="1116"/>
      <c r="J48" s="71"/>
      <c r="K48" s="71"/>
      <c r="N48" s="71"/>
      <c r="O48" s="71"/>
      <c r="P48" s="71"/>
      <c r="Q48" s="71"/>
      <c r="R48" s="71"/>
      <c r="S48" s="71"/>
      <c r="T48" s="71"/>
    </row>
    <row r="49" spans="2:20">
      <c r="B49" s="71"/>
      <c r="E49" s="71"/>
      <c r="G49" s="9"/>
      <c r="I49" s="1116"/>
      <c r="J49" s="71"/>
      <c r="K49" s="71"/>
      <c r="N49" s="71"/>
      <c r="O49" s="71"/>
      <c r="P49" s="71"/>
      <c r="Q49" s="71"/>
      <c r="R49" s="71"/>
      <c r="S49" s="71"/>
      <c r="T49" s="71"/>
    </row>
    <row r="50" spans="2:20">
      <c r="B50" s="71"/>
      <c r="E50" s="71"/>
      <c r="G50" s="9"/>
      <c r="I50" s="1116"/>
      <c r="J50" s="71"/>
      <c r="K50" s="71"/>
      <c r="N50" s="71"/>
      <c r="O50" s="71"/>
      <c r="P50" s="71"/>
      <c r="Q50" s="71"/>
      <c r="R50" s="71"/>
      <c r="S50" s="71"/>
      <c r="T50" s="71"/>
    </row>
    <row r="51" spans="2:20">
      <c r="B51" s="71"/>
      <c r="E51" s="71"/>
      <c r="G51" s="9"/>
      <c r="I51" s="1116"/>
      <c r="J51" s="71"/>
      <c r="K51" s="71"/>
      <c r="N51" s="71"/>
      <c r="O51" s="71"/>
      <c r="P51" s="71"/>
      <c r="Q51" s="71"/>
      <c r="R51" s="71"/>
      <c r="S51" s="71"/>
      <c r="T51" s="71"/>
    </row>
    <row r="52" spans="2:20">
      <c r="B52" s="71"/>
      <c r="E52" s="71"/>
      <c r="G52" s="9"/>
      <c r="I52" s="1116"/>
      <c r="J52" s="71"/>
      <c r="K52" s="71"/>
      <c r="N52" s="71"/>
      <c r="O52" s="71"/>
      <c r="P52" s="71"/>
      <c r="Q52" s="71"/>
      <c r="R52" s="71"/>
      <c r="S52" s="71"/>
      <c r="T52" s="71"/>
    </row>
    <row r="53" spans="2:20">
      <c r="B53" s="71"/>
      <c r="E53" s="71"/>
      <c r="G53" s="9"/>
      <c r="I53" s="1116"/>
      <c r="J53" s="71"/>
      <c r="K53" s="71"/>
      <c r="N53" s="71"/>
      <c r="O53" s="71"/>
      <c r="P53" s="71"/>
      <c r="Q53" s="71"/>
      <c r="R53" s="71"/>
      <c r="S53" s="71"/>
      <c r="T53" s="71"/>
    </row>
    <row r="54" spans="2:20">
      <c r="B54" s="71"/>
      <c r="E54" s="71"/>
      <c r="G54" s="9"/>
      <c r="I54" s="1116"/>
      <c r="J54" s="71"/>
      <c r="K54" s="71"/>
      <c r="N54" s="71"/>
      <c r="O54" s="71"/>
      <c r="P54" s="71"/>
      <c r="Q54" s="71"/>
      <c r="R54" s="71"/>
      <c r="S54" s="71"/>
      <c r="T54" s="71"/>
    </row>
    <row r="55" spans="2:20">
      <c r="B55" s="71"/>
      <c r="E55" s="71"/>
      <c r="G55" s="9"/>
      <c r="I55" s="1116"/>
      <c r="J55" s="71"/>
      <c r="K55" s="71"/>
      <c r="N55" s="71"/>
      <c r="O55" s="71"/>
      <c r="P55" s="71"/>
      <c r="Q55" s="71"/>
      <c r="R55" s="71"/>
      <c r="S55" s="71"/>
      <c r="T55" s="71"/>
    </row>
    <row r="56" spans="2:20">
      <c r="B56" s="71"/>
      <c r="E56" s="71"/>
      <c r="G56" s="9"/>
      <c r="I56" s="1116"/>
      <c r="J56" s="71"/>
      <c r="K56" s="71"/>
      <c r="N56" s="71"/>
      <c r="O56" s="71"/>
      <c r="P56" s="71"/>
      <c r="Q56" s="71"/>
      <c r="R56" s="71"/>
      <c r="S56" s="71"/>
      <c r="T56" s="71"/>
    </row>
    <row r="57" spans="2:20">
      <c r="B57" s="71"/>
      <c r="E57" s="71"/>
      <c r="G57" s="9"/>
      <c r="I57" s="1116"/>
      <c r="J57" s="71"/>
      <c r="K57" s="71"/>
      <c r="N57" s="71"/>
      <c r="O57" s="71"/>
      <c r="P57" s="71"/>
      <c r="Q57" s="71"/>
      <c r="R57" s="71"/>
      <c r="S57" s="71"/>
      <c r="T57" s="71"/>
    </row>
    <row r="58" spans="2:20">
      <c r="B58" s="71"/>
      <c r="E58" s="71"/>
      <c r="G58" s="9"/>
      <c r="I58" s="1116"/>
      <c r="J58" s="71"/>
      <c r="K58" s="71"/>
      <c r="N58" s="71"/>
      <c r="O58" s="71"/>
      <c r="P58" s="71"/>
      <c r="Q58" s="71"/>
      <c r="R58" s="71"/>
      <c r="S58" s="71"/>
      <c r="T58" s="71"/>
    </row>
    <row r="59" spans="2:20">
      <c r="B59" s="71"/>
      <c r="E59" s="71"/>
      <c r="G59" s="9"/>
      <c r="I59" s="1116"/>
      <c r="J59" s="71"/>
      <c r="K59" s="71"/>
      <c r="N59" s="71"/>
      <c r="O59" s="71"/>
      <c r="P59" s="71"/>
      <c r="Q59" s="71"/>
      <c r="R59" s="71"/>
      <c r="S59" s="71"/>
      <c r="T59" s="71"/>
    </row>
    <row r="60" spans="2:20">
      <c r="B60" s="71"/>
      <c r="E60" s="71"/>
      <c r="G60" s="9"/>
      <c r="I60" s="1116"/>
      <c r="J60" s="71"/>
      <c r="K60" s="71"/>
      <c r="N60" s="71"/>
      <c r="O60" s="71"/>
      <c r="P60" s="71"/>
      <c r="Q60" s="71"/>
      <c r="R60" s="71"/>
      <c r="S60" s="71"/>
      <c r="T60" s="71"/>
    </row>
    <row r="61" spans="2:20">
      <c r="B61" s="71"/>
      <c r="E61" s="71"/>
      <c r="G61" s="9"/>
      <c r="I61" s="1116"/>
      <c r="J61" s="71"/>
      <c r="K61" s="71"/>
      <c r="N61" s="71"/>
      <c r="O61" s="71"/>
      <c r="P61" s="71"/>
      <c r="Q61" s="71"/>
      <c r="R61" s="71"/>
      <c r="S61" s="71"/>
      <c r="T61" s="71"/>
    </row>
    <row r="62" spans="2:20">
      <c r="B62" s="71"/>
      <c r="E62" s="71"/>
      <c r="G62" s="9"/>
      <c r="I62" s="1116"/>
      <c r="J62" s="71"/>
      <c r="K62" s="71"/>
      <c r="N62" s="71"/>
      <c r="O62" s="71"/>
      <c r="P62" s="71"/>
      <c r="Q62" s="71"/>
      <c r="R62" s="71"/>
      <c r="S62" s="71"/>
      <c r="T62" s="71"/>
    </row>
    <row r="63" spans="2:20">
      <c r="B63" s="71"/>
      <c r="E63" s="71"/>
      <c r="G63" s="9"/>
      <c r="I63" s="1116"/>
      <c r="J63" s="71"/>
      <c r="K63" s="71"/>
      <c r="N63" s="71"/>
      <c r="O63" s="71"/>
      <c r="P63" s="71"/>
      <c r="Q63" s="71"/>
      <c r="R63" s="71"/>
      <c r="S63" s="71"/>
      <c r="T63" s="71"/>
    </row>
    <row r="64" spans="2:20">
      <c r="B64" s="71"/>
      <c r="E64" s="71"/>
      <c r="G64" s="9"/>
      <c r="I64" s="1116"/>
      <c r="J64" s="71"/>
      <c r="K64" s="71"/>
      <c r="N64" s="71"/>
      <c r="O64" s="71"/>
      <c r="P64" s="71"/>
      <c r="Q64" s="71"/>
      <c r="R64" s="71"/>
      <c r="S64" s="71"/>
      <c r="T64" s="71"/>
    </row>
    <row r="65" spans="2:20">
      <c r="B65" s="71"/>
      <c r="E65" s="71"/>
      <c r="G65" s="9"/>
      <c r="I65" s="1116"/>
      <c r="J65" s="71"/>
      <c r="K65" s="71"/>
      <c r="N65" s="71"/>
      <c r="O65" s="71"/>
      <c r="P65" s="71"/>
      <c r="Q65" s="71"/>
      <c r="R65" s="71"/>
      <c r="S65" s="71"/>
      <c r="T65" s="71"/>
    </row>
    <row r="66" spans="2:20">
      <c r="B66" s="71"/>
      <c r="E66" s="71"/>
      <c r="G66" s="9"/>
      <c r="I66" s="1116"/>
      <c r="J66" s="71"/>
      <c r="K66" s="71"/>
      <c r="N66" s="71"/>
      <c r="O66" s="71"/>
      <c r="P66" s="71"/>
      <c r="Q66" s="71"/>
      <c r="R66" s="71"/>
      <c r="S66" s="71"/>
      <c r="T66" s="71"/>
    </row>
    <row r="67" spans="2:20">
      <c r="B67" s="71"/>
      <c r="E67" s="71"/>
      <c r="G67" s="9"/>
      <c r="I67" s="1116"/>
      <c r="J67" s="71"/>
      <c r="K67" s="71"/>
      <c r="N67" s="71"/>
      <c r="O67" s="71"/>
      <c r="P67" s="71"/>
      <c r="Q67" s="71"/>
      <c r="R67" s="71"/>
      <c r="S67" s="71"/>
      <c r="T67" s="71"/>
    </row>
    <row r="68" spans="2:20">
      <c r="B68" s="71"/>
      <c r="E68" s="71"/>
      <c r="G68" s="9"/>
      <c r="I68" s="1116"/>
      <c r="J68" s="71"/>
      <c r="K68" s="71"/>
      <c r="N68" s="71"/>
      <c r="O68" s="71"/>
      <c r="P68" s="71"/>
      <c r="Q68" s="71"/>
      <c r="R68" s="71"/>
      <c r="S68" s="71"/>
      <c r="T68" s="71"/>
    </row>
    <row r="69" spans="2:20">
      <c r="B69" s="71"/>
      <c r="E69" s="71"/>
      <c r="G69" s="9"/>
      <c r="I69" s="1116"/>
      <c r="J69" s="71"/>
      <c r="K69" s="71"/>
      <c r="N69" s="71"/>
      <c r="O69" s="71"/>
      <c r="P69" s="71"/>
      <c r="Q69" s="71"/>
      <c r="R69" s="71"/>
      <c r="S69" s="71"/>
      <c r="T69" s="71"/>
    </row>
    <row r="70" spans="2:20">
      <c r="B70" s="71"/>
      <c r="E70" s="71"/>
      <c r="G70" s="9"/>
      <c r="I70" s="1116"/>
      <c r="J70" s="71"/>
      <c r="K70" s="71"/>
      <c r="N70" s="71"/>
      <c r="O70" s="71"/>
      <c r="P70" s="71"/>
      <c r="Q70" s="71"/>
      <c r="R70" s="71"/>
      <c r="S70" s="71"/>
      <c r="T70" s="71"/>
    </row>
    <row r="71" spans="2:20">
      <c r="B71" s="71"/>
      <c r="E71" s="71"/>
      <c r="G71" s="9"/>
      <c r="I71" s="1116"/>
      <c r="J71" s="71"/>
      <c r="K71" s="71"/>
      <c r="N71" s="71"/>
      <c r="O71" s="71"/>
      <c r="P71" s="71"/>
      <c r="Q71" s="71"/>
      <c r="R71" s="71"/>
      <c r="S71" s="71"/>
      <c r="T71" s="71"/>
    </row>
    <row r="72" spans="2:20">
      <c r="B72" s="71"/>
      <c r="E72" s="71"/>
      <c r="G72" s="9"/>
      <c r="I72" s="1116"/>
      <c r="J72" s="71"/>
      <c r="K72" s="71"/>
      <c r="N72" s="71"/>
      <c r="O72" s="71"/>
      <c r="P72" s="71"/>
      <c r="Q72" s="71"/>
      <c r="R72" s="71"/>
      <c r="S72" s="71"/>
      <c r="T72" s="71"/>
    </row>
    <row r="73" spans="2:20">
      <c r="B73" s="71"/>
      <c r="E73" s="71"/>
      <c r="G73" s="9"/>
      <c r="I73" s="1116"/>
      <c r="J73" s="71"/>
      <c r="K73" s="71"/>
      <c r="N73" s="71"/>
      <c r="O73" s="71"/>
      <c r="P73" s="71"/>
      <c r="Q73" s="71"/>
      <c r="R73" s="71"/>
      <c r="S73" s="71"/>
      <c r="T73" s="71"/>
    </row>
    <row r="74" spans="2:20">
      <c r="B74" s="71"/>
      <c r="E74" s="71"/>
      <c r="G74" s="9"/>
      <c r="I74" s="1116"/>
      <c r="J74" s="71"/>
      <c r="K74" s="71"/>
      <c r="N74" s="71"/>
      <c r="O74" s="71"/>
      <c r="P74" s="71"/>
      <c r="Q74" s="71"/>
      <c r="R74" s="71"/>
      <c r="S74" s="71"/>
      <c r="T74" s="71"/>
    </row>
    <row r="75" spans="2:20">
      <c r="B75" s="71"/>
      <c r="E75" s="71"/>
      <c r="G75" s="9"/>
      <c r="I75" s="1116"/>
      <c r="J75" s="71"/>
      <c r="K75" s="71"/>
      <c r="N75" s="71"/>
      <c r="O75" s="71"/>
      <c r="P75" s="71"/>
      <c r="Q75" s="71"/>
      <c r="R75" s="71"/>
      <c r="S75" s="71"/>
      <c r="T75" s="71"/>
    </row>
    <row r="76" spans="2:20">
      <c r="B76" s="71"/>
      <c r="E76" s="71"/>
      <c r="G76" s="9"/>
      <c r="I76" s="1116"/>
      <c r="J76" s="71"/>
      <c r="K76" s="71"/>
      <c r="N76" s="71"/>
      <c r="O76" s="71"/>
      <c r="P76" s="71"/>
      <c r="Q76" s="71"/>
      <c r="R76" s="71"/>
      <c r="S76" s="71"/>
      <c r="T76" s="71"/>
    </row>
    <row r="77" spans="2:20">
      <c r="B77" s="71"/>
      <c r="E77" s="71"/>
      <c r="G77" s="9"/>
      <c r="I77" s="1116"/>
      <c r="J77" s="71"/>
      <c r="K77" s="71"/>
      <c r="N77" s="71"/>
      <c r="O77" s="71"/>
      <c r="P77" s="71"/>
      <c r="Q77" s="71"/>
      <c r="R77" s="71"/>
      <c r="S77" s="71"/>
      <c r="T77" s="71"/>
    </row>
    <row r="78" spans="2:20">
      <c r="B78" s="71"/>
      <c r="E78" s="71"/>
      <c r="G78" s="9"/>
      <c r="I78" s="1116"/>
      <c r="J78" s="71"/>
      <c r="K78" s="71"/>
      <c r="N78" s="71"/>
      <c r="O78" s="71"/>
      <c r="P78" s="71"/>
      <c r="Q78" s="71"/>
      <c r="R78" s="71"/>
      <c r="S78" s="71"/>
      <c r="T78" s="71"/>
    </row>
    <row r="79" spans="2:20">
      <c r="B79" s="71"/>
      <c r="E79" s="71"/>
      <c r="G79" s="9"/>
      <c r="I79" s="1116"/>
      <c r="J79" s="71"/>
      <c r="K79" s="71"/>
      <c r="N79" s="71"/>
      <c r="O79" s="71"/>
      <c r="P79" s="71"/>
      <c r="Q79" s="71"/>
      <c r="R79" s="71"/>
      <c r="S79" s="71"/>
      <c r="T79" s="71"/>
    </row>
    <row r="80" spans="2:20">
      <c r="B80" s="71"/>
      <c r="E80" s="71"/>
      <c r="G80" s="9"/>
      <c r="I80" s="1116"/>
      <c r="J80" s="71"/>
      <c r="K80" s="71"/>
      <c r="N80" s="71"/>
      <c r="O80" s="71"/>
      <c r="P80" s="71"/>
      <c r="Q80" s="71"/>
      <c r="R80" s="71"/>
      <c r="S80" s="71"/>
      <c r="T80" s="71"/>
    </row>
    <row r="81" spans="2:20">
      <c r="B81" s="71"/>
      <c r="E81" s="71"/>
      <c r="G81" s="9"/>
      <c r="I81" s="1116"/>
      <c r="J81" s="71"/>
      <c r="K81" s="71"/>
      <c r="N81" s="71"/>
      <c r="O81" s="71"/>
      <c r="P81" s="71"/>
      <c r="Q81" s="71"/>
      <c r="R81" s="71"/>
      <c r="S81" s="71"/>
      <c r="T81" s="71"/>
    </row>
    <row r="82" spans="2:20">
      <c r="B82" s="71"/>
      <c r="E82" s="71"/>
      <c r="G82" s="9"/>
      <c r="I82" s="1116"/>
      <c r="J82" s="71"/>
      <c r="K82" s="71"/>
      <c r="N82" s="71"/>
      <c r="O82" s="71"/>
      <c r="P82" s="71"/>
      <c r="Q82" s="71"/>
      <c r="R82" s="71"/>
      <c r="S82" s="71"/>
      <c r="T82" s="71"/>
    </row>
    <row r="83" spans="2:20">
      <c r="B83" s="71"/>
      <c r="E83" s="71"/>
      <c r="G83" s="9"/>
      <c r="I83" s="1116"/>
      <c r="J83" s="71"/>
      <c r="K83" s="71"/>
      <c r="N83" s="71"/>
      <c r="O83" s="71"/>
      <c r="P83" s="71"/>
      <c r="Q83" s="71"/>
      <c r="R83" s="71"/>
      <c r="S83" s="71"/>
      <c r="T83" s="71"/>
    </row>
    <row r="84" spans="2:20">
      <c r="B84" s="71"/>
      <c r="E84" s="71"/>
      <c r="G84" s="9"/>
      <c r="I84" s="1116"/>
      <c r="J84" s="71"/>
      <c r="K84" s="71"/>
      <c r="N84" s="71"/>
      <c r="O84" s="71"/>
      <c r="P84" s="71"/>
      <c r="Q84" s="71"/>
      <c r="R84" s="71"/>
      <c r="S84" s="71"/>
      <c r="T84" s="71"/>
    </row>
    <row r="85" spans="2:20">
      <c r="B85" s="71"/>
      <c r="E85" s="71"/>
      <c r="G85" s="9"/>
      <c r="I85" s="1116"/>
      <c r="J85" s="71"/>
      <c r="K85" s="71"/>
      <c r="N85" s="71"/>
      <c r="O85" s="71"/>
      <c r="P85" s="71"/>
      <c r="Q85" s="71"/>
      <c r="R85" s="71"/>
      <c r="S85" s="71"/>
      <c r="T85" s="71"/>
    </row>
    <row r="86" spans="2:20">
      <c r="B86" s="71"/>
      <c r="E86" s="71"/>
      <c r="G86" s="9"/>
      <c r="I86" s="1116"/>
      <c r="J86" s="71"/>
      <c r="K86" s="71"/>
      <c r="N86" s="71"/>
      <c r="O86" s="71"/>
      <c r="P86" s="71"/>
      <c r="Q86" s="71"/>
      <c r="R86" s="71"/>
      <c r="S86" s="71"/>
      <c r="T86" s="71"/>
    </row>
    <row r="87" spans="2:20">
      <c r="B87" s="71"/>
      <c r="E87" s="71"/>
      <c r="G87" s="9"/>
      <c r="I87" s="1116"/>
      <c r="J87" s="71"/>
      <c r="K87" s="71"/>
      <c r="N87" s="71"/>
      <c r="O87" s="71"/>
      <c r="P87" s="71"/>
      <c r="Q87" s="71"/>
      <c r="R87" s="71"/>
      <c r="S87" s="71"/>
      <c r="T87" s="71"/>
    </row>
    <row r="88" spans="2:20">
      <c r="B88" s="71"/>
      <c r="E88" s="71"/>
      <c r="G88" s="9"/>
      <c r="I88" s="1116"/>
      <c r="J88" s="71"/>
      <c r="K88" s="71"/>
      <c r="N88" s="71"/>
      <c r="O88" s="71"/>
      <c r="P88" s="71"/>
      <c r="Q88" s="71"/>
      <c r="R88" s="71"/>
      <c r="S88" s="71"/>
      <c r="T88" s="71"/>
    </row>
    <row r="89" spans="2:20">
      <c r="B89" s="71"/>
      <c r="E89" s="71"/>
      <c r="G89" s="9"/>
      <c r="I89" s="1116"/>
      <c r="J89" s="71"/>
      <c r="K89" s="71"/>
      <c r="N89" s="71"/>
      <c r="O89" s="71"/>
      <c r="P89" s="71"/>
      <c r="Q89" s="71"/>
      <c r="R89" s="71"/>
      <c r="S89" s="71"/>
      <c r="T89" s="71"/>
    </row>
    <row r="90" spans="2:20">
      <c r="B90" s="71"/>
      <c r="E90" s="71"/>
      <c r="G90" s="9"/>
      <c r="I90" s="1116"/>
      <c r="J90" s="71"/>
      <c r="K90" s="71"/>
      <c r="N90" s="71"/>
      <c r="O90" s="71"/>
      <c r="P90" s="71"/>
      <c r="Q90" s="71"/>
      <c r="R90" s="71"/>
      <c r="S90" s="71"/>
      <c r="T90" s="71"/>
    </row>
    <row r="91" spans="2:20">
      <c r="B91" s="71"/>
      <c r="E91" s="71"/>
      <c r="G91" s="9"/>
      <c r="I91" s="1116"/>
      <c r="J91" s="71"/>
      <c r="K91" s="71"/>
      <c r="N91" s="71"/>
      <c r="O91" s="71"/>
      <c r="P91" s="71"/>
      <c r="Q91" s="71"/>
      <c r="R91" s="71"/>
      <c r="S91" s="71"/>
      <c r="T91" s="71"/>
    </row>
    <row r="92" spans="2:20">
      <c r="B92" s="71"/>
      <c r="E92" s="71"/>
      <c r="G92" s="9"/>
      <c r="I92" s="1116"/>
      <c r="J92" s="71"/>
      <c r="K92" s="71"/>
      <c r="N92" s="71"/>
      <c r="O92" s="71"/>
      <c r="P92" s="71"/>
      <c r="Q92" s="71"/>
      <c r="R92" s="71"/>
      <c r="S92" s="71"/>
      <c r="T92" s="71"/>
    </row>
    <row r="93" spans="2:20">
      <c r="B93" s="71"/>
      <c r="E93" s="71"/>
      <c r="G93" s="9"/>
      <c r="I93" s="1116"/>
      <c r="J93" s="71"/>
      <c r="K93" s="71"/>
      <c r="N93" s="71"/>
      <c r="O93" s="71"/>
      <c r="P93" s="71"/>
      <c r="Q93" s="71"/>
      <c r="R93" s="71"/>
      <c r="S93" s="71"/>
      <c r="T93" s="71"/>
    </row>
    <row r="94" spans="2:20">
      <c r="B94" s="71"/>
      <c r="E94" s="71"/>
      <c r="G94" s="9"/>
      <c r="I94" s="1116"/>
      <c r="J94" s="71"/>
      <c r="K94" s="71"/>
      <c r="N94" s="71"/>
      <c r="O94" s="71"/>
      <c r="P94" s="71"/>
      <c r="Q94" s="71"/>
      <c r="R94" s="71"/>
      <c r="S94" s="71"/>
      <c r="T94" s="71"/>
    </row>
    <row r="95" spans="2:20">
      <c r="B95" s="71"/>
      <c r="E95" s="71"/>
      <c r="G95" s="9"/>
      <c r="I95" s="1116"/>
      <c r="J95" s="71"/>
      <c r="K95" s="71"/>
      <c r="N95" s="71"/>
      <c r="O95" s="71"/>
      <c r="P95" s="71"/>
      <c r="Q95" s="71"/>
      <c r="R95" s="71"/>
      <c r="S95" s="71"/>
      <c r="T95" s="71"/>
    </row>
    <row r="96" spans="2:20">
      <c r="B96" s="71"/>
      <c r="E96" s="71"/>
      <c r="G96" s="9"/>
      <c r="I96" s="1116"/>
      <c r="J96" s="71"/>
      <c r="K96" s="71"/>
      <c r="N96" s="71"/>
      <c r="O96" s="71"/>
      <c r="P96" s="71"/>
      <c r="Q96" s="71"/>
      <c r="R96" s="71"/>
      <c r="S96" s="71"/>
      <c r="T96" s="71"/>
    </row>
    <row r="97" spans="2:20">
      <c r="B97" s="71"/>
      <c r="E97" s="71"/>
      <c r="G97" s="9"/>
      <c r="I97" s="1116"/>
      <c r="J97" s="71"/>
      <c r="K97" s="71"/>
      <c r="N97" s="71"/>
      <c r="O97" s="71"/>
      <c r="P97" s="71"/>
      <c r="Q97" s="71"/>
      <c r="R97" s="71"/>
      <c r="S97" s="71"/>
      <c r="T97" s="71"/>
    </row>
    <row r="98" spans="2:20">
      <c r="B98" s="71"/>
      <c r="E98" s="71"/>
      <c r="G98" s="9"/>
      <c r="I98" s="1116"/>
      <c r="J98" s="71"/>
      <c r="K98" s="71"/>
      <c r="N98" s="71"/>
      <c r="O98" s="71"/>
      <c r="P98" s="71"/>
      <c r="Q98" s="71"/>
      <c r="R98" s="71"/>
      <c r="S98" s="71"/>
      <c r="T98" s="71"/>
    </row>
    <row r="99" spans="2:20">
      <c r="B99" s="71"/>
      <c r="E99" s="71"/>
      <c r="G99" s="9"/>
      <c r="I99" s="1116"/>
      <c r="J99" s="71"/>
      <c r="K99" s="71"/>
      <c r="N99" s="71"/>
      <c r="O99" s="71"/>
      <c r="P99" s="71"/>
      <c r="Q99" s="71"/>
      <c r="R99" s="71"/>
      <c r="S99" s="71"/>
      <c r="T99" s="71"/>
    </row>
    <row r="100" spans="2:20">
      <c r="B100" s="71"/>
      <c r="E100" s="71"/>
      <c r="G100" s="9"/>
      <c r="I100" s="1116"/>
      <c r="J100" s="71"/>
      <c r="K100" s="71"/>
      <c r="N100" s="71"/>
      <c r="O100" s="71"/>
      <c r="P100" s="71"/>
      <c r="Q100" s="71"/>
      <c r="R100" s="71"/>
      <c r="S100" s="71"/>
      <c r="T100" s="71"/>
    </row>
    <row r="101" spans="2:20">
      <c r="B101" s="71"/>
      <c r="E101" s="71"/>
      <c r="G101" s="9"/>
      <c r="I101" s="1116"/>
      <c r="J101" s="71"/>
      <c r="K101" s="71"/>
      <c r="N101" s="71"/>
      <c r="O101" s="71"/>
      <c r="P101" s="71"/>
      <c r="Q101" s="71"/>
      <c r="R101" s="71"/>
      <c r="S101" s="71"/>
      <c r="T101" s="71"/>
    </row>
    <row r="102" spans="2:20">
      <c r="B102" s="71"/>
      <c r="E102" s="71"/>
      <c r="G102" s="9"/>
      <c r="I102" s="1116"/>
      <c r="J102" s="71"/>
      <c r="K102" s="71"/>
      <c r="N102" s="71"/>
      <c r="O102" s="71"/>
      <c r="P102" s="71"/>
      <c r="Q102" s="71"/>
      <c r="R102" s="71"/>
      <c r="S102" s="71"/>
      <c r="T102" s="71"/>
    </row>
    <row r="103" spans="2:20">
      <c r="B103" s="71"/>
      <c r="E103" s="71"/>
      <c r="G103" s="9"/>
      <c r="I103" s="1116"/>
      <c r="J103" s="71"/>
      <c r="K103" s="71"/>
      <c r="N103" s="71"/>
      <c r="O103" s="71"/>
      <c r="P103" s="71"/>
      <c r="Q103" s="71"/>
      <c r="R103" s="71"/>
      <c r="S103" s="71"/>
      <c r="T103" s="71"/>
    </row>
    <row r="104" spans="2:20">
      <c r="B104" s="71"/>
      <c r="E104" s="71"/>
      <c r="G104" s="9"/>
      <c r="I104" s="1116"/>
      <c r="J104" s="71"/>
      <c r="K104" s="71"/>
      <c r="N104" s="71"/>
      <c r="O104" s="71"/>
      <c r="P104" s="71"/>
      <c r="Q104" s="71"/>
      <c r="R104" s="71"/>
      <c r="S104" s="71"/>
      <c r="T104" s="71"/>
    </row>
    <row r="105" spans="2:20">
      <c r="B105" s="71"/>
      <c r="E105" s="71"/>
      <c r="G105" s="9"/>
      <c r="I105" s="1116"/>
      <c r="J105" s="71"/>
      <c r="K105" s="71"/>
      <c r="N105" s="71"/>
      <c r="O105" s="71"/>
      <c r="P105" s="71"/>
      <c r="Q105" s="71"/>
      <c r="R105" s="71"/>
      <c r="S105" s="71"/>
      <c r="T105" s="71"/>
    </row>
    <row r="106" spans="2:20">
      <c r="B106" s="71"/>
      <c r="E106" s="71"/>
      <c r="G106" s="9"/>
      <c r="I106" s="1116"/>
      <c r="J106" s="71"/>
      <c r="K106" s="71"/>
      <c r="N106" s="71"/>
      <c r="O106" s="71"/>
      <c r="P106" s="71"/>
      <c r="Q106" s="71"/>
      <c r="R106" s="71"/>
      <c r="S106" s="71"/>
      <c r="T106" s="71"/>
    </row>
    <row r="107" spans="2:20">
      <c r="B107" s="71"/>
      <c r="E107" s="71"/>
      <c r="G107" s="9"/>
      <c r="I107" s="1116"/>
      <c r="J107" s="71"/>
      <c r="K107" s="71"/>
      <c r="N107" s="71"/>
      <c r="O107" s="71"/>
      <c r="P107" s="71"/>
      <c r="Q107" s="71"/>
      <c r="R107" s="71"/>
      <c r="S107" s="71"/>
      <c r="T107" s="71"/>
    </row>
    <row r="108" spans="2:20">
      <c r="B108" s="71"/>
      <c r="E108" s="71"/>
      <c r="G108" s="9"/>
      <c r="I108" s="1116"/>
      <c r="J108" s="71"/>
      <c r="K108" s="71"/>
      <c r="N108" s="71"/>
      <c r="O108" s="71"/>
      <c r="P108" s="71"/>
      <c r="Q108" s="71"/>
      <c r="R108" s="71"/>
      <c r="S108" s="71"/>
      <c r="T108" s="71"/>
    </row>
    <row r="109" spans="2:20">
      <c r="B109" s="71"/>
      <c r="E109" s="71"/>
      <c r="G109" s="9"/>
      <c r="I109" s="1116"/>
      <c r="J109" s="71"/>
      <c r="K109" s="71"/>
      <c r="N109" s="71"/>
      <c r="O109" s="71"/>
      <c r="P109" s="71"/>
      <c r="Q109" s="71"/>
      <c r="R109" s="71"/>
      <c r="S109" s="71"/>
      <c r="T109" s="71"/>
    </row>
    <row r="110" spans="2:20">
      <c r="B110" s="71"/>
      <c r="E110" s="71"/>
      <c r="G110" s="9"/>
      <c r="I110" s="1116"/>
      <c r="J110" s="71"/>
      <c r="K110" s="71"/>
      <c r="N110" s="71"/>
      <c r="O110" s="71"/>
      <c r="P110" s="71"/>
      <c r="Q110" s="71"/>
      <c r="R110" s="71"/>
      <c r="S110" s="71"/>
      <c r="T110" s="71"/>
    </row>
    <row r="111" spans="2:20">
      <c r="B111" s="71"/>
      <c r="E111" s="71"/>
      <c r="G111" s="9"/>
      <c r="I111" s="1116"/>
      <c r="J111" s="71"/>
      <c r="K111" s="71"/>
      <c r="N111" s="71"/>
      <c r="O111" s="71"/>
      <c r="P111" s="71"/>
      <c r="Q111" s="71"/>
      <c r="R111" s="71"/>
      <c r="S111" s="71"/>
      <c r="T111" s="71"/>
    </row>
    <row r="112" spans="2:20">
      <c r="B112" s="71"/>
      <c r="E112" s="71"/>
      <c r="G112" s="9"/>
      <c r="I112" s="1116"/>
      <c r="J112" s="71"/>
      <c r="K112" s="71"/>
      <c r="N112" s="71"/>
      <c r="O112" s="71"/>
      <c r="P112" s="71"/>
      <c r="Q112" s="71"/>
      <c r="R112" s="71"/>
      <c r="S112" s="71"/>
      <c r="T112" s="71"/>
    </row>
    <row r="113" spans="2:20">
      <c r="B113" s="71"/>
      <c r="E113" s="71"/>
      <c r="G113" s="9"/>
      <c r="I113" s="1116"/>
      <c r="J113" s="71"/>
      <c r="K113" s="71"/>
      <c r="N113" s="71"/>
      <c r="O113" s="71"/>
      <c r="P113" s="71"/>
      <c r="Q113" s="71"/>
      <c r="R113" s="71"/>
      <c r="S113" s="71"/>
      <c r="T113" s="71"/>
    </row>
    <row r="114" spans="2:20">
      <c r="B114" s="71"/>
      <c r="E114" s="71"/>
      <c r="G114" s="9"/>
      <c r="I114" s="1116"/>
      <c r="J114" s="71"/>
      <c r="K114" s="71"/>
      <c r="N114" s="71"/>
      <c r="O114" s="71"/>
      <c r="P114" s="71"/>
      <c r="Q114" s="71"/>
      <c r="R114" s="71"/>
      <c r="S114" s="71"/>
      <c r="T114" s="71"/>
    </row>
    <row r="115" spans="2:20">
      <c r="B115" s="71"/>
      <c r="E115" s="71"/>
      <c r="G115" s="9"/>
      <c r="I115" s="1116"/>
      <c r="J115" s="71"/>
      <c r="K115" s="71"/>
      <c r="N115" s="71"/>
      <c r="O115" s="71"/>
      <c r="P115" s="71"/>
      <c r="Q115" s="71"/>
      <c r="R115" s="71"/>
      <c r="S115" s="71"/>
      <c r="T115" s="71"/>
    </row>
    <row r="116" spans="2:20">
      <c r="B116" s="71"/>
      <c r="E116" s="71"/>
      <c r="G116" s="9"/>
      <c r="I116" s="1116"/>
      <c r="J116" s="71"/>
      <c r="K116" s="71"/>
      <c r="N116" s="71"/>
      <c r="O116" s="71"/>
      <c r="P116" s="71"/>
      <c r="Q116" s="71"/>
      <c r="R116" s="71"/>
      <c r="S116" s="71"/>
      <c r="T116" s="71"/>
    </row>
    <row r="117" spans="2:20">
      <c r="B117" s="71"/>
      <c r="E117" s="71"/>
      <c r="G117" s="9"/>
      <c r="I117" s="1116"/>
      <c r="J117" s="71"/>
      <c r="K117" s="71"/>
      <c r="N117" s="71"/>
      <c r="O117" s="71"/>
      <c r="P117" s="71"/>
      <c r="Q117" s="71"/>
      <c r="R117" s="71"/>
      <c r="S117" s="71"/>
      <c r="T117" s="71"/>
    </row>
    <row r="118" spans="2:20">
      <c r="B118" s="71"/>
      <c r="E118" s="71"/>
      <c r="G118" s="9"/>
      <c r="I118" s="1116"/>
      <c r="J118" s="71"/>
      <c r="K118" s="71"/>
      <c r="N118" s="71"/>
      <c r="O118" s="71"/>
      <c r="P118" s="71"/>
      <c r="Q118" s="71"/>
      <c r="R118" s="71"/>
      <c r="S118" s="71"/>
      <c r="T118" s="71"/>
    </row>
    <row r="119" spans="2:20">
      <c r="B119" s="71"/>
      <c r="E119" s="71"/>
      <c r="G119" s="9"/>
      <c r="I119" s="1116"/>
      <c r="J119" s="71"/>
      <c r="K119" s="71"/>
      <c r="N119" s="71"/>
      <c r="O119" s="71"/>
      <c r="P119" s="71"/>
      <c r="Q119" s="71"/>
      <c r="R119" s="71"/>
      <c r="S119" s="71"/>
      <c r="T119" s="71"/>
    </row>
    <row r="120" spans="2:20">
      <c r="B120" s="71"/>
      <c r="E120" s="71"/>
      <c r="G120" s="9"/>
      <c r="I120" s="1116"/>
      <c r="J120" s="71"/>
      <c r="K120" s="71"/>
      <c r="N120" s="71"/>
      <c r="O120" s="71"/>
      <c r="P120" s="71"/>
      <c r="Q120" s="71"/>
      <c r="R120" s="71"/>
      <c r="S120" s="71"/>
      <c r="T120" s="71"/>
    </row>
    <row r="121" spans="2:20">
      <c r="B121" s="71"/>
      <c r="E121" s="71"/>
      <c r="G121" s="9"/>
      <c r="I121" s="1116"/>
      <c r="J121" s="71"/>
      <c r="K121" s="71"/>
      <c r="N121" s="71"/>
      <c r="O121" s="71"/>
      <c r="P121" s="71"/>
      <c r="Q121" s="71"/>
      <c r="R121" s="71"/>
      <c r="S121" s="71"/>
      <c r="T121" s="71"/>
    </row>
    <row r="122" spans="2:20">
      <c r="B122" s="71"/>
      <c r="E122" s="71"/>
      <c r="G122" s="9"/>
      <c r="I122" s="1116"/>
      <c r="J122" s="71"/>
      <c r="K122" s="71"/>
      <c r="N122" s="71"/>
      <c r="O122" s="71"/>
      <c r="P122" s="71"/>
      <c r="Q122" s="71"/>
      <c r="R122" s="71"/>
      <c r="S122" s="71"/>
      <c r="T122" s="71"/>
    </row>
    <row r="123" spans="2:20">
      <c r="B123" s="71"/>
      <c r="E123" s="71"/>
      <c r="G123" s="9"/>
      <c r="I123" s="1116"/>
      <c r="J123" s="71"/>
      <c r="K123" s="71"/>
      <c r="N123" s="71"/>
      <c r="O123" s="71"/>
      <c r="P123" s="71"/>
      <c r="Q123" s="71"/>
      <c r="R123" s="71"/>
      <c r="S123" s="71"/>
      <c r="T123" s="71"/>
    </row>
    <row r="124" spans="2:20">
      <c r="B124" s="71"/>
      <c r="E124" s="71"/>
      <c r="G124" s="9"/>
      <c r="I124" s="1116"/>
      <c r="J124" s="71"/>
      <c r="K124" s="71"/>
      <c r="N124" s="71"/>
      <c r="O124" s="71"/>
      <c r="P124" s="71"/>
      <c r="Q124" s="71"/>
      <c r="R124" s="71"/>
      <c r="S124" s="71"/>
      <c r="T124" s="71"/>
    </row>
    <row r="125" spans="2:20">
      <c r="B125" s="71"/>
      <c r="E125" s="71"/>
      <c r="G125" s="9"/>
      <c r="I125" s="1116"/>
      <c r="J125" s="71"/>
      <c r="K125" s="71"/>
      <c r="N125" s="71"/>
      <c r="O125" s="71"/>
      <c r="P125" s="71"/>
      <c r="Q125" s="71"/>
      <c r="R125" s="71"/>
      <c r="S125" s="71"/>
      <c r="T125" s="71"/>
    </row>
    <row r="126" spans="2:20">
      <c r="B126" s="71"/>
      <c r="E126" s="71"/>
      <c r="G126" s="9"/>
      <c r="I126" s="1116"/>
      <c r="J126" s="71"/>
      <c r="K126" s="71"/>
      <c r="N126" s="71"/>
      <c r="O126" s="71"/>
      <c r="P126" s="71"/>
      <c r="Q126" s="71"/>
      <c r="R126" s="71"/>
      <c r="S126" s="71"/>
      <c r="T126" s="71"/>
    </row>
    <row r="127" spans="2:20">
      <c r="B127" s="71"/>
      <c r="E127" s="71"/>
      <c r="G127" s="9"/>
      <c r="I127" s="1116"/>
      <c r="J127" s="71"/>
      <c r="K127" s="71"/>
      <c r="N127" s="71"/>
      <c r="O127" s="71"/>
      <c r="P127" s="71"/>
      <c r="Q127" s="71"/>
      <c r="R127" s="71"/>
      <c r="S127" s="71"/>
      <c r="T127" s="71"/>
    </row>
    <row r="128" spans="2:20">
      <c r="B128" s="71"/>
      <c r="E128" s="71"/>
      <c r="G128" s="9"/>
      <c r="I128" s="1116"/>
      <c r="J128" s="71"/>
      <c r="K128" s="71"/>
      <c r="N128" s="71"/>
      <c r="O128" s="71"/>
      <c r="P128" s="71"/>
      <c r="Q128" s="71"/>
      <c r="R128" s="71"/>
      <c r="S128" s="71"/>
      <c r="T128" s="71"/>
    </row>
    <row r="129" spans="2:20">
      <c r="B129" s="71"/>
      <c r="E129" s="71"/>
      <c r="G129" s="9"/>
      <c r="I129" s="1116"/>
      <c r="J129" s="71"/>
      <c r="K129" s="71"/>
      <c r="N129" s="71"/>
      <c r="O129" s="71"/>
      <c r="P129" s="71"/>
      <c r="Q129" s="71"/>
      <c r="R129" s="71"/>
      <c r="S129" s="71"/>
      <c r="T129" s="71"/>
    </row>
    <row r="130" spans="2:20">
      <c r="B130" s="71"/>
      <c r="E130" s="71"/>
      <c r="G130" s="9"/>
      <c r="I130" s="1116"/>
      <c r="J130" s="71"/>
      <c r="K130" s="71"/>
      <c r="N130" s="71"/>
      <c r="O130" s="71"/>
      <c r="P130" s="71"/>
      <c r="Q130" s="71"/>
      <c r="R130" s="71"/>
      <c r="S130" s="71"/>
      <c r="T130" s="71"/>
    </row>
    <row r="131" spans="2:20">
      <c r="B131" s="71"/>
      <c r="E131" s="71"/>
      <c r="G131" s="9"/>
      <c r="I131" s="1116"/>
      <c r="J131" s="71"/>
      <c r="K131" s="71"/>
      <c r="N131" s="71"/>
      <c r="O131" s="71"/>
      <c r="P131" s="71"/>
      <c r="Q131" s="71"/>
      <c r="R131" s="71"/>
      <c r="S131" s="71"/>
      <c r="T131" s="71"/>
    </row>
    <row r="132" spans="2:20">
      <c r="B132" s="71"/>
      <c r="E132" s="71"/>
      <c r="G132" s="9"/>
      <c r="I132" s="1116"/>
      <c r="J132" s="71"/>
      <c r="K132" s="71"/>
      <c r="N132" s="71"/>
      <c r="O132" s="71"/>
      <c r="P132" s="71"/>
      <c r="Q132" s="71"/>
      <c r="R132" s="71"/>
      <c r="S132" s="71"/>
      <c r="T132" s="71"/>
    </row>
    <row r="133" spans="2:20">
      <c r="B133" s="71"/>
      <c r="E133" s="71"/>
      <c r="G133" s="9"/>
      <c r="I133" s="1116"/>
      <c r="J133" s="71"/>
      <c r="K133" s="71"/>
      <c r="N133" s="71"/>
      <c r="O133" s="71"/>
      <c r="P133" s="71"/>
      <c r="Q133" s="71"/>
      <c r="R133" s="71"/>
      <c r="S133" s="71"/>
      <c r="T133" s="71"/>
    </row>
    <row r="134" spans="2:20">
      <c r="B134" s="71"/>
      <c r="E134" s="71"/>
      <c r="G134" s="9"/>
      <c r="I134" s="1116"/>
      <c r="J134" s="71"/>
      <c r="K134" s="71"/>
      <c r="N134" s="71"/>
      <c r="O134" s="71"/>
      <c r="P134" s="71"/>
      <c r="Q134" s="71"/>
      <c r="R134" s="71"/>
      <c r="S134" s="71"/>
      <c r="T134" s="71"/>
    </row>
    <row r="135" spans="2:20">
      <c r="B135" s="71"/>
      <c r="E135" s="71"/>
      <c r="G135" s="9"/>
      <c r="I135" s="1116"/>
      <c r="J135" s="71"/>
      <c r="K135" s="71"/>
      <c r="N135" s="71"/>
      <c r="O135" s="71"/>
      <c r="P135" s="71"/>
      <c r="Q135" s="71"/>
      <c r="R135" s="71"/>
      <c r="S135" s="71"/>
      <c r="T135" s="71"/>
    </row>
    <row r="136" spans="2:20">
      <c r="B136" s="71"/>
      <c r="E136" s="71"/>
      <c r="G136" s="9"/>
      <c r="I136" s="1116"/>
      <c r="J136" s="71"/>
      <c r="K136" s="71"/>
      <c r="N136" s="71"/>
      <c r="O136" s="71"/>
      <c r="P136" s="71"/>
      <c r="Q136" s="71"/>
      <c r="R136" s="71"/>
      <c r="S136" s="71"/>
      <c r="T136" s="71"/>
    </row>
    <row r="137" spans="2:20">
      <c r="B137" s="71"/>
      <c r="E137" s="71"/>
      <c r="G137" s="9"/>
      <c r="I137" s="1116"/>
      <c r="J137" s="71"/>
      <c r="K137" s="71"/>
      <c r="N137" s="71"/>
      <c r="O137" s="71"/>
      <c r="P137" s="71"/>
      <c r="Q137" s="71"/>
      <c r="R137" s="71"/>
      <c r="S137" s="71"/>
      <c r="T137" s="71"/>
    </row>
    <row r="138" spans="2:20">
      <c r="B138" s="71"/>
      <c r="E138" s="71"/>
      <c r="G138" s="9"/>
      <c r="I138" s="1116"/>
      <c r="J138" s="71"/>
      <c r="K138" s="71"/>
      <c r="N138" s="71"/>
      <c r="O138" s="71"/>
      <c r="P138" s="71"/>
      <c r="Q138" s="71"/>
      <c r="R138" s="71"/>
      <c r="S138" s="71"/>
      <c r="T138" s="71"/>
    </row>
    <row r="139" spans="2:20">
      <c r="B139" s="71"/>
      <c r="E139" s="71"/>
      <c r="G139" s="9"/>
      <c r="I139" s="1116"/>
      <c r="J139" s="71"/>
      <c r="K139" s="71"/>
      <c r="N139" s="71"/>
      <c r="O139" s="71"/>
      <c r="P139" s="71"/>
      <c r="Q139" s="71"/>
      <c r="R139" s="71"/>
      <c r="S139" s="71"/>
      <c r="T139" s="71"/>
    </row>
    <row r="140" spans="2:20">
      <c r="B140" s="71"/>
      <c r="E140" s="71"/>
      <c r="G140" s="9"/>
      <c r="I140" s="1116"/>
      <c r="J140" s="71"/>
      <c r="K140" s="71"/>
      <c r="N140" s="71"/>
      <c r="O140" s="71"/>
      <c r="P140" s="71"/>
      <c r="Q140" s="71"/>
      <c r="R140" s="71"/>
      <c r="S140" s="71"/>
      <c r="T140" s="71"/>
    </row>
    <row r="141" spans="2:20">
      <c r="B141" s="71"/>
      <c r="E141" s="71"/>
      <c r="G141" s="9"/>
      <c r="I141" s="1116"/>
      <c r="J141" s="71"/>
      <c r="K141" s="71"/>
      <c r="N141" s="71"/>
      <c r="O141" s="71"/>
      <c r="P141" s="71"/>
      <c r="Q141" s="71"/>
      <c r="R141" s="71"/>
      <c r="S141" s="71"/>
      <c r="T141" s="71"/>
    </row>
    <row r="142" spans="2:20">
      <c r="B142" s="71"/>
      <c r="E142" s="71"/>
      <c r="G142" s="9"/>
      <c r="I142" s="1116"/>
      <c r="J142" s="71"/>
      <c r="K142" s="71"/>
      <c r="N142" s="71"/>
      <c r="O142" s="71"/>
      <c r="P142" s="71"/>
      <c r="Q142" s="71"/>
      <c r="R142" s="71"/>
      <c r="S142" s="71"/>
      <c r="T142" s="71"/>
    </row>
    <row r="143" spans="2:20">
      <c r="B143" s="71"/>
      <c r="E143" s="71"/>
      <c r="G143" s="9"/>
      <c r="I143" s="1116"/>
      <c r="J143" s="71"/>
      <c r="K143" s="71"/>
      <c r="N143" s="71"/>
      <c r="O143" s="71"/>
      <c r="P143" s="71"/>
      <c r="Q143" s="71"/>
      <c r="R143" s="71"/>
      <c r="S143" s="71"/>
      <c r="T143" s="71"/>
    </row>
    <row r="144" spans="2:20">
      <c r="B144" s="71"/>
      <c r="E144" s="71"/>
      <c r="G144" s="9"/>
      <c r="I144" s="1116"/>
      <c r="J144" s="71"/>
      <c r="K144" s="71"/>
      <c r="N144" s="71"/>
      <c r="O144" s="71"/>
      <c r="P144" s="71"/>
      <c r="Q144" s="71"/>
      <c r="R144" s="71"/>
      <c r="S144" s="71"/>
      <c r="T144" s="71"/>
    </row>
    <row r="145" spans="2:20">
      <c r="B145" s="71"/>
      <c r="E145" s="71"/>
      <c r="G145" s="9"/>
      <c r="I145" s="1116"/>
      <c r="J145" s="71"/>
      <c r="K145" s="71"/>
      <c r="N145" s="71"/>
      <c r="O145" s="71"/>
      <c r="P145" s="71"/>
      <c r="Q145" s="71"/>
      <c r="R145" s="71"/>
      <c r="S145" s="71"/>
      <c r="T145" s="71"/>
    </row>
    <row r="146" spans="2:20">
      <c r="B146" s="71"/>
      <c r="E146" s="71"/>
      <c r="G146" s="9"/>
      <c r="I146" s="1116"/>
      <c r="J146" s="71"/>
      <c r="K146" s="71"/>
      <c r="N146" s="71"/>
      <c r="O146" s="71"/>
      <c r="P146" s="71"/>
      <c r="Q146" s="71"/>
      <c r="R146" s="71"/>
      <c r="S146" s="71"/>
      <c r="T146" s="71"/>
    </row>
    <row r="147" spans="2:20">
      <c r="B147" s="71"/>
      <c r="E147" s="71"/>
      <c r="G147" s="9"/>
      <c r="I147" s="1116"/>
      <c r="J147" s="71"/>
      <c r="K147" s="71"/>
      <c r="N147" s="71"/>
      <c r="O147" s="71"/>
      <c r="P147" s="71"/>
      <c r="Q147" s="71"/>
      <c r="R147" s="71"/>
      <c r="S147" s="71"/>
      <c r="T147" s="71"/>
    </row>
    <row r="148" spans="2:20">
      <c r="B148" s="71"/>
      <c r="E148" s="71"/>
      <c r="G148" s="9"/>
      <c r="I148" s="1116"/>
      <c r="J148" s="71"/>
      <c r="K148" s="71"/>
      <c r="N148" s="71"/>
      <c r="O148" s="71"/>
      <c r="P148" s="71"/>
      <c r="Q148" s="71"/>
      <c r="R148" s="71"/>
      <c r="S148" s="71"/>
      <c r="T148" s="71"/>
    </row>
    <row r="149" spans="2:20">
      <c r="B149" s="71"/>
      <c r="E149" s="71"/>
      <c r="G149" s="9"/>
      <c r="I149" s="1116"/>
      <c r="J149" s="71"/>
      <c r="K149" s="71"/>
      <c r="N149" s="71"/>
      <c r="O149" s="71"/>
      <c r="P149" s="71"/>
      <c r="Q149" s="71"/>
      <c r="R149" s="71"/>
      <c r="S149" s="71"/>
      <c r="T149" s="71"/>
    </row>
    <row r="150" spans="2:20">
      <c r="B150" s="71"/>
      <c r="E150" s="71"/>
      <c r="G150" s="9"/>
      <c r="I150" s="1116"/>
      <c r="J150" s="71"/>
      <c r="K150" s="71"/>
      <c r="N150" s="71"/>
      <c r="O150" s="71"/>
      <c r="P150" s="71"/>
      <c r="Q150" s="71"/>
      <c r="R150" s="71"/>
      <c r="S150" s="71"/>
      <c r="T150" s="71"/>
    </row>
    <row r="151" spans="2:20">
      <c r="B151" s="71"/>
      <c r="E151" s="71"/>
      <c r="G151" s="9"/>
      <c r="I151" s="1116"/>
      <c r="J151" s="71"/>
      <c r="K151" s="71"/>
      <c r="N151" s="71"/>
      <c r="O151" s="71"/>
      <c r="P151" s="71"/>
      <c r="Q151" s="71"/>
      <c r="R151" s="71"/>
      <c r="S151" s="71"/>
      <c r="T151" s="71"/>
    </row>
    <row r="152" spans="2:20">
      <c r="B152" s="71"/>
      <c r="E152" s="71"/>
      <c r="G152" s="9"/>
      <c r="I152" s="1116"/>
      <c r="J152" s="71"/>
      <c r="K152" s="71"/>
      <c r="N152" s="71"/>
      <c r="O152" s="71"/>
      <c r="P152" s="71"/>
      <c r="Q152" s="71"/>
      <c r="R152" s="71"/>
      <c r="S152" s="71"/>
      <c r="T152" s="71"/>
    </row>
    <row r="153" spans="2:20">
      <c r="B153" s="71"/>
      <c r="E153" s="71"/>
      <c r="G153" s="9"/>
      <c r="I153" s="1116"/>
      <c r="J153" s="71"/>
      <c r="K153" s="71"/>
      <c r="N153" s="71"/>
      <c r="O153" s="71"/>
      <c r="P153" s="71"/>
      <c r="Q153" s="71"/>
      <c r="R153" s="71"/>
      <c r="S153" s="71"/>
      <c r="T153" s="71"/>
    </row>
    <row r="154" spans="2:20">
      <c r="B154" s="71"/>
      <c r="E154" s="71"/>
      <c r="G154" s="9"/>
      <c r="I154" s="1116"/>
      <c r="J154" s="71"/>
      <c r="K154" s="71"/>
      <c r="N154" s="71"/>
      <c r="O154" s="71"/>
      <c r="P154" s="71"/>
      <c r="Q154" s="71"/>
      <c r="R154" s="71"/>
      <c r="S154" s="71"/>
      <c r="T154" s="71"/>
    </row>
    <row r="155" spans="2:20">
      <c r="B155" s="71"/>
      <c r="E155" s="71"/>
      <c r="G155" s="9"/>
      <c r="I155" s="1116"/>
      <c r="J155" s="71"/>
      <c r="K155" s="71"/>
      <c r="N155" s="71"/>
      <c r="O155" s="71"/>
      <c r="P155" s="71"/>
      <c r="Q155" s="71"/>
      <c r="R155" s="71"/>
      <c r="S155" s="71"/>
      <c r="T155" s="71"/>
    </row>
    <row r="156" spans="2:20">
      <c r="B156" s="71"/>
      <c r="E156" s="71"/>
      <c r="G156" s="9"/>
      <c r="I156" s="1116"/>
      <c r="J156" s="71"/>
      <c r="K156" s="71"/>
      <c r="N156" s="71"/>
      <c r="O156" s="71"/>
      <c r="P156" s="71"/>
      <c r="Q156" s="71"/>
      <c r="R156" s="71"/>
      <c r="S156" s="71"/>
      <c r="T156" s="71"/>
    </row>
    <row r="157" spans="2:20">
      <c r="B157" s="71"/>
      <c r="E157" s="71"/>
      <c r="G157" s="9"/>
      <c r="I157" s="1116"/>
      <c r="J157" s="71"/>
      <c r="K157" s="71"/>
      <c r="N157" s="71"/>
      <c r="O157" s="71"/>
      <c r="P157" s="71"/>
      <c r="Q157" s="71"/>
      <c r="R157" s="71"/>
      <c r="S157" s="71"/>
      <c r="T157" s="71"/>
    </row>
    <row r="158" spans="2:20">
      <c r="B158" s="71"/>
      <c r="E158" s="71"/>
      <c r="G158" s="9"/>
      <c r="I158" s="1116"/>
      <c r="J158" s="71"/>
      <c r="K158" s="71"/>
      <c r="N158" s="71"/>
      <c r="O158" s="71"/>
      <c r="P158" s="71"/>
      <c r="Q158" s="71"/>
      <c r="R158" s="71"/>
      <c r="S158" s="71"/>
      <c r="T158" s="71"/>
    </row>
    <row r="159" spans="2:20">
      <c r="B159" s="71"/>
      <c r="E159" s="71"/>
      <c r="G159" s="9"/>
      <c r="I159" s="1116"/>
      <c r="J159" s="71"/>
      <c r="K159" s="71"/>
      <c r="N159" s="71"/>
      <c r="O159" s="71"/>
      <c r="P159" s="71"/>
      <c r="Q159" s="71"/>
      <c r="R159" s="71"/>
      <c r="S159" s="71"/>
      <c r="T159" s="71"/>
    </row>
    <row r="160" spans="2:20">
      <c r="B160" s="71"/>
      <c r="E160" s="71"/>
      <c r="G160" s="9"/>
      <c r="I160" s="1116"/>
      <c r="J160" s="71"/>
      <c r="K160" s="71"/>
      <c r="N160" s="71"/>
      <c r="O160" s="71"/>
      <c r="P160" s="71"/>
      <c r="Q160" s="71"/>
      <c r="R160" s="71"/>
      <c r="S160" s="71"/>
      <c r="T160" s="71"/>
    </row>
    <row r="161" spans="2:20">
      <c r="B161" s="71"/>
      <c r="E161" s="71"/>
      <c r="G161" s="9"/>
      <c r="I161" s="1116"/>
      <c r="J161" s="71"/>
      <c r="K161" s="71"/>
      <c r="N161" s="71"/>
      <c r="O161" s="71"/>
      <c r="P161" s="71"/>
      <c r="Q161" s="71"/>
      <c r="R161" s="71"/>
      <c r="S161" s="71"/>
      <c r="T161" s="71"/>
    </row>
    <row r="162" spans="2:20">
      <c r="B162" s="71"/>
      <c r="E162" s="71"/>
      <c r="G162" s="9"/>
      <c r="I162" s="1116"/>
      <c r="J162" s="71"/>
      <c r="K162" s="71"/>
      <c r="N162" s="71"/>
      <c r="O162" s="71"/>
      <c r="P162" s="71"/>
      <c r="Q162" s="71"/>
      <c r="R162" s="71"/>
      <c r="S162" s="71"/>
      <c r="T162" s="71"/>
    </row>
    <row r="163" spans="2:20">
      <c r="B163" s="71"/>
      <c r="E163" s="71"/>
      <c r="G163" s="9"/>
      <c r="I163" s="1116"/>
      <c r="J163" s="71"/>
      <c r="K163" s="71"/>
      <c r="N163" s="71"/>
      <c r="O163" s="71"/>
      <c r="P163" s="71"/>
      <c r="Q163" s="71"/>
      <c r="R163" s="71"/>
      <c r="S163" s="71"/>
      <c r="T163" s="71"/>
    </row>
    <row r="164" spans="2:20">
      <c r="B164" s="71"/>
      <c r="E164" s="71"/>
      <c r="G164" s="9"/>
      <c r="I164" s="1116"/>
      <c r="J164" s="71"/>
      <c r="K164" s="71"/>
      <c r="N164" s="71"/>
      <c r="O164" s="71"/>
      <c r="P164" s="71"/>
      <c r="Q164" s="71"/>
      <c r="R164" s="71"/>
      <c r="S164" s="71"/>
      <c r="T164" s="71"/>
    </row>
    <row r="165" spans="2:20">
      <c r="B165" s="71"/>
      <c r="E165" s="71"/>
      <c r="G165" s="9"/>
      <c r="I165" s="1116"/>
      <c r="J165" s="71"/>
      <c r="K165" s="71"/>
      <c r="N165" s="71"/>
      <c r="O165" s="71"/>
      <c r="P165" s="71"/>
      <c r="Q165" s="71"/>
      <c r="R165" s="71"/>
      <c r="S165" s="71"/>
      <c r="T165" s="71"/>
    </row>
    <row r="166" spans="2:20">
      <c r="B166" s="71"/>
      <c r="E166" s="71"/>
      <c r="G166" s="9"/>
      <c r="I166" s="1116"/>
      <c r="J166" s="71"/>
      <c r="K166" s="71"/>
      <c r="N166" s="71"/>
      <c r="O166" s="71"/>
      <c r="P166" s="71"/>
      <c r="Q166" s="71"/>
      <c r="R166" s="71"/>
      <c r="S166" s="71"/>
      <c r="T166" s="71"/>
    </row>
    <row r="167" spans="2:20">
      <c r="B167" s="71"/>
      <c r="E167" s="71"/>
      <c r="G167" s="9"/>
      <c r="I167" s="1116"/>
      <c r="J167" s="71"/>
      <c r="K167" s="71"/>
      <c r="N167" s="71"/>
      <c r="O167" s="71"/>
      <c r="P167" s="71"/>
      <c r="Q167" s="71"/>
      <c r="R167" s="71"/>
      <c r="S167" s="71"/>
      <c r="T167" s="71"/>
    </row>
    <row r="168" spans="2:20">
      <c r="B168" s="71"/>
      <c r="E168" s="71"/>
      <c r="G168" s="9"/>
      <c r="I168" s="1116"/>
      <c r="J168" s="71"/>
      <c r="K168" s="71"/>
      <c r="N168" s="71"/>
      <c r="O168" s="71"/>
      <c r="P168" s="71"/>
      <c r="Q168" s="71"/>
      <c r="R168" s="71"/>
      <c r="S168" s="71"/>
      <c r="T168" s="71"/>
    </row>
    <row r="169" spans="2:20">
      <c r="B169" s="71"/>
      <c r="E169" s="71"/>
      <c r="G169" s="9"/>
      <c r="I169" s="1116"/>
      <c r="J169" s="71"/>
      <c r="K169" s="71"/>
      <c r="N169" s="71"/>
      <c r="O169" s="71"/>
      <c r="P169" s="71"/>
      <c r="Q169" s="71"/>
      <c r="R169" s="71"/>
      <c r="S169" s="71"/>
      <c r="T169" s="71"/>
    </row>
    <row r="170" spans="2:20">
      <c r="B170" s="71"/>
      <c r="E170" s="71"/>
      <c r="G170" s="9"/>
      <c r="I170" s="1116"/>
      <c r="J170" s="71"/>
      <c r="K170" s="71"/>
      <c r="N170" s="71"/>
      <c r="O170" s="71"/>
      <c r="P170" s="71"/>
      <c r="Q170" s="71"/>
      <c r="R170" s="71"/>
      <c r="S170" s="71"/>
      <c r="T170" s="71"/>
    </row>
    <row r="171" spans="2:20">
      <c r="B171" s="71"/>
      <c r="E171" s="71"/>
      <c r="G171" s="9"/>
      <c r="I171" s="1116"/>
      <c r="J171" s="71"/>
      <c r="K171" s="71"/>
      <c r="N171" s="71"/>
      <c r="O171" s="71"/>
      <c r="P171" s="71"/>
      <c r="Q171" s="71"/>
      <c r="R171" s="71"/>
      <c r="S171" s="71"/>
      <c r="T171" s="71"/>
    </row>
    <row r="172" spans="2:20">
      <c r="B172" s="71"/>
      <c r="E172" s="71"/>
      <c r="G172" s="9"/>
      <c r="I172" s="1116"/>
      <c r="J172" s="71"/>
      <c r="K172" s="71"/>
      <c r="N172" s="71"/>
      <c r="O172" s="71"/>
      <c r="P172" s="71"/>
      <c r="Q172" s="71"/>
      <c r="R172" s="71"/>
      <c r="S172" s="71"/>
      <c r="T172" s="71"/>
    </row>
    <row r="173" spans="2:20">
      <c r="B173" s="71"/>
      <c r="E173" s="71"/>
      <c r="G173" s="9"/>
      <c r="I173" s="1116"/>
      <c r="J173" s="71"/>
      <c r="K173" s="71"/>
      <c r="N173" s="71"/>
      <c r="O173" s="71"/>
      <c r="P173" s="71"/>
      <c r="Q173" s="71"/>
      <c r="R173" s="71"/>
      <c r="S173" s="71"/>
      <c r="T173" s="71"/>
    </row>
    <row r="174" spans="2:20">
      <c r="B174" s="71"/>
      <c r="E174" s="71"/>
      <c r="G174" s="9"/>
      <c r="I174" s="1116"/>
      <c r="J174" s="71"/>
      <c r="K174" s="71"/>
      <c r="N174" s="71"/>
      <c r="O174" s="71"/>
      <c r="P174" s="71"/>
      <c r="Q174" s="71"/>
      <c r="R174" s="71"/>
      <c r="S174" s="71"/>
      <c r="T174" s="71"/>
    </row>
    <row r="175" spans="2:20">
      <c r="B175" s="71"/>
      <c r="E175" s="71"/>
      <c r="G175" s="9"/>
      <c r="I175" s="1116"/>
      <c r="J175" s="71"/>
      <c r="K175" s="71"/>
      <c r="N175" s="71"/>
      <c r="O175" s="71"/>
      <c r="P175" s="71"/>
      <c r="Q175" s="71"/>
      <c r="R175" s="71"/>
      <c r="S175" s="71"/>
      <c r="T175" s="71"/>
    </row>
    <row r="176" spans="2:20">
      <c r="B176" s="71"/>
      <c r="E176" s="71"/>
      <c r="G176" s="9"/>
      <c r="I176" s="1116"/>
      <c r="J176" s="71"/>
      <c r="K176" s="71"/>
      <c r="N176" s="71"/>
      <c r="O176" s="71"/>
      <c r="P176" s="71"/>
      <c r="Q176" s="71"/>
      <c r="R176" s="71"/>
      <c r="S176" s="71"/>
      <c r="T176" s="71"/>
    </row>
    <row r="177" spans="2:20">
      <c r="B177" s="71"/>
      <c r="E177" s="71"/>
      <c r="G177" s="9"/>
      <c r="I177" s="1116"/>
      <c r="J177" s="71"/>
      <c r="K177" s="71"/>
      <c r="N177" s="71"/>
      <c r="O177" s="71"/>
      <c r="P177" s="71"/>
      <c r="Q177" s="71"/>
      <c r="R177" s="71"/>
      <c r="S177" s="71"/>
      <c r="T177" s="71"/>
    </row>
    <row r="178" spans="2:20">
      <c r="B178" s="71"/>
      <c r="E178" s="71"/>
      <c r="G178" s="9"/>
      <c r="I178" s="1116"/>
      <c r="J178" s="71"/>
      <c r="K178" s="71"/>
      <c r="N178" s="71"/>
      <c r="O178" s="71"/>
      <c r="P178" s="71"/>
      <c r="Q178" s="71"/>
      <c r="R178" s="71"/>
      <c r="S178" s="71"/>
      <c r="T178" s="71"/>
    </row>
    <row r="179" spans="2:20">
      <c r="B179" s="71"/>
      <c r="E179" s="71"/>
      <c r="G179" s="9"/>
      <c r="I179" s="1116"/>
      <c r="J179" s="71"/>
      <c r="K179" s="71"/>
      <c r="N179" s="71"/>
      <c r="O179" s="71"/>
      <c r="P179" s="71"/>
      <c r="Q179" s="71"/>
      <c r="R179" s="71"/>
      <c r="S179" s="71"/>
      <c r="T179" s="71"/>
    </row>
    <row r="180" spans="2:20">
      <c r="B180" s="71"/>
      <c r="E180" s="71"/>
      <c r="G180" s="9"/>
      <c r="I180" s="1116"/>
      <c r="J180" s="71"/>
      <c r="K180" s="71"/>
      <c r="N180" s="71"/>
      <c r="O180" s="71"/>
      <c r="P180" s="71"/>
      <c r="Q180" s="71"/>
      <c r="R180" s="71"/>
      <c r="S180" s="71"/>
      <c r="T180" s="71"/>
    </row>
    <row r="181" spans="2:20">
      <c r="B181" s="71"/>
      <c r="E181" s="71"/>
      <c r="G181" s="9"/>
      <c r="I181" s="1116"/>
      <c r="J181" s="71"/>
      <c r="K181" s="71"/>
      <c r="N181" s="71"/>
      <c r="O181" s="71"/>
      <c r="P181" s="71"/>
      <c r="Q181" s="71"/>
      <c r="R181" s="71"/>
      <c r="S181" s="71"/>
      <c r="T181" s="71"/>
    </row>
    <row r="182" spans="2:20">
      <c r="B182" s="71"/>
      <c r="E182" s="71"/>
      <c r="G182" s="9"/>
      <c r="I182" s="1116"/>
      <c r="J182" s="71"/>
      <c r="K182" s="71"/>
      <c r="N182" s="71"/>
      <c r="O182" s="71"/>
      <c r="P182" s="71"/>
      <c r="Q182" s="71"/>
      <c r="R182" s="71"/>
      <c r="S182" s="71"/>
      <c r="T182" s="71"/>
    </row>
    <row r="183" spans="2:20">
      <c r="B183" s="71"/>
      <c r="E183" s="71"/>
      <c r="G183" s="9"/>
      <c r="I183" s="1116"/>
      <c r="J183" s="71"/>
      <c r="K183" s="71"/>
      <c r="N183" s="71"/>
      <c r="O183" s="71"/>
      <c r="P183" s="71"/>
      <c r="Q183" s="71"/>
      <c r="R183" s="71"/>
      <c r="S183" s="71"/>
      <c r="T183" s="71"/>
    </row>
    <row r="184" spans="2:20">
      <c r="B184" s="71"/>
      <c r="E184" s="71"/>
      <c r="G184" s="9"/>
      <c r="I184" s="1116"/>
      <c r="J184" s="71"/>
      <c r="K184" s="71"/>
      <c r="N184" s="71"/>
      <c r="O184" s="71"/>
      <c r="P184" s="71"/>
      <c r="Q184" s="71"/>
      <c r="R184" s="71"/>
      <c r="S184" s="71"/>
      <c r="T184" s="71"/>
    </row>
    <row r="185" spans="2:20">
      <c r="B185" s="71"/>
      <c r="E185" s="71"/>
      <c r="G185" s="9"/>
      <c r="I185" s="1116"/>
      <c r="J185" s="71"/>
      <c r="K185" s="71"/>
      <c r="N185" s="71"/>
      <c r="O185" s="71"/>
      <c r="P185" s="71"/>
      <c r="Q185" s="71"/>
      <c r="R185" s="71"/>
      <c r="S185" s="71"/>
      <c r="T185" s="71"/>
    </row>
    <row r="186" spans="2:20">
      <c r="B186" s="71"/>
      <c r="E186" s="71"/>
      <c r="G186" s="9"/>
      <c r="I186" s="1116"/>
      <c r="J186" s="71"/>
      <c r="K186" s="71"/>
      <c r="N186" s="71"/>
      <c r="O186" s="71"/>
      <c r="P186" s="71"/>
      <c r="Q186" s="71"/>
      <c r="R186" s="71"/>
      <c r="S186" s="71"/>
      <c r="T186" s="71"/>
    </row>
    <row r="187" spans="2:20">
      <c r="B187" s="71"/>
      <c r="E187" s="71"/>
      <c r="G187" s="9"/>
      <c r="I187" s="1116"/>
      <c r="J187" s="71"/>
      <c r="K187" s="71"/>
      <c r="N187" s="71"/>
      <c r="O187" s="71"/>
      <c r="P187" s="71"/>
      <c r="Q187" s="71"/>
      <c r="R187" s="71"/>
      <c r="S187" s="71"/>
      <c r="T187" s="71"/>
    </row>
    <row r="188" spans="2:20">
      <c r="B188" s="71"/>
      <c r="E188" s="71"/>
      <c r="G188" s="9"/>
      <c r="I188" s="1116"/>
      <c r="J188" s="71"/>
      <c r="K188" s="71"/>
      <c r="N188" s="71"/>
      <c r="O188" s="71"/>
      <c r="P188" s="71"/>
      <c r="Q188" s="71"/>
      <c r="R188" s="71"/>
      <c r="S188" s="71"/>
      <c r="T188" s="71"/>
    </row>
    <row r="189" spans="2:20">
      <c r="B189" s="71"/>
      <c r="E189" s="71"/>
      <c r="G189" s="9"/>
      <c r="I189" s="1116"/>
      <c r="J189" s="71"/>
      <c r="K189" s="71"/>
      <c r="N189" s="71"/>
      <c r="O189" s="71"/>
      <c r="P189" s="71"/>
      <c r="Q189" s="71"/>
      <c r="R189" s="71"/>
      <c r="S189" s="71"/>
      <c r="T189" s="71"/>
    </row>
    <row r="190" spans="2:20">
      <c r="B190" s="71"/>
      <c r="E190" s="71"/>
      <c r="G190" s="9"/>
      <c r="I190" s="1116"/>
      <c r="J190" s="71"/>
      <c r="K190" s="71"/>
      <c r="N190" s="71"/>
      <c r="O190" s="71"/>
      <c r="P190" s="71"/>
      <c r="Q190" s="71"/>
      <c r="R190" s="71"/>
      <c r="S190" s="71"/>
      <c r="T190" s="71"/>
    </row>
    <row r="191" spans="2:20">
      <c r="B191" s="71"/>
      <c r="E191" s="71"/>
      <c r="G191" s="9"/>
      <c r="I191" s="1116"/>
      <c r="J191" s="71"/>
      <c r="K191" s="71"/>
      <c r="N191" s="71"/>
      <c r="O191" s="71"/>
      <c r="P191" s="71"/>
      <c r="Q191" s="71"/>
      <c r="R191" s="71"/>
      <c r="S191" s="71"/>
      <c r="T191" s="71"/>
    </row>
    <row r="192" spans="2:20">
      <c r="B192" s="71"/>
      <c r="E192" s="71"/>
      <c r="G192" s="9"/>
      <c r="I192" s="1116"/>
      <c r="J192" s="71"/>
      <c r="K192" s="71"/>
      <c r="N192" s="71"/>
      <c r="O192" s="71"/>
      <c r="P192" s="71"/>
      <c r="Q192" s="71"/>
      <c r="R192" s="71"/>
      <c r="S192" s="71"/>
      <c r="T192" s="71"/>
    </row>
    <row r="193" spans="2:20">
      <c r="B193" s="71"/>
      <c r="E193" s="71"/>
      <c r="G193" s="9"/>
      <c r="I193" s="1116"/>
      <c r="J193" s="71"/>
      <c r="K193" s="71"/>
      <c r="N193" s="71"/>
      <c r="O193" s="71"/>
      <c r="P193" s="71"/>
      <c r="Q193" s="71"/>
      <c r="R193" s="71"/>
      <c r="S193" s="71"/>
      <c r="T193" s="71"/>
    </row>
    <row r="194" spans="2:20">
      <c r="B194" s="71"/>
      <c r="E194" s="71"/>
      <c r="G194" s="9"/>
      <c r="I194" s="1116"/>
      <c r="J194" s="71"/>
      <c r="K194" s="71"/>
      <c r="N194" s="71"/>
      <c r="O194" s="71"/>
      <c r="P194" s="71"/>
      <c r="Q194" s="71"/>
      <c r="R194" s="71"/>
      <c r="S194" s="71"/>
      <c r="T194" s="71"/>
    </row>
    <row r="195" spans="2:20">
      <c r="B195" s="71"/>
      <c r="E195" s="71"/>
      <c r="G195" s="9"/>
      <c r="I195" s="1116"/>
      <c r="J195" s="71"/>
      <c r="K195" s="71"/>
      <c r="N195" s="71"/>
      <c r="O195" s="71"/>
      <c r="P195" s="71"/>
      <c r="Q195" s="71"/>
      <c r="R195" s="71"/>
      <c r="S195" s="71"/>
      <c r="T195" s="71"/>
    </row>
    <row r="196" spans="2:20">
      <c r="B196" s="71"/>
      <c r="E196" s="71"/>
      <c r="G196" s="9"/>
      <c r="I196" s="1116"/>
      <c r="J196" s="71"/>
      <c r="K196" s="71"/>
      <c r="N196" s="71"/>
      <c r="O196" s="71"/>
      <c r="P196" s="71"/>
      <c r="Q196" s="71"/>
      <c r="R196" s="71"/>
      <c r="S196" s="71"/>
      <c r="T196" s="71"/>
    </row>
    <row r="197" spans="2:20">
      <c r="B197" s="71"/>
      <c r="E197" s="71"/>
      <c r="G197" s="9"/>
      <c r="I197" s="1116"/>
      <c r="J197" s="71"/>
      <c r="K197" s="71"/>
      <c r="N197" s="71"/>
      <c r="O197" s="71"/>
      <c r="P197" s="71"/>
      <c r="Q197" s="71"/>
      <c r="R197" s="71"/>
      <c r="S197" s="71"/>
      <c r="T197" s="71"/>
    </row>
    <row r="198" spans="2:20">
      <c r="B198" s="71"/>
      <c r="E198" s="71"/>
      <c r="G198" s="9"/>
      <c r="I198" s="1116"/>
      <c r="J198" s="71"/>
      <c r="K198" s="71"/>
      <c r="N198" s="71"/>
      <c r="O198" s="71"/>
      <c r="P198" s="71"/>
      <c r="Q198" s="71"/>
      <c r="R198" s="71"/>
      <c r="S198" s="71"/>
      <c r="T198" s="71"/>
    </row>
    <row r="199" spans="2:20">
      <c r="B199" s="71"/>
      <c r="E199" s="71"/>
      <c r="G199" s="9"/>
      <c r="I199" s="1116"/>
      <c r="J199" s="71"/>
      <c r="K199" s="71"/>
      <c r="N199" s="71"/>
      <c r="O199" s="71"/>
      <c r="P199" s="71"/>
      <c r="Q199" s="71"/>
      <c r="R199" s="71"/>
      <c r="S199" s="71"/>
      <c r="T199" s="71"/>
    </row>
    <row r="200" spans="2:20">
      <c r="B200" s="71"/>
      <c r="E200" s="71"/>
      <c r="G200" s="9"/>
      <c r="I200" s="1116"/>
      <c r="J200" s="71"/>
      <c r="K200" s="71"/>
      <c r="N200" s="71"/>
      <c r="O200" s="71"/>
      <c r="P200" s="71"/>
      <c r="Q200" s="71"/>
      <c r="R200" s="71"/>
      <c r="S200" s="71"/>
      <c r="T200" s="71"/>
    </row>
    <row r="201" spans="2:20">
      <c r="B201" s="71"/>
      <c r="E201" s="71"/>
      <c r="G201" s="9"/>
      <c r="I201" s="1116"/>
      <c r="J201" s="71"/>
      <c r="K201" s="71"/>
      <c r="N201" s="71"/>
      <c r="O201" s="71"/>
      <c r="P201" s="71"/>
      <c r="Q201" s="71"/>
      <c r="R201" s="71"/>
      <c r="S201" s="71"/>
      <c r="T201" s="71"/>
    </row>
    <row r="202" spans="2:20">
      <c r="B202" s="71"/>
      <c r="E202" s="71"/>
      <c r="G202" s="9"/>
      <c r="I202" s="1116"/>
      <c r="J202" s="71"/>
      <c r="K202" s="71"/>
      <c r="N202" s="71"/>
      <c r="O202" s="71"/>
      <c r="P202" s="71"/>
      <c r="Q202" s="71"/>
      <c r="R202" s="71"/>
      <c r="S202" s="71"/>
      <c r="T202" s="71"/>
    </row>
    <row r="203" spans="2:20">
      <c r="B203" s="71"/>
      <c r="E203" s="71"/>
      <c r="G203" s="9"/>
      <c r="I203" s="1116"/>
      <c r="J203" s="71"/>
      <c r="K203" s="71"/>
      <c r="N203" s="71"/>
      <c r="O203" s="71"/>
      <c r="P203" s="71"/>
      <c r="Q203" s="71"/>
      <c r="R203" s="71"/>
      <c r="S203" s="71"/>
      <c r="T203" s="71"/>
    </row>
    <row r="204" spans="2:20">
      <c r="B204" s="71"/>
      <c r="E204" s="71"/>
      <c r="G204" s="9"/>
      <c r="I204" s="1116"/>
      <c r="J204" s="71"/>
      <c r="K204" s="71"/>
      <c r="N204" s="71"/>
      <c r="O204" s="71"/>
      <c r="P204" s="71"/>
      <c r="Q204" s="71"/>
      <c r="R204" s="71"/>
      <c r="S204" s="71"/>
      <c r="T204" s="71"/>
    </row>
    <row r="205" spans="2:20">
      <c r="B205" s="71"/>
      <c r="E205" s="71"/>
      <c r="G205" s="9"/>
      <c r="I205" s="1116"/>
      <c r="J205" s="71"/>
      <c r="K205" s="71"/>
      <c r="N205" s="71"/>
      <c r="O205" s="71"/>
      <c r="P205" s="71"/>
      <c r="Q205" s="71"/>
      <c r="R205" s="71"/>
      <c r="S205" s="71"/>
      <c r="T205" s="71"/>
    </row>
    <row r="206" spans="2:20">
      <c r="B206" s="71"/>
      <c r="E206" s="71"/>
      <c r="G206" s="9"/>
      <c r="I206" s="1116"/>
      <c r="J206" s="71"/>
      <c r="K206" s="71"/>
      <c r="N206" s="71"/>
      <c r="O206" s="71"/>
      <c r="P206" s="71"/>
      <c r="Q206" s="71"/>
      <c r="R206" s="71"/>
      <c r="S206" s="71"/>
      <c r="T206" s="71"/>
    </row>
    <row r="207" spans="2:20">
      <c r="B207" s="71"/>
      <c r="E207" s="71"/>
      <c r="G207" s="9"/>
      <c r="I207" s="1116"/>
      <c r="J207" s="71"/>
      <c r="K207" s="71"/>
      <c r="N207" s="71"/>
      <c r="O207" s="71"/>
      <c r="P207" s="71"/>
      <c r="Q207" s="71"/>
      <c r="R207" s="71"/>
      <c r="S207" s="71"/>
      <c r="T207" s="71"/>
    </row>
    <row r="208" spans="2:20">
      <c r="B208" s="71"/>
      <c r="E208" s="71"/>
      <c r="G208" s="9"/>
      <c r="I208" s="1116"/>
      <c r="J208" s="71"/>
      <c r="K208" s="71"/>
      <c r="N208" s="71"/>
      <c r="O208" s="71"/>
      <c r="P208" s="71"/>
      <c r="Q208" s="71"/>
      <c r="R208" s="71"/>
      <c r="S208" s="71"/>
      <c r="T208" s="71"/>
    </row>
    <row r="209" spans="2:20">
      <c r="B209" s="71"/>
      <c r="E209" s="71"/>
      <c r="G209" s="9"/>
      <c r="I209" s="1116"/>
      <c r="J209" s="71"/>
      <c r="K209" s="71"/>
      <c r="N209" s="71"/>
      <c r="O209" s="71"/>
      <c r="P209" s="71"/>
      <c r="Q209" s="71"/>
      <c r="R209" s="71"/>
      <c r="S209" s="71"/>
      <c r="T209" s="71"/>
    </row>
    <row r="210" spans="2:20">
      <c r="B210" s="71"/>
      <c r="E210" s="71"/>
      <c r="G210" s="9"/>
      <c r="I210" s="1116"/>
      <c r="J210" s="71"/>
      <c r="K210" s="71"/>
      <c r="N210" s="71"/>
      <c r="O210" s="71"/>
      <c r="P210" s="71"/>
      <c r="Q210" s="71"/>
      <c r="R210" s="71"/>
      <c r="S210" s="71"/>
      <c r="T210" s="71"/>
    </row>
    <row r="211" spans="2:20">
      <c r="B211" s="71"/>
      <c r="E211" s="71"/>
      <c r="G211" s="9"/>
      <c r="I211" s="1116"/>
      <c r="J211" s="71"/>
      <c r="K211" s="71"/>
      <c r="N211" s="71"/>
      <c r="O211" s="71"/>
      <c r="P211" s="71"/>
      <c r="Q211" s="71"/>
      <c r="R211" s="71"/>
      <c r="S211" s="71"/>
      <c r="T211" s="71"/>
    </row>
    <row r="212" spans="2:20">
      <c r="B212" s="71"/>
      <c r="E212" s="71"/>
      <c r="G212" s="9"/>
      <c r="I212" s="1116"/>
      <c r="J212" s="71"/>
      <c r="K212" s="71"/>
      <c r="N212" s="71"/>
      <c r="O212" s="71"/>
      <c r="P212" s="71"/>
      <c r="Q212" s="71"/>
      <c r="R212" s="71"/>
      <c r="S212" s="71"/>
      <c r="T212" s="71"/>
    </row>
    <row r="213" spans="2:20">
      <c r="B213" s="71"/>
      <c r="E213" s="71"/>
      <c r="G213" s="9"/>
      <c r="I213" s="1116"/>
      <c r="J213" s="71"/>
      <c r="K213" s="71"/>
      <c r="N213" s="71"/>
      <c r="O213" s="71"/>
      <c r="P213" s="71"/>
      <c r="Q213" s="71"/>
      <c r="R213" s="71"/>
      <c r="S213" s="71"/>
      <c r="T213" s="71"/>
    </row>
    <row r="214" spans="2:20">
      <c r="B214" s="71"/>
      <c r="E214" s="71"/>
      <c r="G214" s="9"/>
      <c r="I214" s="1116"/>
      <c r="J214" s="71"/>
      <c r="K214" s="71"/>
      <c r="N214" s="71"/>
      <c r="O214" s="71"/>
      <c r="P214" s="71"/>
      <c r="Q214" s="71"/>
      <c r="R214" s="71"/>
      <c r="S214" s="71"/>
      <c r="T214" s="71"/>
    </row>
    <row r="215" spans="2:20">
      <c r="B215" s="71"/>
      <c r="E215" s="71"/>
      <c r="G215" s="9"/>
      <c r="I215" s="1116"/>
      <c r="J215" s="71"/>
      <c r="K215" s="71"/>
      <c r="N215" s="71"/>
      <c r="O215" s="71"/>
      <c r="P215" s="71"/>
      <c r="Q215" s="71"/>
      <c r="R215" s="71"/>
      <c r="S215" s="71"/>
      <c r="T215" s="71"/>
    </row>
    <row r="216" spans="2:20">
      <c r="B216" s="71"/>
      <c r="E216" s="71"/>
      <c r="G216" s="9"/>
      <c r="I216" s="1116"/>
      <c r="J216" s="71"/>
      <c r="K216" s="71"/>
      <c r="N216" s="71"/>
      <c r="O216" s="71"/>
      <c r="P216" s="71"/>
      <c r="Q216" s="71"/>
      <c r="R216" s="71"/>
      <c r="S216" s="71"/>
      <c r="T216" s="71"/>
    </row>
    <row r="217" spans="2:20">
      <c r="B217" s="71"/>
      <c r="E217" s="71"/>
      <c r="G217" s="9"/>
      <c r="I217" s="1116"/>
      <c r="J217" s="71"/>
      <c r="K217" s="71"/>
      <c r="N217" s="71"/>
      <c r="O217" s="71"/>
      <c r="P217" s="71"/>
      <c r="Q217" s="71"/>
      <c r="R217" s="71"/>
      <c r="S217" s="71"/>
      <c r="T217" s="71"/>
    </row>
    <row r="218" spans="2:20">
      <c r="B218" s="71"/>
      <c r="E218" s="71"/>
      <c r="G218" s="9"/>
      <c r="I218" s="1116"/>
      <c r="J218" s="71"/>
      <c r="K218" s="71"/>
      <c r="N218" s="71"/>
      <c r="O218" s="71"/>
      <c r="P218" s="71"/>
      <c r="Q218" s="71"/>
      <c r="R218" s="71"/>
      <c r="S218" s="71"/>
      <c r="T218" s="71"/>
    </row>
    <row r="219" spans="2:20">
      <c r="B219" s="71"/>
      <c r="E219" s="71"/>
      <c r="G219" s="9"/>
      <c r="I219" s="1116"/>
      <c r="J219" s="71"/>
      <c r="K219" s="71"/>
      <c r="N219" s="71"/>
      <c r="O219" s="71"/>
      <c r="P219" s="71"/>
      <c r="Q219" s="71"/>
      <c r="R219" s="71"/>
      <c r="S219" s="71"/>
      <c r="T219" s="71"/>
    </row>
    <row r="220" spans="2:20">
      <c r="B220" s="71"/>
      <c r="E220" s="71"/>
      <c r="G220" s="9"/>
      <c r="I220" s="1116"/>
      <c r="J220" s="71"/>
      <c r="K220" s="71"/>
      <c r="N220" s="71"/>
      <c r="O220" s="71"/>
      <c r="P220" s="71"/>
      <c r="Q220" s="71"/>
      <c r="R220" s="71"/>
      <c r="S220" s="71"/>
      <c r="T220" s="71"/>
    </row>
    <row r="221" spans="2:20">
      <c r="B221" s="71"/>
      <c r="E221" s="71"/>
      <c r="G221" s="9"/>
      <c r="I221" s="1116"/>
      <c r="J221" s="71"/>
      <c r="K221" s="71"/>
      <c r="N221" s="71"/>
      <c r="O221" s="71"/>
      <c r="P221" s="71"/>
      <c r="Q221" s="71"/>
      <c r="R221" s="71"/>
      <c r="S221" s="71"/>
      <c r="T221" s="71"/>
    </row>
    <row r="222" spans="2:20">
      <c r="B222" s="71"/>
      <c r="E222" s="71"/>
      <c r="G222" s="9"/>
      <c r="I222" s="1116"/>
      <c r="J222" s="71"/>
      <c r="K222" s="71"/>
      <c r="N222" s="71"/>
      <c r="O222" s="71"/>
      <c r="P222" s="71"/>
      <c r="Q222" s="71"/>
      <c r="R222" s="71"/>
      <c r="S222" s="71"/>
      <c r="T222" s="71"/>
    </row>
    <row r="223" spans="2:20">
      <c r="B223" s="71"/>
      <c r="E223" s="71"/>
      <c r="G223" s="9"/>
      <c r="I223" s="1116"/>
      <c r="J223" s="71"/>
      <c r="K223" s="71"/>
      <c r="N223" s="71"/>
      <c r="O223" s="71"/>
      <c r="P223" s="71"/>
      <c r="Q223" s="71"/>
      <c r="R223" s="71"/>
      <c r="S223" s="71"/>
      <c r="T223" s="71"/>
    </row>
    <row r="224" spans="2:20">
      <c r="B224" s="71"/>
      <c r="E224" s="71"/>
      <c r="G224" s="9"/>
      <c r="I224" s="1116"/>
      <c r="J224" s="71"/>
      <c r="K224" s="71"/>
      <c r="N224" s="71"/>
      <c r="O224" s="71"/>
      <c r="P224" s="71"/>
      <c r="Q224" s="71"/>
      <c r="R224" s="71"/>
      <c r="S224" s="71"/>
      <c r="T224" s="71"/>
    </row>
    <row r="225" spans="2:20">
      <c r="B225" s="71"/>
      <c r="E225" s="71"/>
      <c r="G225" s="9"/>
      <c r="I225" s="1116"/>
      <c r="J225" s="71"/>
      <c r="K225" s="71"/>
      <c r="N225" s="71"/>
      <c r="O225" s="71"/>
      <c r="P225" s="71"/>
      <c r="Q225" s="71"/>
      <c r="R225" s="71"/>
      <c r="S225" s="71"/>
      <c r="T225" s="71"/>
    </row>
    <row r="226" spans="2:20">
      <c r="B226" s="71"/>
      <c r="E226" s="71"/>
      <c r="G226" s="9"/>
      <c r="I226" s="1116"/>
      <c r="J226" s="71"/>
      <c r="K226" s="71"/>
      <c r="N226" s="71"/>
      <c r="O226" s="71"/>
      <c r="P226" s="71"/>
      <c r="Q226" s="71"/>
      <c r="R226" s="71"/>
      <c r="S226" s="71"/>
      <c r="T226" s="71"/>
    </row>
    <row r="227" spans="2:20">
      <c r="B227" s="71"/>
      <c r="E227" s="71"/>
      <c r="G227" s="9"/>
      <c r="I227" s="1116"/>
      <c r="J227" s="71"/>
      <c r="K227" s="71"/>
      <c r="N227" s="71"/>
      <c r="O227" s="71"/>
      <c r="P227" s="71"/>
      <c r="Q227" s="71"/>
      <c r="R227" s="71"/>
      <c r="S227" s="71"/>
      <c r="T227" s="71"/>
    </row>
    <row r="228" spans="2:20">
      <c r="B228" s="71"/>
      <c r="E228" s="71"/>
      <c r="G228" s="9"/>
      <c r="I228" s="1116"/>
      <c r="J228" s="71"/>
      <c r="K228" s="71"/>
      <c r="N228" s="71"/>
      <c r="O228" s="71"/>
      <c r="P228" s="71"/>
      <c r="Q228" s="71"/>
      <c r="R228" s="71"/>
      <c r="S228" s="71"/>
      <c r="T228" s="71"/>
    </row>
    <row r="229" spans="2:20">
      <c r="B229" s="71"/>
      <c r="E229" s="71"/>
      <c r="G229" s="9"/>
      <c r="I229" s="1116"/>
      <c r="J229" s="71"/>
      <c r="K229" s="71"/>
      <c r="N229" s="71"/>
      <c r="O229" s="71"/>
      <c r="P229" s="71"/>
      <c r="Q229" s="71"/>
      <c r="R229" s="71"/>
      <c r="S229" s="71"/>
      <c r="T229" s="71"/>
    </row>
    <row r="230" spans="2:20">
      <c r="B230" s="71"/>
      <c r="E230" s="71"/>
      <c r="G230" s="9"/>
      <c r="I230" s="1116"/>
      <c r="J230" s="71"/>
      <c r="K230" s="71"/>
      <c r="N230" s="71"/>
      <c r="O230" s="71"/>
      <c r="P230" s="71"/>
      <c r="Q230" s="71"/>
      <c r="R230" s="71"/>
      <c r="S230" s="71"/>
      <c r="T230" s="71"/>
    </row>
    <row r="231" spans="2:20">
      <c r="B231" s="71"/>
      <c r="E231" s="71"/>
      <c r="G231" s="9"/>
      <c r="I231" s="1116"/>
      <c r="J231" s="71"/>
      <c r="K231" s="71"/>
      <c r="N231" s="71"/>
      <c r="O231" s="71"/>
      <c r="P231" s="71"/>
      <c r="Q231" s="71"/>
      <c r="R231" s="71"/>
      <c r="S231" s="71"/>
      <c r="T231" s="71"/>
    </row>
    <row r="232" spans="2:20">
      <c r="B232" s="71"/>
      <c r="E232" s="71"/>
      <c r="G232" s="9"/>
      <c r="I232" s="1116"/>
      <c r="J232" s="71"/>
      <c r="K232" s="71"/>
      <c r="N232" s="71"/>
      <c r="O232" s="71"/>
      <c r="P232" s="71"/>
      <c r="Q232" s="71"/>
      <c r="R232" s="71"/>
      <c r="S232" s="71"/>
      <c r="T232" s="71"/>
    </row>
    <row r="233" spans="2:20">
      <c r="B233" s="71"/>
      <c r="E233" s="71"/>
      <c r="G233" s="9"/>
      <c r="I233" s="1116"/>
      <c r="J233" s="71"/>
      <c r="K233" s="71"/>
      <c r="N233" s="71"/>
      <c r="O233" s="71"/>
      <c r="P233" s="71"/>
      <c r="Q233" s="71"/>
      <c r="R233" s="71"/>
      <c r="S233" s="71"/>
      <c r="T233" s="71"/>
    </row>
    <row r="234" spans="2:20">
      <c r="B234" s="71"/>
      <c r="E234" s="71"/>
      <c r="G234" s="9"/>
      <c r="I234" s="1116"/>
      <c r="J234" s="71"/>
      <c r="K234" s="71"/>
      <c r="N234" s="71"/>
      <c r="O234" s="71"/>
      <c r="P234" s="71"/>
      <c r="Q234" s="71"/>
      <c r="R234" s="71"/>
      <c r="S234" s="71"/>
      <c r="T234" s="71"/>
    </row>
    <row r="235" spans="2:20">
      <c r="B235" s="71"/>
      <c r="E235" s="71"/>
      <c r="G235" s="9"/>
      <c r="I235" s="1116"/>
      <c r="J235" s="71"/>
      <c r="K235" s="71"/>
      <c r="N235" s="71"/>
      <c r="O235" s="71"/>
      <c r="P235" s="71"/>
      <c r="Q235" s="71"/>
      <c r="R235" s="71"/>
      <c r="S235" s="71"/>
      <c r="T235" s="71"/>
    </row>
    <row r="236" spans="2:20">
      <c r="B236" s="71"/>
      <c r="E236" s="71"/>
      <c r="G236" s="9"/>
      <c r="I236" s="1116"/>
      <c r="J236" s="71"/>
      <c r="K236" s="71"/>
      <c r="N236" s="71"/>
      <c r="O236" s="71"/>
      <c r="P236" s="71"/>
      <c r="Q236" s="71"/>
      <c r="R236" s="71"/>
      <c r="S236" s="71"/>
      <c r="T236" s="71"/>
    </row>
    <row r="237" spans="2:20">
      <c r="B237" s="71"/>
      <c r="E237" s="71"/>
      <c r="G237" s="9"/>
      <c r="I237" s="1116"/>
      <c r="J237" s="71"/>
      <c r="K237" s="71"/>
      <c r="N237" s="71"/>
      <c r="O237" s="71"/>
      <c r="P237" s="71"/>
      <c r="Q237" s="71"/>
      <c r="R237" s="71"/>
      <c r="S237" s="71"/>
      <c r="T237" s="71"/>
    </row>
    <row r="238" spans="2:20">
      <c r="B238" s="71"/>
      <c r="E238" s="71"/>
      <c r="G238" s="9"/>
      <c r="I238" s="1116"/>
      <c r="J238" s="71"/>
      <c r="K238" s="71"/>
      <c r="N238" s="71"/>
      <c r="O238" s="71"/>
      <c r="P238" s="71"/>
      <c r="Q238" s="71"/>
      <c r="R238" s="71"/>
      <c r="S238" s="71"/>
      <c r="T238" s="71"/>
    </row>
    <row r="239" spans="2:20">
      <c r="B239" s="71"/>
      <c r="E239" s="71"/>
      <c r="G239" s="9"/>
      <c r="I239" s="1116"/>
      <c r="J239" s="71"/>
      <c r="K239" s="71"/>
      <c r="N239" s="71"/>
      <c r="O239" s="71"/>
      <c r="P239" s="71"/>
      <c r="Q239" s="71"/>
      <c r="R239" s="71"/>
      <c r="S239" s="71"/>
      <c r="T239" s="71"/>
    </row>
    <row r="240" spans="2:20">
      <c r="B240" s="71"/>
      <c r="E240" s="71"/>
      <c r="G240" s="9"/>
      <c r="I240" s="1116"/>
      <c r="J240" s="71"/>
      <c r="K240" s="71"/>
      <c r="N240" s="71"/>
      <c r="O240" s="71"/>
      <c r="P240" s="71"/>
      <c r="Q240" s="71"/>
      <c r="R240" s="71"/>
      <c r="S240" s="71"/>
      <c r="T240" s="71"/>
    </row>
    <row r="241" spans="2:20">
      <c r="B241" s="71"/>
      <c r="E241" s="71"/>
      <c r="G241" s="9"/>
      <c r="I241" s="1116"/>
      <c r="J241" s="71"/>
      <c r="K241" s="71"/>
      <c r="N241" s="71"/>
      <c r="O241" s="71"/>
      <c r="P241" s="71"/>
      <c r="Q241" s="71"/>
      <c r="R241" s="71"/>
      <c r="S241" s="71"/>
      <c r="T241" s="71"/>
    </row>
    <row r="242" spans="2:20">
      <c r="B242" s="71"/>
      <c r="E242" s="71"/>
      <c r="G242" s="9"/>
      <c r="I242" s="1116"/>
      <c r="J242" s="71"/>
      <c r="K242" s="71"/>
      <c r="N242" s="71"/>
      <c r="O242" s="71"/>
      <c r="P242" s="71"/>
      <c r="Q242" s="71"/>
      <c r="R242" s="71"/>
      <c r="S242" s="71"/>
      <c r="T242" s="71"/>
    </row>
    <row r="243" spans="2:20">
      <c r="B243" s="71"/>
      <c r="E243" s="71"/>
      <c r="G243" s="9"/>
      <c r="I243" s="1116"/>
      <c r="J243" s="71"/>
      <c r="K243" s="71"/>
      <c r="N243" s="71"/>
      <c r="O243" s="71"/>
      <c r="P243" s="71"/>
      <c r="Q243" s="71"/>
      <c r="R243" s="71"/>
      <c r="S243" s="71"/>
      <c r="T243" s="71"/>
    </row>
    <row r="244" spans="2:20">
      <c r="B244" s="71"/>
      <c r="E244" s="71"/>
      <c r="G244" s="9"/>
      <c r="I244" s="1116"/>
      <c r="J244" s="71"/>
      <c r="K244" s="71"/>
      <c r="N244" s="71"/>
      <c r="O244" s="71"/>
      <c r="P244" s="71"/>
      <c r="Q244" s="71"/>
      <c r="R244" s="71"/>
      <c r="S244" s="71"/>
      <c r="T244" s="71"/>
    </row>
    <row r="245" spans="2:20">
      <c r="B245" s="71"/>
      <c r="E245" s="71"/>
      <c r="G245" s="9"/>
      <c r="I245" s="1116"/>
      <c r="J245" s="71"/>
      <c r="K245" s="71"/>
      <c r="N245" s="71"/>
      <c r="O245" s="71"/>
      <c r="P245" s="71"/>
      <c r="Q245" s="71"/>
      <c r="R245" s="71"/>
      <c r="S245" s="71"/>
      <c r="T245" s="71"/>
    </row>
    <row r="246" spans="2:20">
      <c r="B246" s="71"/>
      <c r="E246" s="71"/>
      <c r="G246" s="9"/>
      <c r="I246" s="1116"/>
      <c r="J246" s="71"/>
      <c r="K246" s="71"/>
      <c r="N246" s="71"/>
      <c r="O246" s="71"/>
      <c r="P246" s="71"/>
      <c r="Q246" s="71"/>
      <c r="R246" s="71"/>
      <c r="S246" s="71"/>
      <c r="T246" s="71"/>
    </row>
    <row r="247" spans="2:20">
      <c r="B247" s="71"/>
      <c r="E247" s="71"/>
      <c r="G247" s="9"/>
      <c r="I247" s="1116"/>
      <c r="J247" s="71"/>
      <c r="K247" s="71"/>
      <c r="N247" s="71"/>
      <c r="O247" s="71"/>
      <c r="P247" s="71"/>
      <c r="Q247" s="71"/>
      <c r="R247" s="71"/>
      <c r="S247" s="71"/>
      <c r="T247" s="71"/>
    </row>
    <row r="248" spans="2:20">
      <c r="B248" s="71"/>
      <c r="E248" s="71"/>
      <c r="G248" s="9"/>
      <c r="I248" s="1116"/>
      <c r="J248" s="71"/>
      <c r="K248" s="71"/>
      <c r="N248" s="71"/>
      <c r="O248" s="71"/>
      <c r="P248" s="71"/>
      <c r="Q248" s="71"/>
      <c r="R248" s="71"/>
      <c r="S248" s="71"/>
      <c r="T248" s="71"/>
    </row>
    <row r="249" spans="2:20">
      <c r="B249" s="71"/>
      <c r="E249" s="71"/>
      <c r="G249" s="9"/>
      <c r="I249" s="1116"/>
      <c r="J249" s="71"/>
      <c r="K249" s="71"/>
      <c r="N249" s="71"/>
      <c r="O249" s="71"/>
      <c r="P249" s="71"/>
      <c r="Q249" s="71"/>
      <c r="R249" s="71"/>
      <c r="S249" s="71"/>
      <c r="T249" s="71"/>
    </row>
    <row r="250" spans="2:20">
      <c r="B250" s="71"/>
      <c r="E250" s="71"/>
      <c r="G250" s="9"/>
      <c r="I250" s="1116"/>
      <c r="J250" s="71"/>
      <c r="K250" s="71"/>
      <c r="N250" s="71"/>
      <c r="O250" s="71"/>
      <c r="P250" s="71"/>
      <c r="Q250" s="71"/>
      <c r="R250" s="71"/>
      <c r="S250" s="71"/>
      <c r="T250" s="71"/>
    </row>
    <row r="251" spans="2:20">
      <c r="B251" s="71"/>
      <c r="E251" s="71"/>
      <c r="G251" s="9"/>
      <c r="I251" s="1116"/>
      <c r="J251" s="71"/>
      <c r="K251" s="71"/>
      <c r="N251" s="71"/>
      <c r="O251" s="71"/>
      <c r="P251" s="71"/>
      <c r="Q251" s="71"/>
      <c r="R251" s="71"/>
      <c r="S251" s="71"/>
      <c r="T251" s="71"/>
    </row>
    <row r="252" spans="2:20">
      <c r="B252" s="71"/>
      <c r="E252" s="71"/>
      <c r="G252" s="9"/>
      <c r="I252" s="1116"/>
      <c r="J252" s="71"/>
      <c r="K252" s="71"/>
      <c r="N252" s="71"/>
      <c r="O252" s="71"/>
      <c r="P252" s="71"/>
      <c r="Q252" s="71"/>
      <c r="R252" s="71"/>
      <c r="S252" s="71"/>
      <c r="T252" s="71"/>
    </row>
    <row r="253" spans="2:20">
      <c r="B253" s="71"/>
      <c r="E253" s="71"/>
      <c r="G253" s="9"/>
      <c r="I253" s="1116"/>
      <c r="J253" s="71"/>
      <c r="K253" s="71"/>
      <c r="N253" s="71"/>
      <c r="O253" s="71"/>
      <c r="P253" s="71"/>
      <c r="Q253" s="71"/>
      <c r="R253" s="71"/>
      <c r="S253" s="71"/>
      <c r="T253" s="71"/>
    </row>
    <row r="254" spans="2:20">
      <c r="B254" s="71"/>
      <c r="E254" s="71"/>
      <c r="G254" s="9"/>
      <c r="I254" s="1116"/>
      <c r="J254" s="71"/>
      <c r="K254" s="71"/>
      <c r="N254" s="71"/>
      <c r="O254" s="71"/>
      <c r="P254" s="71"/>
      <c r="Q254" s="71"/>
      <c r="R254" s="71"/>
      <c r="S254" s="71"/>
      <c r="T254" s="71"/>
    </row>
    <row r="255" spans="2:20">
      <c r="B255" s="71"/>
      <c r="E255" s="71"/>
      <c r="G255" s="9"/>
      <c r="I255" s="1116"/>
      <c r="J255" s="71"/>
      <c r="K255" s="71"/>
      <c r="N255" s="71"/>
      <c r="O255" s="71"/>
      <c r="P255" s="71"/>
      <c r="Q255" s="71"/>
      <c r="R255" s="71"/>
      <c r="S255" s="71"/>
      <c r="T255" s="71"/>
    </row>
    <row r="256" spans="2:20">
      <c r="B256" s="71"/>
      <c r="E256" s="71"/>
      <c r="G256" s="9"/>
      <c r="I256" s="1116"/>
      <c r="J256" s="71"/>
      <c r="K256" s="71"/>
      <c r="N256" s="71"/>
      <c r="O256" s="71"/>
      <c r="P256" s="71"/>
      <c r="Q256" s="71"/>
      <c r="R256" s="71"/>
      <c r="S256" s="71"/>
      <c r="T256" s="71"/>
    </row>
    <row r="257" spans="2:20">
      <c r="B257" s="71"/>
      <c r="E257" s="71"/>
      <c r="G257" s="9"/>
      <c r="I257" s="1116"/>
      <c r="J257" s="71"/>
      <c r="K257" s="71"/>
      <c r="N257" s="71"/>
      <c r="O257" s="71"/>
      <c r="P257" s="71"/>
      <c r="Q257" s="71"/>
      <c r="R257" s="71"/>
      <c r="S257" s="71"/>
      <c r="T257" s="71"/>
    </row>
    <row r="258" spans="2:20">
      <c r="B258" s="71"/>
      <c r="E258" s="71"/>
      <c r="G258" s="9"/>
      <c r="I258" s="1116"/>
      <c r="J258" s="71"/>
      <c r="K258" s="71"/>
      <c r="N258" s="71"/>
      <c r="O258" s="71"/>
      <c r="P258" s="71"/>
      <c r="Q258" s="71"/>
      <c r="R258" s="71"/>
      <c r="S258" s="71"/>
      <c r="T258" s="71"/>
    </row>
    <row r="259" spans="2:20">
      <c r="B259" s="71"/>
      <c r="E259" s="71"/>
      <c r="G259" s="9"/>
      <c r="I259" s="1116"/>
      <c r="J259" s="71"/>
      <c r="K259" s="71"/>
      <c r="N259" s="71"/>
      <c r="O259" s="71"/>
      <c r="P259" s="71"/>
      <c r="Q259" s="71"/>
      <c r="R259" s="71"/>
      <c r="S259" s="71"/>
      <c r="T259" s="71"/>
    </row>
    <row r="260" spans="2:20">
      <c r="B260" s="71"/>
      <c r="E260" s="71"/>
      <c r="G260" s="9"/>
      <c r="I260" s="1116"/>
      <c r="J260" s="71"/>
      <c r="K260" s="71"/>
      <c r="N260" s="71"/>
      <c r="O260" s="71"/>
      <c r="P260" s="71"/>
      <c r="Q260" s="71"/>
      <c r="R260" s="71"/>
      <c r="S260" s="71"/>
      <c r="T260" s="71"/>
    </row>
    <row r="261" spans="2:20">
      <c r="B261" s="71"/>
      <c r="E261" s="71"/>
      <c r="G261" s="9"/>
      <c r="I261" s="1116"/>
      <c r="J261" s="71"/>
      <c r="K261" s="71"/>
      <c r="N261" s="71"/>
      <c r="O261" s="71"/>
      <c r="P261" s="71"/>
      <c r="Q261" s="71"/>
      <c r="R261" s="71"/>
      <c r="S261" s="71"/>
      <c r="T261" s="71"/>
    </row>
    <row r="262" spans="2:20">
      <c r="B262" s="71"/>
      <c r="E262" s="71"/>
      <c r="G262" s="9"/>
      <c r="I262" s="1116"/>
      <c r="J262" s="71"/>
      <c r="K262" s="71"/>
      <c r="N262" s="71"/>
      <c r="O262" s="71"/>
      <c r="P262" s="71"/>
      <c r="Q262" s="71"/>
      <c r="R262" s="71"/>
      <c r="S262" s="71"/>
      <c r="T262" s="71"/>
    </row>
    <row r="263" spans="2:20">
      <c r="B263" s="71"/>
      <c r="E263" s="71"/>
      <c r="G263" s="9"/>
      <c r="I263" s="1116"/>
      <c r="J263" s="71"/>
      <c r="K263" s="71"/>
      <c r="N263" s="71"/>
      <c r="O263" s="71"/>
      <c r="P263" s="71"/>
      <c r="Q263" s="71"/>
      <c r="R263" s="71"/>
      <c r="S263" s="71"/>
      <c r="T263" s="71"/>
    </row>
    <row r="264" spans="2:20">
      <c r="B264" s="71"/>
      <c r="E264" s="71"/>
      <c r="G264" s="9"/>
      <c r="I264" s="1116"/>
      <c r="J264" s="71"/>
      <c r="K264" s="71"/>
      <c r="N264" s="71"/>
      <c r="O264" s="71"/>
      <c r="P264" s="71"/>
      <c r="Q264" s="71"/>
      <c r="R264" s="71"/>
      <c r="S264" s="71"/>
      <c r="T264" s="71"/>
    </row>
    <row r="265" spans="2:20">
      <c r="B265" s="71"/>
      <c r="E265" s="71"/>
      <c r="G265" s="9"/>
      <c r="I265" s="1116"/>
      <c r="J265" s="71"/>
      <c r="K265" s="71"/>
      <c r="N265" s="71"/>
      <c r="O265" s="71"/>
      <c r="P265" s="71"/>
      <c r="Q265" s="71"/>
      <c r="R265" s="71"/>
      <c r="S265" s="71"/>
      <c r="T265" s="71"/>
    </row>
    <row r="266" spans="2:20">
      <c r="B266" s="71"/>
      <c r="E266" s="71"/>
      <c r="G266" s="9"/>
      <c r="I266" s="1116"/>
      <c r="J266" s="71"/>
      <c r="K266" s="71"/>
      <c r="N266" s="71"/>
      <c r="O266" s="71"/>
      <c r="P266" s="71"/>
      <c r="Q266" s="71"/>
      <c r="R266" s="71"/>
      <c r="S266" s="71"/>
      <c r="T266" s="71"/>
    </row>
    <row r="267" spans="2:20">
      <c r="B267" s="71"/>
      <c r="E267" s="71"/>
      <c r="G267" s="9"/>
      <c r="I267" s="1116"/>
      <c r="J267" s="71"/>
      <c r="K267" s="71"/>
      <c r="N267" s="71"/>
      <c r="O267" s="71"/>
      <c r="P267" s="71"/>
      <c r="Q267" s="71"/>
      <c r="R267" s="71"/>
      <c r="S267" s="71"/>
      <c r="T267" s="71"/>
    </row>
    <row r="268" spans="2:20">
      <c r="B268" s="71"/>
      <c r="E268" s="71"/>
      <c r="G268" s="9"/>
      <c r="I268" s="1116"/>
      <c r="J268" s="71"/>
      <c r="K268" s="71"/>
      <c r="N268" s="71"/>
      <c r="O268" s="71"/>
      <c r="P268" s="71"/>
      <c r="Q268" s="71"/>
      <c r="R268" s="71"/>
      <c r="S268" s="71"/>
      <c r="T268" s="71"/>
    </row>
    <row r="269" spans="2:20">
      <c r="B269" s="71"/>
      <c r="E269" s="71"/>
      <c r="G269" s="9"/>
      <c r="I269" s="1116"/>
      <c r="J269" s="71"/>
      <c r="K269" s="71"/>
      <c r="N269" s="71"/>
      <c r="O269" s="71"/>
      <c r="P269" s="71"/>
      <c r="Q269" s="71"/>
      <c r="R269" s="71"/>
      <c r="S269" s="71"/>
      <c r="T269" s="71"/>
    </row>
    <row r="270" spans="2:20">
      <c r="B270" s="71"/>
      <c r="E270" s="71"/>
      <c r="G270" s="9"/>
      <c r="I270" s="1116"/>
      <c r="J270" s="71"/>
      <c r="K270" s="71"/>
      <c r="N270" s="71"/>
      <c r="O270" s="71"/>
      <c r="P270" s="71"/>
      <c r="Q270" s="71"/>
      <c r="R270" s="71"/>
      <c r="S270" s="71"/>
      <c r="T270" s="71"/>
    </row>
    <row r="271" spans="2:20">
      <c r="B271" s="71"/>
      <c r="E271" s="71"/>
      <c r="G271" s="9"/>
      <c r="I271" s="1116"/>
      <c r="J271" s="71"/>
      <c r="K271" s="71"/>
      <c r="N271" s="71"/>
      <c r="O271" s="71"/>
      <c r="P271" s="71"/>
      <c r="Q271" s="71"/>
      <c r="R271" s="71"/>
      <c r="S271" s="71"/>
      <c r="T271" s="71"/>
    </row>
    <row r="272" spans="2:20">
      <c r="B272" s="71"/>
      <c r="E272" s="71"/>
      <c r="G272" s="9"/>
      <c r="I272" s="1116"/>
      <c r="J272" s="71"/>
      <c r="K272" s="71"/>
      <c r="N272" s="71"/>
      <c r="O272" s="71"/>
      <c r="P272" s="71"/>
      <c r="Q272" s="71"/>
      <c r="R272" s="71"/>
      <c r="S272" s="71"/>
      <c r="T272" s="71"/>
    </row>
    <row r="273" spans="2:20">
      <c r="B273" s="71"/>
      <c r="E273" s="71"/>
      <c r="G273" s="9"/>
      <c r="I273" s="1116"/>
      <c r="J273" s="71"/>
      <c r="K273" s="71"/>
      <c r="N273" s="71"/>
      <c r="O273" s="71"/>
      <c r="P273" s="71"/>
      <c r="Q273" s="71"/>
      <c r="R273" s="71"/>
      <c r="S273" s="71"/>
      <c r="T273" s="71"/>
    </row>
    <row r="274" spans="2:20">
      <c r="B274" s="71"/>
      <c r="E274" s="71"/>
      <c r="G274" s="9"/>
      <c r="I274" s="1116"/>
      <c r="J274" s="71"/>
      <c r="K274" s="71"/>
      <c r="N274" s="71"/>
      <c r="O274" s="71"/>
      <c r="P274" s="71"/>
      <c r="Q274" s="71"/>
      <c r="R274" s="71"/>
      <c r="S274" s="71"/>
      <c r="T274" s="71"/>
    </row>
    <row r="275" spans="2:20">
      <c r="B275" s="71"/>
      <c r="E275" s="71"/>
      <c r="G275" s="9"/>
      <c r="I275" s="1116"/>
      <c r="J275" s="71"/>
      <c r="K275" s="71"/>
      <c r="N275" s="71"/>
      <c r="O275" s="71"/>
      <c r="P275" s="71"/>
      <c r="Q275" s="71"/>
      <c r="R275" s="71"/>
      <c r="S275" s="71"/>
      <c r="T275" s="71"/>
    </row>
    <row r="276" spans="2:20">
      <c r="B276" s="71"/>
      <c r="E276" s="71"/>
      <c r="G276" s="9"/>
      <c r="I276" s="1116"/>
      <c r="J276" s="71"/>
      <c r="K276" s="71"/>
      <c r="N276" s="71"/>
      <c r="O276" s="71"/>
      <c r="P276" s="71"/>
      <c r="Q276" s="71"/>
      <c r="R276" s="71"/>
      <c r="S276" s="71"/>
      <c r="T276" s="71"/>
    </row>
    <row r="277" spans="2:20">
      <c r="B277" s="71"/>
      <c r="E277" s="71"/>
      <c r="G277" s="9"/>
      <c r="I277" s="1116"/>
      <c r="J277" s="71"/>
      <c r="K277" s="71"/>
      <c r="N277" s="71"/>
      <c r="O277" s="71"/>
      <c r="P277" s="71"/>
      <c r="Q277" s="71"/>
      <c r="R277" s="71"/>
      <c r="S277" s="71"/>
      <c r="T277" s="71"/>
    </row>
    <row r="278" spans="2:20">
      <c r="B278" s="71"/>
      <c r="E278" s="71"/>
      <c r="G278" s="9"/>
      <c r="I278" s="1116"/>
      <c r="J278" s="71"/>
      <c r="K278" s="71"/>
      <c r="N278" s="71"/>
      <c r="O278" s="71"/>
      <c r="P278" s="71"/>
      <c r="Q278" s="71"/>
      <c r="R278" s="71"/>
      <c r="S278" s="71"/>
      <c r="T278" s="71"/>
    </row>
    <row r="279" spans="2:20">
      <c r="B279" s="71"/>
      <c r="E279" s="71"/>
      <c r="G279" s="9"/>
      <c r="I279" s="1116"/>
      <c r="J279" s="71"/>
      <c r="K279" s="71"/>
      <c r="N279" s="71"/>
      <c r="O279" s="71"/>
      <c r="P279" s="71"/>
      <c r="Q279" s="71"/>
      <c r="R279" s="71"/>
      <c r="S279" s="71"/>
      <c r="T279" s="71"/>
    </row>
    <row r="280" spans="2:20">
      <c r="B280" s="71"/>
      <c r="E280" s="71"/>
      <c r="G280" s="9"/>
      <c r="I280" s="1116"/>
      <c r="J280" s="71"/>
      <c r="K280" s="71"/>
      <c r="N280" s="71"/>
      <c r="O280" s="71"/>
      <c r="P280" s="71"/>
      <c r="Q280" s="71"/>
      <c r="R280" s="71"/>
      <c r="S280" s="71"/>
      <c r="T280" s="71"/>
    </row>
    <row r="281" spans="2:20">
      <c r="B281" s="71"/>
      <c r="E281" s="71"/>
      <c r="G281" s="9"/>
      <c r="I281" s="1116"/>
      <c r="J281" s="71"/>
      <c r="K281" s="71"/>
      <c r="N281" s="71"/>
      <c r="O281" s="71"/>
      <c r="P281" s="71"/>
      <c r="Q281" s="71"/>
      <c r="R281" s="71"/>
      <c r="S281" s="71"/>
      <c r="T281" s="71"/>
    </row>
    <row r="282" spans="2:20">
      <c r="B282" s="71"/>
      <c r="E282" s="71"/>
      <c r="G282" s="9"/>
      <c r="I282" s="1116"/>
      <c r="J282" s="71"/>
      <c r="K282" s="71"/>
      <c r="N282" s="71"/>
      <c r="O282" s="71"/>
      <c r="P282" s="71"/>
      <c r="Q282" s="71"/>
      <c r="R282" s="71"/>
      <c r="S282" s="71"/>
      <c r="T282" s="71"/>
    </row>
    <row r="283" spans="2:20">
      <c r="B283" s="71"/>
      <c r="E283" s="71"/>
      <c r="G283" s="9"/>
      <c r="I283" s="1116"/>
      <c r="J283" s="71"/>
      <c r="K283" s="71"/>
      <c r="N283" s="71"/>
      <c r="O283" s="71"/>
      <c r="P283" s="71"/>
      <c r="Q283" s="71"/>
      <c r="R283" s="71"/>
      <c r="S283" s="71"/>
      <c r="T283" s="71"/>
    </row>
    <row r="284" spans="2:20">
      <c r="B284" s="71"/>
      <c r="E284" s="71"/>
      <c r="G284" s="9"/>
      <c r="I284" s="1116"/>
      <c r="J284" s="71"/>
      <c r="K284" s="71"/>
      <c r="N284" s="71"/>
      <c r="O284" s="71"/>
      <c r="P284" s="71"/>
      <c r="Q284" s="71"/>
      <c r="R284" s="71"/>
      <c r="S284" s="71"/>
      <c r="T284" s="71"/>
    </row>
    <row r="285" spans="2:20">
      <c r="B285" s="71"/>
      <c r="E285" s="71"/>
      <c r="G285" s="9"/>
      <c r="I285" s="1116"/>
      <c r="J285" s="71"/>
      <c r="K285" s="71"/>
      <c r="N285" s="71"/>
      <c r="O285" s="71"/>
      <c r="P285" s="71"/>
      <c r="Q285" s="71"/>
      <c r="R285" s="71"/>
      <c r="S285" s="71"/>
      <c r="T285" s="71"/>
    </row>
    <row r="286" spans="2:20">
      <c r="B286" s="71"/>
      <c r="E286" s="71"/>
      <c r="G286" s="9"/>
      <c r="I286" s="1116"/>
      <c r="J286" s="71"/>
      <c r="K286" s="71"/>
      <c r="N286" s="71"/>
      <c r="O286" s="71"/>
      <c r="P286" s="71"/>
      <c r="Q286" s="71"/>
      <c r="R286" s="71"/>
      <c r="S286" s="71"/>
      <c r="T286" s="71"/>
    </row>
    <row r="287" spans="2:20">
      <c r="B287" s="71"/>
      <c r="E287" s="71"/>
      <c r="G287" s="9"/>
      <c r="I287" s="1116"/>
      <c r="J287" s="71"/>
      <c r="K287" s="71"/>
      <c r="N287" s="71"/>
      <c r="O287" s="71"/>
      <c r="P287" s="71"/>
      <c r="Q287" s="71"/>
      <c r="R287" s="71"/>
      <c r="S287" s="71"/>
      <c r="T287" s="71"/>
    </row>
    <row r="288" spans="2:20">
      <c r="B288" s="71"/>
      <c r="E288" s="71"/>
      <c r="G288" s="9"/>
      <c r="I288" s="1116"/>
      <c r="J288" s="71"/>
      <c r="K288" s="71"/>
      <c r="N288" s="71"/>
      <c r="O288" s="71"/>
      <c r="P288" s="71"/>
      <c r="Q288" s="71"/>
      <c r="R288" s="71"/>
      <c r="S288" s="71"/>
      <c r="T288" s="71"/>
    </row>
    <row r="289" spans="2:20">
      <c r="B289" s="71"/>
      <c r="E289" s="71"/>
      <c r="G289" s="9"/>
      <c r="I289" s="1116"/>
      <c r="J289" s="71"/>
      <c r="K289" s="71"/>
      <c r="N289" s="71"/>
      <c r="O289" s="71"/>
      <c r="P289" s="71"/>
      <c r="Q289" s="71"/>
      <c r="R289" s="71"/>
      <c r="S289" s="71"/>
      <c r="T289" s="71"/>
    </row>
    <row r="290" spans="2:20">
      <c r="B290" s="71"/>
      <c r="E290" s="71"/>
      <c r="G290" s="9"/>
      <c r="I290" s="1116"/>
      <c r="J290" s="71"/>
      <c r="K290" s="71"/>
      <c r="N290" s="71"/>
      <c r="O290" s="71"/>
      <c r="P290" s="71"/>
      <c r="Q290" s="71"/>
      <c r="R290" s="71"/>
      <c r="S290" s="71"/>
      <c r="T290" s="71"/>
    </row>
    <row r="291" spans="2:20">
      <c r="B291" s="71"/>
      <c r="E291" s="71"/>
      <c r="G291" s="9"/>
      <c r="I291" s="1116"/>
      <c r="J291" s="71"/>
      <c r="K291" s="71"/>
      <c r="N291" s="71"/>
      <c r="O291" s="71"/>
      <c r="P291" s="71"/>
      <c r="Q291" s="71"/>
      <c r="R291" s="71"/>
      <c r="S291" s="71"/>
      <c r="T291" s="71"/>
    </row>
    <row r="292" spans="2:20">
      <c r="B292" s="71"/>
      <c r="E292" s="71"/>
      <c r="G292" s="9"/>
      <c r="I292" s="1116"/>
      <c r="J292" s="71"/>
      <c r="K292" s="71"/>
      <c r="N292" s="71"/>
      <c r="O292" s="71"/>
      <c r="P292" s="71"/>
      <c r="Q292" s="71"/>
      <c r="R292" s="71"/>
      <c r="S292" s="71"/>
      <c r="T292" s="71"/>
    </row>
    <row r="293" spans="2:20">
      <c r="B293" s="71"/>
      <c r="E293" s="71"/>
      <c r="G293" s="9"/>
      <c r="I293" s="1116"/>
      <c r="J293" s="71"/>
      <c r="K293" s="71"/>
      <c r="N293" s="71"/>
      <c r="O293" s="71"/>
      <c r="P293" s="71"/>
      <c r="Q293" s="71"/>
      <c r="R293" s="71"/>
      <c r="S293" s="71"/>
      <c r="T293" s="71"/>
    </row>
    <row r="294" spans="2:20">
      <c r="B294" s="71"/>
      <c r="E294" s="71"/>
      <c r="G294" s="9"/>
      <c r="I294" s="1116"/>
      <c r="J294" s="71"/>
      <c r="K294" s="71"/>
      <c r="N294" s="71"/>
      <c r="O294" s="71"/>
      <c r="P294" s="71"/>
      <c r="Q294" s="71"/>
      <c r="R294" s="71"/>
      <c r="S294" s="71"/>
      <c r="T294" s="71"/>
    </row>
    <row r="295" spans="2:20">
      <c r="B295" s="71"/>
      <c r="E295" s="71"/>
      <c r="G295" s="9"/>
      <c r="I295" s="1116"/>
      <c r="J295" s="71"/>
      <c r="K295" s="71"/>
      <c r="N295" s="71"/>
      <c r="O295" s="71"/>
      <c r="P295" s="71"/>
      <c r="Q295" s="71"/>
      <c r="R295" s="71"/>
      <c r="S295" s="71"/>
      <c r="T295" s="71"/>
    </row>
    <row r="296" spans="2:20">
      <c r="B296" s="71"/>
      <c r="E296" s="71"/>
      <c r="G296" s="9"/>
      <c r="I296" s="1116"/>
      <c r="J296" s="71"/>
      <c r="K296" s="71"/>
      <c r="N296" s="71"/>
      <c r="O296" s="71"/>
      <c r="P296" s="71"/>
      <c r="Q296" s="71"/>
      <c r="R296" s="71"/>
      <c r="S296" s="71"/>
      <c r="T296" s="71"/>
    </row>
    <row r="297" spans="2:20">
      <c r="B297" s="71"/>
      <c r="E297" s="71"/>
      <c r="G297" s="9"/>
      <c r="I297" s="1116"/>
      <c r="J297" s="71"/>
      <c r="K297" s="71"/>
      <c r="N297" s="71"/>
      <c r="O297" s="71"/>
      <c r="P297" s="71"/>
      <c r="Q297" s="71"/>
      <c r="R297" s="71"/>
      <c r="S297" s="71"/>
      <c r="T297" s="71"/>
    </row>
    <row r="298" spans="2:20">
      <c r="B298" s="71"/>
      <c r="E298" s="71"/>
      <c r="G298" s="9"/>
      <c r="I298" s="1116"/>
      <c r="J298" s="71"/>
      <c r="K298" s="71"/>
      <c r="N298" s="71"/>
      <c r="O298" s="71"/>
      <c r="P298" s="71"/>
      <c r="Q298" s="71"/>
      <c r="R298" s="71"/>
      <c r="S298" s="71"/>
      <c r="T298" s="71"/>
    </row>
    <row r="299" spans="2:20">
      <c r="B299" s="71"/>
      <c r="E299" s="71"/>
      <c r="G299" s="9"/>
      <c r="I299" s="1116"/>
      <c r="J299" s="71"/>
      <c r="K299" s="71"/>
      <c r="N299" s="71"/>
      <c r="O299" s="71"/>
      <c r="P299" s="71"/>
      <c r="Q299" s="71"/>
      <c r="R299" s="71"/>
      <c r="S299" s="71"/>
      <c r="T299" s="71"/>
    </row>
    <row r="300" spans="2:20">
      <c r="B300" s="71"/>
      <c r="E300" s="71"/>
      <c r="G300" s="9"/>
      <c r="I300" s="1116"/>
      <c r="J300" s="71"/>
      <c r="K300" s="71"/>
      <c r="N300" s="71"/>
      <c r="O300" s="71"/>
      <c r="P300" s="71"/>
      <c r="Q300" s="71"/>
      <c r="R300" s="71"/>
      <c r="S300" s="71"/>
      <c r="T300" s="71"/>
    </row>
    <row r="301" spans="2:20">
      <c r="B301" s="71"/>
      <c r="E301" s="71"/>
      <c r="G301" s="9"/>
      <c r="I301" s="1116"/>
      <c r="J301" s="71"/>
      <c r="K301" s="71"/>
      <c r="N301" s="71"/>
      <c r="O301" s="71"/>
      <c r="P301" s="71"/>
      <c r="Q301" s="71"/>
      <c r="R301" s="71"/>
      <c r="S301" s="71"/>
      <c r="T301" s="71"/>
    </row>
    <row r="302" spans="2:20">
      <c r="B302" s="71"/>
      <c r="E302" s="71"/>
      <c r="G302" s="9"/>
      <c r="I302" s="1116"/>
      <c r="J302" s="71"/>
      <c r="K302" s="71"/>
      <c r="N302" s="71"/>
      <c r="O302" s="71"/>
      <c r="P302" s="71"/>
      <c r="Q302" s="71"/>
      <c r="R302" s="71"/>
      <c r="S302" s="71"/>
      <c r="T302" s="71"/>
    </row>
    <row r="303" spans="2:20">
      <c r="B303" s="71"/>
      <c r="E303" s="71"/>
      <c r="G303" s="9"/>
      <c r="I303" s="1116"/>
      <c r="J303" s="71"/>
      <c r="K303" s="71"/>
      <c r="N303" s="71"/>
      <c r="O303" s="71"/>
      <c r="P303" s="71"/>
      <c r="Q303" s="71"/>
      <c r="R303" s="71"/>
      <c r="S303" s="71"/>
      <c r="T303" s="71"/>
    </row>
    <row r="304" spans="2:20">
      <c r="B304" s="71"/>
      <c r="E304" s="71"/>
      <c r="G304" s="9"/>
      <c r="I304" s="1116"/>
      <c r="J304" s="71"/>
      <c r="K304" s="71"/>
      <c r="N304" s="71"/>
      <c r="O304" s="71"/>
      <c r="P304" s="71"/>
      <c r="Q304" s="71"/>
      <c r="R304" s="71"/>
      <c r="S304" s="71"/>
      <c r="T304" s="71"/>
    </row>
    <row r="305" spans="2:20">
      <c r="B305" s="71"/>
      <c r="E305" s="71"/>
      <c r="G305" s="9"/>
      <c r="I305" s="1116"/>
      <c r="J305" s="71"/>
      <c r="K305" s="71"/>
      <c r="N305" s="71"/>
      <c r="O305" s="71"/>
      <c r="P305" s="71"/>
      <c r="Q305" s="71"/>
      <c r="R305" s="71"/>
      <c r="S305" s="71"/>
      <c r="T305" s="71"/>
    </row>
    <row r="306" spans="2:20">
      <c r="B306" s="71"/>
      <c r="E306" s="71"/>
      <c r="G306" s="9"/>
      <c r="I306" s="1116"/>
      <c r="J306" s="71"/>
      <c r="K306" s="71"/>
      <c r="N306" s="71"/>
      <c r="O306" s="71"/>
      <c r="P306" s="71"/>
      <c r="Q306" s="71"/>
      <c r="R306" s="71"/>
      <c r="S306" s="71"/>
      <c r="T306" s="71"/>
    </row>
    <row r="307" spans="2:20">
      <c r="B307" s="71"/>
      <c r="E307" s="71"/>
      <c r="G307" s="9"/>
      <c r="I307" s="1116"/>
      <c r="J307" s="71"/>
      <c r="K307" s="71"/>
      <c r="N307" s="71"/>
      <c r="O307" s="71"/>
      <c r="P307" s="71"/>
      <c r="Q307" s="71"/>
      <c r="R307" s="71"/>
      <c r="S307" s="71"/>
      <c r="T307" s="71"/>
    </row>
    <row r="308" spans="2:20">
      <c r="B308" s="71"/>
      <c r="E308" s="71"/>
      <c r="G308" s="9"/>
      <c r="I308" s="1116"/>
      <c r="J308" s="71"/>
      <c r="K308" s="71"/>
      <c r="N308" s="71"/>
      <c r="O308" s="71"/>
      <c r="P308" s="71"/>
      <c r="Q308" s="71"/>
      <c r="R308" s="71"/>
      <c r="S308" s="71"/>
      <c r="T308" s="71"/>
    </row>
    <row r="309" spans="2:20">
      <c r="B309" s="71"/>
      <c r="E309" s="71"/>
      <c r="G309" s="9"/>
      <c r="I309" s="1116"/>
      <c r="J309" s="71"/>
      <c r="K309" s="71"/>
      <c r="N309" s="71"/>
      <c r="O309" s="71"/>
      <c r="P309" s="71"/>
      <c r="Q309" s="71"/>
      <c r="R309" s="71"/>
      <c r="S309" s="71"/>
      <c r="T309" s="71"/>
    </row>
    <row r="310" spans="2:20">
      <c r="B310" s="71"/>
      <c r="E310" s="71"/>
      <c r="G310" s="9"/>
      <c r="I310" s="1116"/>
      <c r="J310" s="71"/>
      <c r="K310" s="71"/>
      <c r="N310" s="71"/>
      <c r="O310" s="71"/>
      <c r="P310" s="71"/>
      <c r="Q310" s="71"/>
      <c r="R310" s="71"/>
      <c r="S310" s="71"/>
      <c r="T310" s="71"/>
    </row>
    <row r="311" spans="2:20">
      <c r="B311" s="71"/>
      <c r="E311" s="71"/>
      <c r="G311" s="9"/>
      <c r="I311" s="1116"/>
      <c r="J311" s="71"/>
      <c r="K311" s="71"/>
      <c r="N311" s="71"/>
      <c r="O311" s="71"/>
      <c r="P311" s="71"/>
      <c r="Q311" s="71"/>
      <c r="R311" s="71"/>
      <c r="S311" s="71"/>
      <c r="T311" s="71"/>
    </row>
    <row r="312" spans="2:20">
      <c r="B312" s="71"/>
      <c r="E312" s="71"/>
      <c r="G312" s="9"/>
      <c r="I312" s="1116"/>
      <c r="J312" s="71"/>
      <c r="K312" s="71"/>
      <c r="N312" s="71"/>
      <c r="O312" s="71"/>
      <c r="P312" s="71"/>
      <c r="Q312" s="71"/>
      <c r="R312" s="71"/>
      <c r="S312" s="71"/>
      <c r="T312" s="71"/>
    </row>
    <row r="313" spans="2:20">
      <c r="B313" s="71"/>
      <c r="E313" s="71"/>
      <c r="G313" s="9"/>
      <c r="I313" s="1116"/>
      <c r="J313" s="71"/>
      <c r="K313" s="71"/>
      <c r="N313" s="71"/>
      <c r="O313" s="71"/>
      <c r="P313" s="71"/>
      <c r="Q313" s="71"/>
      <c r="R313" s="71"/>
      <c r="S313" s="71"/>
      <c r="T313" s="71"/>
    </row>
    <row r="314" spans="2:20">
      <c r="B314" s="71"/>
      <c r="E314" s="71"/>
      <c r="G314" s="9"/>
      <c r="I314" s="1116"/>
      <c r="J314" s="71"/>
      <c r="K314" s="71"/>
      <c r="N314" s="71"/>
      <c r="O314" s="71"/>
      <c r="P314" s="71"/>
      <c r="Q314" s="71"/>
      <c r="R314" s="71"/>
      <c r="S314" s="71"/>
      <c r="T314" s="71"/>
    </row>
    <row r="315" spans="2:20">
      <c r="B315" s="71"/>
      <c r="E315" s="71"/>
      <c r="G315" s="9"/>
      <c r="I315" s="1116"/>
      <c r="J315" s="71"/>
      <c r="K315" s="71"/>
      <c r="N315" s="71"/>
      <c r="O315" s="71"/>
      <c r="P315" s="71"/>
      <c r="Q315" s="71"/>
      <c r="R315" s="71"/>
      <c r="S315" s="71"/>
      <c r="T315" s="71"/>
    </row>
    <row r="316" spans="2:20">
      <c r="B316" s="71"/>
      <c r="E316" s="71"/>
      <c r="G316" s="9"/>
      <c r="I316" s="1116"/>
      <c r="J316" s="71"/>
      <c r="K316" s="71"/>
      <c r="N316" s="71"/>
      <c r="O316" s="71"/>
      <c r="P316" s="71"/>
      <c r="Q316" s="71"/>
      <c r="R316" s="71"/>
      <c r="S316" s="71"/>
      <c r="T316" s="71"/>
    </row>
    <row r="317" spans="2:20">
      <c r="B317" s="71"/>
      <c r="E317" s="71"/>
      <c r="G317" s="9"/>
      <c r="I317" s="1116"/>
      <c r="J317" s="71"/>
      <c r="K317" s="71"/>
      <c r="N317" s="71"/>
      <c r="O317" s="71"/>
      <c r="P317" s="71"/>
      <c r="Q317" s="71"/>
      <c r="R317" s="71"/>
      <c r="S317" s="71"/>
      <c r="T317" s="71"/>
    </row>
    <row r="318" spans="2:20">
      <c r="B318" s="71"/>
      <c r="E318" s="71"/>
      <c r="G318" s="9"/>
      <c r="I318" s="1116"/>
      <c r="J318" s="71"/>
      <c r="K318" s="71"/>
      <c r="N318" s="71"/>
      <c r="O318" s="71"/>
      <c r="P318" s="71"/>
      <c r="Q318" s="71"/>
      <c r="R318" s="71"/>
      <c r="S318" s="71"/>
      <c r="T318" s="71"/>
    </row>
    <row r="319" spans="2:20">
      <c r="B319" s="71"/>
      <c r="E319" s="71"/>
      <c r="G319" s="9"/>
      <c r="I319" s="1116"/>
      <c r="J319" s="71"/>
      <c r="K319" s="71"/>
      <c r="N319" s="71"/>
      <c r="O319" s="71"/>
      <c r="P319" s="71"/>
      <c r="Q319" s="71"/>
      <c r="R319" s="71"/>
      <c r="S319" s="71"/>
      <c r="T319" s="71"/>
    </row>
    <row r="320" spans="2:20">
      <c r="B320" s="71"/>
      <c r="E320" s="71"/>
      <c r="G320" s="9"/>
      <c r="I320" s="1116"/>
      <c r="J320" s="71"/>
      <c r="K320" s="71"/>
      <c r="N320" s="71"/>
      <c r="O320" s="71"/>
      <c r="P320" s="71"/>
      <c r="Q320" s="71"/>
      <c r="R320" s="71"/>
      <c r="S320" s="71"/>
      <c r="T320" s="71"/>
    </row>
    <row r="321" spans="1:20">
      <c r="B321" s="71"/>
      <c r="E321" s="71"/>
      <c r="G321" s="9"/>
      <c r="I321" s="1116"/>
      <c r="J321" s="71"/>
      <c r="K321" s="71"/>
      <c r="N321" s="71"/>
      <c r="O321" s="71"/>
      <c r="P321" s="71"/>
      <c r="Q321" s="71"/>
      <c r="R321" s="71"/>
      <c r="S321" s="71"/>
      <c r="T321" s="71"/>
    </row>
    <row r="325" spans="1:20" ht="14">
      <c r="A325" s="1123" t="s">
        <v>3102</v>
      </c>
    </row>
    <row r="327" spans="1:20" ht="33.5" customHeight="1">
      <c r="A327" s="1111" t="s">
        <v>172</v>
      </c>
      <c r="B327" s="1111" t="s">
        <v>1830</v>
      </c>
      <c r="C327" s="1111" t="s">
        <v>3037</v>
      </c>
      <c r="D327" s="1111" t="s">
        <v>3148</v>
      </c>
      <c r="E327" s="1111" t="s">
        <v>3038</v>
      </c>
      <c r="F327" s="547" t="s">
        <v>3154</v>
      </c>
      <c r="G327" s="1109" t="s">
        <v>22</v>
      </c>
      <c r="H327" s="1108" t="s">
        <v>136</v>
      </c>
      <c r="I327" s="1108" t="s">
        <v>3007</v>
      </c>
      <c r="J327" s="1108" t="s">
        <v>3051</v>
      </c>
      <c r="K327" s="1108" t="s">
        <v>3008</v>
      </c>
      <c r="L327" s="1108" t="s">
        <v>3035</v>
      </c>
      <c r="M327" s="1108" t="s">
        <v>145</v>
      </c>
      <c r="N327" s="1108" t="s">
        <v>3009</v>
      </c>
    </row>
    <row r="328" spans="1:20">
      <c r="B328" s="71"/>
      <c r="E328" s="71"/>
      <c r="H328" s="1117"/>
    </row>
    <row r="329" spans="1:20">
      <c r="B329" s="71"/>
      <c r="E329" s="71"/>
      <c r="H329" s="1117"/>
    </row>
    <row r="330" spans="1:20">
      <c r="B330" s="71"/>
      <c r="E330" s="71"/>
      <c r="H330" s="1117"/>
    </row>
    <row r="331" spans="1:20">
      <c r="B331" s="71"/>
      <c r="E331" s="71"/>
      <c r="H331" s="1117"/>
    </row>
    <row r="332" spans="1:20">
      <c r="B332" s="71"/>
      <c r="E332" s="71"/>
      <c r="H332" s="1117"/>
    </row>
    <row r="333" spans="1:20">
      <c r="B333" s="71"/>
      <c r="E333" s="71"/>
      <c r="H333" s="1117"/>
    </row>
    <row r="334" spans="1:20">
      <c r="B334" s="71"/>
      <c r="E334" s="71"/>
      <c r="H334" s="1117"/>
    </row>
    <row r="335" spans="1:20">
      <c r="B335" s="71"/>
      <c r="E335" s="71"/>
      <c r="H335" s="1117"/>
    </row>
    <row r="336" spans="1:20">
      <c r="B336" s="71"/>
      <c r="E336" s="71"/>
      <c r="H336" s="1117"/>
    </row>
    <row r="337" spans="2:8">
      <c r="B337" s="71"/>
      <c r="E337" s="71"/>
      <c r="H337" s="1117"/>
    </row>
    <row r="338" spans="2:8">
      <c r="B338" s="71"/>
      <c r="E338" s="71"/>
      <c r="H338" s="1117"/>
    </row>
    <row r="339" spans="2:8">
      <c r="B339" s="71"/>
      <c r="E339" s="71"/>
      <c r="H339" s="1117"/>
    </row>
    <row r="340" spans="2:8">
      <c r="B340" s="71"/>
      <c r="E340" s="71"/>
      <c r="H340" s="1117"/>
    </row>
    <row r="341" spans="2:8">
      <c r="B341" s="71"/>
      <c r="E341" s="71"/>
      <c r="H341" s="1117"/>
    </row>
    <row r="342" spans="2:8">
      <c r="B342" s="71"/>
      <c r="E342" s="71"/>
      <c r="H342" s="1117"/>
    </row>
    <row r="343" spans="2:8">
      <c r="B343" s="71"/>
      <c r="E343" s="71"/>
      <c r="H343" s="1117"/>
    </row>
    <row r="344" spans="2:8">
      <c r="B344" s="71"/>
      <c r="E344" s="71"/>
      <c r="H344" s="1117"/>
    </row>
    <row r="345" spans="2:8">
      <c r="B345" s="71"/>
      <c r="E345" s="71"/>
      <c r="H345" s="1117"/>
    </row>
    <row r="346" spans="2:8">
      <c r="B346" s="71"/>
      <c r="E346" s="71"/>
      <c r="H346" s="1117"/>
    </row>
    <row r="347" spans="2:8">
      <c r="B347" s="71"/>
      <c r="E347" s="71"/>
      <c r="H347" s="1117"/>
    </row>
    <row r="348" spans="2:8">
      <c r="B348" s="71"/>
      <c r="E348" s="71"/>
      <c r="H348" s="1117"/>
    </row>
    <row r="349" spans="2:8">
      <c r="B349" s="71"/>
      <c r="E349" s="71"/>
      <c r="H349" s="1117"/>
    </row>
    <row r="350" spans="2:8">
      <c r="B350" s="71"/>
      <c r="E350" s="71"/>
      <c r="H350" s="1117"/>
    </row>
    <row r="351" spans="2:8">
      <c r="B351" s="71"/>
      <c r="E351" s="71"/>
      <c r="H351" s="1117"/>
    </row>
    <row r="352" spans="2:8">
      <c r="B352" s="71"/>
      <c r="E352" s="71"/>
      <c r="H352" s="1117"/>
    </row>
    <row r="353" spans="2:8">
      <c r="B353" s="71"/>
      <c r="E353" s="71"/>
      <c r="H353" s="1117"/>
    </row>
    <row r="354" spans="2:8">
      <c r="B354" s="71"/>
      <c r="E354" s="71"/>
      <c r="H354" s="1117"/>
    </row>
    <row r="355" spans="2:8">
      <c r="B355" s="71"/>
      <c r="E355" s="71"/>
      <c r="H355" s="1117"/>
    </row>
    <row r="356" spans="2:8">
      <c r="B356" s="71"/>
      <c r="E356" s="71"/>
      <c r="H356" s="1117"/>
    </row>
    <row r="357" spans="2:8">
      <c r="B357" s="71"/>
      <c r="E357" s="71"/>
      <c r="H357" s="1117"/>
    </row>
    <row r="358" spans="2:8">
      <c r="B358" s="71"/>
      <c r="E358" s="71"/>
      <c r="H358" s="1117"/>
    </row>
    <row r="359" spans="2:8">
      <c r="B359" s="71"/>
      <c r="E359" s="71"/>
      <c r="H359" s="1117"/>
    </row>
    <row r="360" spans="2:8">
      <c r="B360" s="71"/>
      <c r="E360" s="71"/>
      <c r="H360" s="1117"/>
    </row>
    <row r="361" spans="2:8">
      <c r="B361" s="71"/>
      <c r="E361" s="71"/>
      <c r="H361" s="1117"/>
    </row>
    <row r="362" spans="2:8">
      <c r="B362" s="71"/>
      <c r="E362" s="71"/>
      <c r="H362" s="1117"/>
    </row>
    <row r="363" spans="2:8">
      <c r="B363" s="71"/>
      <c r="E363" s="71"/>
      <c r="H363" s="1117"/>
    </row>
    <row r="364" spans="2:8">
      <c r="B364" s="71"/>
      <c r="E364" s="71"/>
      <c r="H364" s="1117"/>
    </row>
    <row r="365" spans="2:8">
      <c r="B365" s="71"/>
      <c r="E365" s="71"/>
      <c r="H365" s="1117"/>
    </row>
    <row r="366" spans="2:8">
      <c r="B366" s="71"/>
      <c r="E366" s="71"/>
      <c r="H366" s="1117"/>
    </row>
    <row r="367" spans="2:8">
      <c r="B367" s="71"/>
      <c r="E367" s="71"/>
      <c r="H367" s="1117"/>
    </row>
    <row r="368" spans="2:8">
      <c r="B368" s="71"/>
      <c r="E368" s="71"/>
      <c r="H368" s="1117"/>
    </row>
    <row r="369" spans="2:8">
      <c r="B369" s="71"/>
      <c r="E369" s="71"/>
      <c r="H369" s="1117"/>
    </row>
    <row r="370" spans="2:8">
      <c r="B370" s="71"/>
      <c r="E370" s="71"/>
      <c r="H370" s="1117"/>
    </row>
    <row r="371" spans="2:8">
      <c r="B371" s="71"/>
      <c r="E371" s="71"/>
      <c r="H371" s="1117"/>
    </row>
    <row r="372" spans="2:8">
      <c r="B372" s="71"/>
      <c r="E372" s="71"/>
      <c r="H372" s="1117"/>
    </row>
    <row r="373" spans="2:8">
      <c r="B373" s="71"/>
      <c r="E373" s="71"/>
      <c r="H373" s="1117"/>
    </row>
    <row r="374" spans="2:8">
      <c r="B374" s="71"/>
      <c r="E374" s="71"/>
      <c r="H374" s="1117"/>
    </row>
    <row r="375" spans="2:8">
      <c r="B375" s="71"/>
      <c r="E375" s="71"/>
      <c r="H375" s="1117"/>
    </row>
    <row r="376" spans="2:8">
      <c r="B376" s="71"/>
      <c r="E376" s="71"/>
      <c r="H376" s="1117"/>
    </row>
    <row r="377" spans="2:8">
      <c r="B377" s="71"/>
      <c r="E377" s="71"/>
      <c r="H377" s="1117"/>
    </row>
    <row r="378" spans="2:8">
      <c r="B378" s="71"/>
      <c r="E378" s="71"/>
      <c r="H378" s="1117"/>
    </row>
    <row r="379" spans="2:8">
      <c r="B379" s="71"/>
      <c r="E379" s="71"/>
      <c r="H379" s="1117"/>
    </row>
    <row r="380" spans="2:8">
      <c r="B380" s="71"/>
      <c r="E380" s="71"/>
      <c r="H380" s="1117"/>
    </row>
    <row r="381" spans="2:8">
      <c r="B381" s="71"/>
      <c r="E381" s="71"/>
      <c r="H381" s="1117"/>
    </row>
    <row r="382" spans="2:8">
      <c r="B382" s="71"/>
      <c r="E382" s="71"/>
      <c r="H382" s="1117"/>
    </row>
    <row r="383" spans="2:8">
      <c r="B383" s="71"/>
      <c r="E383" s="71"/>
      <c r="H383" s="1117"/>
    </row>
    <row r="384" spans="2:8">
      <c r="B384" s="71"/>
      <c r="E384" s="71"/>
      <c r="H384" s="1117"/>
    </row>
    <row r="385" spans="2:8">
      <c r="B385" s="71"/>
      <c r="E385" s="71"/>
      <c r="H385" s="1117"/>
    </row>
    <row r="386" spans="2:8">
      <c r="B386" s="71"/>
      <c r="E386" s="71"/>
      <c r="H386" s="1117"/>
    </row>
    <row r="387" spans="2:8">
      <c r="B387" s="71"/>
      <c r="E387" s="71"/>
      <c r="H387" s="1117"/>
    </row>
    <row r="388" spans="2:8">
      <c r="B388" s="71"/>
      <c r="E388" s="71"/>
      <c r="H388" s="1117"/>
    </row>
    <row r="389" spans="2:8">
      <c r="B389" s="71"/>
      <c r="E389" s="71"/>
      <c r="H389" s="1117"/>
    </row>
    <row r="390" spans="2:8">
      <c r="B390" s="71"/>
      <c r="E390" s="71"/>
      <c r="H390" s="1117"/>
    </row>
    <row r="391" spans="2:8">
      <c r="B391" s="71"/>
      <c r="E391" s="71"/>
      <c r="H391" s="1117"/>
    </row>
    <row r="392" spans="2:8">
      <c r="B392" s="71"/>
      <c r="E392" s="71"/>
      <c r="H392" s="1117"/>
    </row>
    <row r="393" spans="2:8">
      <c r="B393" s="71"/>
      <c r="E393" s="71"/>
      <c r="H393" s="1117"/>
    </row>
    <row r="394" spans="2:8">
      <c r="B394" s="71"/>
      <c r="E394" s="71"/>
      <c r="H394" s="1117"/>
    </row>
    <row r="395" spans="2:8">
      <c r="B395" s="71"/>
      <c r="E395" s="71"/>
      <c r="H395" s="1117"/>
    </row>
    <row r="396" spans="2:8">
      <c r="B396" s="71"/>
      <c r="E396" s="71"/>
      <c r="H396" s="1117"/>
    </row>
    <row r="397" spans="2:8">
      <c r="B397" s="71"/>
      <c r="E397" s="71"/>
      <c r="H397" s="1117"/>
    </row>
    <row r="398" spans="2:8">
      <c r="B398" s="71"/>
      <c r="E398" s="71"/>
      <c r="H398" s="1117"/>
    </row>
    <row r="399" spans="2:8">
      <c r="B399" s="71"/>
      <c r="E399" s="71"/>
      <c r="H399" s="1117"/>
    </row>
    <row r="400" spans="2:8">
      <c r="B400" s="71"/>
      <c r="E400" s="71"/>
      <c r="H400" s="1117"/>
    </row>
    <row r="401" spans="2:8">
      <c r="B401" s="71"/>
      <c r="E401" s="71"/>
      <c r="H401" s="1117"/>
    </row>
    <row r="402" spans="2:8">
      <c r="B402" s="71"/>
      <c r="E402" s="71"/>
      <c r="H402" s="1117"/>
    </row>
    <row r="403" spans="2:8">
      <c r="B403" s="71"/>
      <c r="E403" s="71"/>
      <c r="H403" s="1117"/>
    </row>
    <row r="404" spans="2:8">
      <c r="B404" s="71"/>
      <c r="E404" s="71"/>
      <c r="H404" s="1117"/>
    </row>
    <row r="405" spans="2:8">
      <c r="B405" s="71"/>
      <c r="E405" s="71"/>
      <c r="H405" s="1117"/>
    </row>
    <row r="406" spans="2:8">
      <c r="B406" s="71"/>
      <c r="E406" s="71"/>
      <c r="H406" s="1117"/>
    </row>
    <row r="407" spans="2:8">
      <c r="B407" s="71"/>
      <c r="E407" s="71"/>
      <c r="H407" s="1117"/>
    </row>
    <row r="408" spans="2:8">
      <c r="B408" s="71"/>
      <c r="E408" s="71"/>
      <c r="H408" s="1117"/>
    </row>
    <row r="409" spans="2:8">
      <c r="B409" s="71"/>
      <c r="E409" s="71"/>
      <c r="H409" s="1117"/>
    </row>
    <row r="410" spans="2:8">
      <c r="B410" s="71"/>
      <c r="E410" s="71"/>
      <c r="H410" s="1117"/>
    </row>
    <row r="411" spans="2:8">
      <c r="B411" s="71"/>
      <c r="E411" s="71"/>
      <c r="H411" s="1117"/>
    </row>
    <row r="412" spans="2:8">
      <c r="B412" s="71"/>
      <c r="E412" s="71"/>
      <c r="H412" s="1117"/>
    </row>
    <row r="413" spans="2:8">
      <c r="B413" s="71"/>
      <c r="E413" s="71"/>
      <c r="H413" s="1117"/>
    </row>
    <row r="414" spans="2:8">
      <c r="B414" s="71"/>
      <c r="E414" s="71"/>
      <c r="H414" s="1117"/>
    </row>
    <row r="415" spans="2:8">
      <c r="B415" s="71"/>
      <c r="E415" s="71"/>
      <c r="H415" s="1117"/>
    </row>
    <row r="416" spans="2:8">
      <c r="B416" s="71"/>
      <c r="E416" s="71"/>
      <c r="H416" s="1117"/>
    </row>
    <row r="417" spans="2:8">
      <c r="B417" s="71"/>
      <c r="E417" s="71"/>
      <c r="H417" s="1117"/>
    </row>
    <row r="418" spans="2:8">
      <c r="B418" s="71"/>
      <c r="E418" s="71"/>
      <c r="H418" s="1117"/>
    </row>
    <row r="419" spans="2:8">
      <c r="B419" s="71"/>
      <c r="E419" s="71"/>
      <c r="H419" s="1117"/>
    </row>
    <row r="420" spans="2:8">
      <c r="B420" s="71"/>
      <c r="E420" s="71"/>
      <c r="H420" s="1117"/>
    </row>
    <row r="421" spans="2:8">
      <c r="B421" s="71"/>
      <c r="E421" s="71"/>
      <c r="H421" s="1117"/>
    </row>
    <row r="422" spans="2:8">
      <c r="B422" s="71"/>
      <c r="E422" s="71"/>
      <c r="H422" s="1117"/>
    </row>
    <row r="423" spans="2:8">
      <c r="B423" s="71"/>
      <c r="E423" s="71"/>
      <c r="H423" s="1117"/>
    </row>
    <row r="424" spans="2:8">
      <c r="B424" s="71"/>
      <c r="E424" s="71"/>
      <c r="H424" s="1117"/>
    </row>
    <row r="425" spans="2:8">
      <c r="B425" s="71"/>
      <c r="E425" s="71"/>
      <c r="H425" s="1117"/>
    </row>
    <row r="426" spans="2:8">
      <c r="B426" s="71"/>
      <c r="E426" s="71"/>
      <c r="H426" s="1117"/>
    </row>
    <row r="427" spans="2:8">
      <c r="B427" s="71"/>
      <c r="E427" s="71"/>
      <c r="H427" s="1117"/>
    </row>
    <row r="428" spans="2:8">
      <c r="B428" s="71"/>
      <c r="E428" s="71"/>
      <c r="H428" s="1117"/>
    </row>
    <row r="429" spans="2:8">
      <c r="B429" s="71"/>
      <c r="E429" s="71"/>
      <c r="H429" s="1117"/>
    </row>
    <row r="430" spans="2:8">
      <c r="B430" s="71"/>
      <c r="E430" s="71"/>
      <c r="H430" s="1117"/>
    </row>
    <row r="431" spans="2:8">
      <c r="B431" s="71"/>
      <c r="E431" s="71"/>
      <c r="H431" s="1117"/>
    </row>
    <row r="432" spans="2:8">
      <c r="B432" s="71"/>
      <c r="E432" s="71"/>
      <c r="H432" s="1117"/>
    </row>
    <row r="433" spans="2:8">
      <c r="B433" s="71"/>
      <c r="E433" s="71"/>
      <c r="H433" s="1117"/>
    </row>
    <row r="434" spans="2:8">
      <c r="B434" s="71"/>
      <c r="E434" s="71"/>
      <c r="H434" s="1117"/>
    </row>
    <row r="435" spans="2:8">
      <c r="B435" s="71"/>
      <c r="E435" s="71"/>
      <c r="H435" s="1117"/>
    </row>
    <row r="436" spans="2:8">
      <c r="B436" s="71"/>
      <c r="E436" s="71"/>
      <c r="H436" s="1117"/>
    </row>
    <row r="437" spans="2:8">
      <c r="B437" s="71"/>
      <c r="E437" s="71"/>
      <c r="H437" s="1117"/>
    </row>
    <row r="438" spans="2:8">
      <c r="B438" s="71"/>
      <c r="E438" s="71"/>
      <c r="H438" s="1117"/>
    </row>
    <row r="439" spans="2:8">
      <c r="B439" s="71"/>
      <c r="E439" s="71"/>
      <c r="H439" s="1117"/>
    </row>
    <row r="440" spans="2:8">
      <c r="B440" s="71"/>
      <c r="E440" s="71"/>
      <c r="H440" s="1117"/>
    </row>
    <row r="441" spans="2:8">
      <c r="B441" s="71"/>
      <c r="E441" s="71"/>
      <c r="H441" s="1117"/>
    </row>
    <row r="442" spans="2:8">
      <c r="B442" s="71"/>
      <c r="E442" s="71"/>
      <c r="H442" s="1117"/>
    </row>
    <row r="443" spans="2:8">
      <c r="B443" s="71"/>
      <c r="E443" s="71"/>
      <c r="H443" s="1117"/>
    </row>
    <row r="444" spans="2:8">
      <c r="B444" s="71"/>
      <c r="E444" s="71"/>
      <c r="H444" s="1117"/>
    </row>
    <row r="445" spans="2:8">
      <c r="B445" s="71"/>
      <c r="E445" s="71"/>
      <c r="H445" s="1117"/>
    </row>
    <row r="446" spans="2:8">
      <c r="B446" s="71"/>
      <c r="E446" s="71"/>
      <c r="H446" s="1117"/>
    </row>
    <row r="447" spans="2:8">
      <c r="B447" s="71"/>
      <c r="E447" s="71"/>
      <c r="H447" s="1117"/>
    </row>
    <row r="448" spans="2:8">
      <c r="B448" s="71"/>
      <c r="E448" s="71"/>
      <c r="H448" s="1117"/>
    </row>
    <row r="449" spans="2:8">
      <c r="B449" s="71"/>
      <c r="E449" s="71"/>
      <c r="H449" s="1117"/>
    </row>
    <row r="450" spans="2:8">
      <c r="B450" s="71"/>
      <c r="E450" s="71"/>
      <c r="H450" s="1117"/>
    </row>
    <row r="451" spans="2:8">
      <c r="B451" s="71"/>
      <c r="E451" s="71"/>
      <c r="H451" s="1117"/>
    </row>
    <row r="452" spans="2:8">
      <c r="B452" s="71"/>
      <c r="E452" s="71"/>
      <c r="H452" s="1117"/>
    </row>
    <row r="453" spans="2:8">
      <c r="B453" s="71"/>
      <c r="E453" s="71"/>
      <c r="H453" s="1117"/>
    </row>
    <row r="454" spans="2:8">
      <c r="B454" s="71"/>
      <c r="E454" s="71"/>
      <c r="H454" s="1117"/>
    </row>
    <row r="455" spans="2:8">
      <c r="B455" s="71"/>
      <c r="E455" s="71"/>
      <c r="H455" s="1117"/>
    </row>
    <row r="456" spans="2:8">
      <c r="B456" s="71"/>
      <c r="E456" s="71"/>
      <c r="H456" s="1117"/>
    </row>
    <row r="457" spans="2:8">
      <c r="B457" s="71"/>
      <c r="E457" s="71"/>
      <c r="H457" s="1117"/>
    </row>
    <row r="458" spans="2:8">
      <c r="B458" s="71"/>
      <c r="E458" s="71"/>
      <c r="H458" s="1117"/>
    </row>
    <row r="459" spans="2:8">
      <c r="B459" s="71"/>
      <c r="E459" s="71"/>
      <c r="H459" s="1117"/>
    </row>
    <row r="460" spans="2:8">
      <c r="B460" s="71"/>
      <c r="E460" s="71"/>
      <c r="H460" s="1117"/>
    </row>
    <row r="461" spans="2:8">
      <c r="B461" s="71"/>
      <c r="E461" s="71"/>
      <c r="H461" s="1117"/>
    </row>
    <row r="462" spans="2:8">
      <c r="B462" s="71"/>
      <c r="E462" s="71"/>
      <c r="H462" s="1117"/>
    </row>
    <row r="463" spans="2:8">
      <c r="B463" s="71"/>
      <c r="E463" s="71"/>
      <c r="H463" s="1117"/>
    </row>
    <row r="464" spans="2:8">
      <c r="B464" s="71"/>
      <c r="E464" s="71"/>
      <c r="H464" s="1117"/>
    </row>
    <row r="465" spans="2:8">
      <c r="B465" s="71"/>
      <c r="E465" s="71"/>
      <c r="H465" s="1117"/>
    </row>
    <row r="466" spans="2:8">
      <c r="B466" s="71"/>
      <c r="E466" s="71"/>
      <c r="H466" s="1117"/>
    </row>
    <row r="467" spans="2:8">
      <c r="B467" s="71"/>
      <c r="E467" s="71"/>
      <c r="H467" s="1117"/>
    </row>
    <row r="468" spans="2:8">
      <c r="B468" s="71"/>
      <c r="E468" s="71"/>
      <c r="H468" s="1117"/>
    </row>
    <row r="469" spans="2:8">
      <c r="B469" s="71"/>
      <c r="E469" s="71"/>
      <c r="H469" s="1117"/>
    </row>
    <row r="470" spans="2:8">
      <c r="B470" s="71"/>
      <c r="E470" s="71"/>
      <c r="H470" s="1117"/>
    </row>
    <row r="471" spans="2:8">
      <c r="B471" s="71"/>
      <c r="E471" s="71"/>
      <c r="H471" s="1117"/>
    </row>
    <row r="472" spans="2:8">
      <c r="B472" s="71"/>
      <c r="E472" s="71"/>
      <c r="H472" s="1117"/>
    </row>
    <row r="473" spans="2:8">
      <c r="B473" s="71"/>
      <c r="E473" s="71"/>
      <c r="H473" s="1117"/>
    </row>
    <row r="474" spans="2:8">
      <c r="B474" s="71"/>
      <c r="E474" s="71"/>
      <c r="H474" s="1117"/>
    </row>
    <row r="475" spans="2:8">
      <c r="B475" s="71"/>
      <c r="E475" s="71"/>
      <c r="H475" s="1117"/>
    </row>
    <row r="476" spans="2:8">
      <c r="B476" s="71"/>
      <c r="E476" s="71"/>
      <c r="H476" s="1117"/>
    </row>
    <row r="477" spans="2:8">
      <c r="B477" s="71"/>
      <c r="E477" s="71"/>
      <c r="H477" s="1117"/>
    </row>
    <row r="478" spans="2:8">
      <c r="B478" s="71"/>
      <c r="E478" s="71"/>
      <c r="H478" s="1117"/>
    </row>
    <row r="479" spans="2:8">
      <c r="B479" s="71"/>
      <c r="E479" s="71"/>
      <c r="H479" s="1117"/>
    </row>
    <row r="480" spans="2:8">
      <c r="B480" s="71"/>
      <c r="E480" s="71"/>
      <c r="H480" s="1117"/>
    </row>
    <row r="481" spans="2:8">
      <c r="B481" s="71"/>
      <c r="E481" s="71"/>
      <c r="H481" s="1117"/>
    </row>
    <row r="482" spans="2:8">
      <c r="B482" s="71"/>
      <c r="E482" s="71"/>
      <c r="H482" s="1117"/>
    </row>
    <row r="483" spans="2:8">
      <c r="B483" s="71"/>
      <c r="E483" s="71"/>
      <c r="H483" s="1117"/>
    </row>
    <row r="484" spans="2:8">
      <c r="B484" s="71"/>
      <c r="E484" s="71"/>
      <c r="H484" s="1117"/>
    </row>
    <row r="485" spans="2:8">
      <c r="B485" s="71"/>
      <c r="E485" s="71"/>
      <c r="H485" s="1117"/>
    </row>
    <row r="486" spans="2:8">
      <c r="B486" s="71"/>
      <c r="E486" s="71"/>
      <c r="H486" s="1117"/>
    </row>
    <row r="487" spans="2:8">
      <c r="B487" s="71"/>
      <c r="E487" s="71"/>
      <c r="H487" s="1117"/>
    </row>
    <row r="488" spans="2:8">
      <c r="B488" s="71"/>
      <c r="E488" s="71"/>
      <c r="H488" s="1117"/>
    </row>
    <row r="489" spans="2:8">
      <c r="B489" s="71"/>
      <c r="E489" s="71"/>
      <c r="H489" s="1117"/>
    </row>
    <row r="490" spans="2:8">
      <c r="B490" s="71"/>
      <c r="E490" s="71"/>
      <c r="H490" s="1117"/>
    </row>
    <row r="491" spans="2:8">
      <c r="B491" s="71"/>
      <c r="E491" s="71"/>
      <c r="H491" s="1117"/>
    </row>
    <row r="492" spans="2:8">
      <c r="B492" s="71"/>
      <c r="E492" s="71"/>
      <c r="H492" s="1117"/>
    </row>
    <row r="493" spans="2:8">
      <c r="B493" s="71"/>
      <c r="E493" s="71"/>
      <c r="H493" s="1117"/>
    </row>
    <row r="494" spans="2:8">
      <c r="B494" s="71"/>
      <c r="E494" s="71"/>
      <c r="H494" s="1117"/>
    </row>
    <row r="495" spans="2:8">
      <c r="B495" s="71"/>
      <c r="E495" s="71"/>
      <c r="H495" s="1117"/>
    </row>
    <row r="496" spans="2:8">
      <c r="B496" s="71"/>
      <c r="E496" s="71"/>
      <c r="H496" s="1117"/>
    </row>
    <row r="497" spans="2:8">
      <c r="B497" s="71"/>
      <c r="E497" s="71"/>
      <c r="H497" s="1117"/>
    </row>
    <row r="498" spans="2:8">
      <c r="B498" s="71"/>
      <c r="E498" s="71"/>
      <c r="H498" s="1117"/>
    </row>
    <row r="499" spans="2:8">
      <c r="B499" s="71"/>
      <c r="E499" s="71"/>
      <c r="H499" s="1117"/>
    </row>
    <row r="500" spans="2:8">
      <c r="B500" s="71"/>
      <c r="E500" s="71"/>
      <c r="H500" s="1117"/>
    </row>
    <row r="501" spans="2:8">
      <c r="B501" s="71"/>
      <c r="E501" s="71"/>
      <c r="H501" s="1117"/>
    </row>
    <row r="502" spans="2:8">
      <c r="B502" s="71"/>
      <c r="E502" s="71"/>
      <c r="H502" s="1117"/>
    </row>
    <row r="503" spans="2:8">
      <c r="B503" s="71"/>
      <c r="E503" s="71"/>
      <c r="H503" s="1117"/>
    </row>
    <row r="504" spans="2:8">
      <c r="B504" s="71"/>
      <c r="E504" s="71"/>
      <c r="H504" s="1117"/>
    </row>
    <row r="505" spans="2:8">
      <c r="B505" s="71"/>
      <c r="E505" s="71"/>
      <c r="H505" s="1117"/>
    </row>
    <row r="506" spans="2:8">
      <c r="B506" s="71"/>
      <c r="E506" s="71"/>
      <c r="H506" s="1117"/>
    </row>
    <row r="507" spans="2:8">
      <c r="B507" s="71"/>
      <c r="E507" s="71"/>
      <c r="H507" s="1117"/>
    </row>
    <row r="508" spans="2:8">
      <c r="B508" s="71"/>
      <c r="E508" s="71"/>
      <c r="H508" s="1117"/>
    </row>
    <row r="509" spans="2:8">
      <c r="B509" s="71"/>
      <c r="E509" s="71"/>
      <c r="H509" s="1117"/>
    </row>
    <row r="510" spans="2:8">
      <c r="B510" s="71"/>
      <c r="E510" s="71"/>
      <c r="H510" s="1117"/>
    </row>
    <row r="511" spans="2:8">
      <c r="B511" s="71"/>
      <c r="E511" s="71"/>
      <c r="H511" s="1117"/>
    </row>
    <row r="512" spans="2:8">
      <c r="B512" s="71"/>
      <c r="E512" s="71"/>
      <c r="H512" s="1117"/>
    </row>
    <row r="513" spans="2:8">
      <c r="B513" s="71"/>
      <c r="E513" s="71"/>
      <c r="H513" s="1117"/>
    </row>
    <row r="514" spans="2:8">
      <c r="B514" s="71"/>
      <c r="E514" s="71"/>
      <c r="H514" s="1117"/>
    </row>
    <row r="515" spans="2:8">
      <c r="B515" s="71"/>
      <c r="E515" s="71"/>
      <c r="H515" s="1117"/>
    </row>
    <row r="516" spans="2:8">
      <c r="B516" s="71"/>
      <c r="E516" s="71"/>
      <c r="H516" s="1117"/>
    </row>
    <row r="517" spans="2:8">
      <c r="B517" s="71"/>
      <c r="E517" s="71"/>
      <c r="H517" s="1117"/>
    </row>
    <row r="518" spans="2:8">
      <c r="B518" s="71"/>
      <c r="E518" s="71"/>
      <c r="H518" s="1117"/>
    </row>
    <row r="519" spans="2:8">
      <c r="B519" s="71"/>
      <c r="E519" s="71"/>
      <c r="H519" s="1117"/>
    </row>
    <row r="520" spans="2:8">
      <c r="B520" s="71"/>
      <c r="E520" s="71"/>
      <c r="H520" s="1117"/>
    </row>
    <row r="521" spans="2:8">
      <c r="B521" s="71"/>
      <c r="E521" s="71"/>
      <c r="H521" s="1117"/>
    </row>
    <row r="522" spans="2:8">
      <c r="B522" s="71"/>
      <c r="E522" s="71"/>
      <c r="H522" s="1117"/>
    </row>
    <row r="523" spans="2:8">
      <c r="B523" s="71"/>
      <c r="E523" s="71"/>
      <c r="H523" s="1117"/>
    </row>
    <row r="524" spans="2:8">
      <c r="B524" s="71"/>
      <c r="E524" s="71"/>
      <c r="H524" s="1117"/>
    </row>
    <row r="525" spans="2:8">
      <c r="B525" s="71"/>
      <c r="E525" s="71"/>
      <c r="H525" s="1117"/>
    </row>
    <row r="526" spans="2:8">
      <c r="B526" s="71"/>
      <c r="E526" s="71"/>
      <c r="H526" s="1117"/>
    </row>
    <row r="527" spans="2:8">
      <c r="B527" s="71"/>
      <c r="E527" s="71"/>
      <c r="H527" s="1117"/>
    </row>
    <row r="528" spans="2:8">
      <c r="B528" s="71"/>
      <c r="E528" s="71"/>
      <c r="H528" s="1117"/>
    </row>
    <row r="529" spans="2:8">
      <c r="B529" s="71"/>
      <c r="E529" s="71"/>
      <c r="H529" s="1117"/>
    </row>
    <row r="530" spans="2:8">
      <c r="B530" s="71"/>
      <c r="E530" s="71"/>
      <c r="H530" s="1117"/>
    </row>
    <row r="531" spans="2:8">
      <c r="B531" s="71"/>
      <c r="E531" s="71"/>
      <c r="H531" s="1117"/>
    </row>
    <row r="532" spans="2:8">
      <c r="B532" s="71"/>
      <c r="E532" s="71"/>
      <c r="H532" s="1117"/>
    </row>
    <row r="533" spans="2:8">
      <c r="B533" s="71"/>
      <c r="E533" s="71"/>
      <c r="H533" s="1117"/>
    </row>
    <row r="534" spans="2:8">
      <c r="B534" s="71"/>
      <c r="E534" s="71"/>
      <c r="H534" s="1117"/>
    </row>
    <row r="535" spans="2:8">
      <c r="B535" s="71"/>
      <c r="E535" s="71"/>
      <c r="H535" s="1117"/>
    </row>
    <row r="536" spans="2:8">
      <c r="B536" s="71"/>
      <c r="E536" s="71"/>
      <c r="H536" s="1117"/>
    </row>
    <row r="537" spans="2:8">
      <c r="B537" s="71"/>
      <c r="E537" s="71"/>
      <c r="H537" s="1117"/>
    </row>
    <row r="538" spans="2:8">
      <c r="B538" s="71"/>
      <c r="E538" s="71"/>
      <c r="H538" s="1117"/>
    </row>
    <row r="539" spans="2:8">
      <c r="B539" s="71"/>
      <c r="E539" s="71"/>
      <c r="H539" s="1117"/>
    </row>
    <row r="540" spans="2:8">
      <c r="B540" s="71"/>
      <c r="E540" s="71"/>
      <c r="H540" s="1117"/>
    </row>
    <row r="541" spans="2:8">
      <c r="B541" s="71"/>
      <c r="E541" s="71"/>
      <c r="H541" s="1117"/>
    </row>
    <row r="542" spans="2:8">
      <c r="B542" s="71"/>
      <c r="E542" s="71"/>
      <c r="H542" s="1117"/>
    </row>
    <row r="543" spans="2:8">
      <c r="B543" s="71"/>
      <c r="E543" s="71"/>
      <c r="H543" s="1117"/>
    </row>
    <row r="544" spans="2:8">
      <c r="B544" s="71"/>
      <c r="E544" s="71"/>
      <c r="H544" s="1117"/>
    </row>
    <row r="545" spans="2:8">
      <c r="B545" s="71"/>
      <c r="E545" s="71"/>
      <c r="H545" s="1117"/>
    </row>
    <row r="546" spans="2:8">
      <c r="B546" s="71"/>
      <c r="E546" s="71"/>
      <c r="H546" s="1117"/>
    </row>
    <row r="547" spans="2:8">
      <c r="B547" s="71"/>
      <c r="E547" s="71"/>
      <c r="H547" s="1117"/>
    </row>
    <row r="548" spans="2:8">
      <c r="B548" s="71"/>
      <c r="E548" s="71"/>
      <c r="H548" s="1117"/>
    </row>
    <row r="549" spans="2:8">
      <c r="B549" s="71"/>
      <c r="E549" s="71"/>
      <c r="H549" s="1117"/>
    </row>
    <row r="550" spans="2:8">
      <c r="B550" s="71"/>
      <c r="E550" s="71"/>
      <c r="H550" s="1117"/>
    </row>
    <row r="551" spans="2:8">
      <c r="B551" s="71"/>
      <c r="E551" s="71"/>
      <c r="H551" s="1117"/>
    </row>
    <row r="552" spans="2:8">
      <c r="B552" s="71"/>
      <c r="E552" s="71"/>
      <c r="H552" s="1117"/>
    </row>
    <row r="553" spans="2:8">
      <c r="B553" s="71"/>
      <c r="E553" s="71"/>
      <c r="H553" s="1117"/>
    </row>
    <row r="554" spans="2:8">
      <c r="B554" s="71"/>
      <c r="E554" s="71"/>
      <c r="H554" s="1117"/>
    </row>
    <row r="555" spans="2:8">
      <c r="B555" s="71"/>
      <c r="E555" s="71"/>
      <c r="H555" s="1117"/>
    </row>
    <row r="556" spans="2:8">
      <c r="B556" s="71"/>
      <c r="E556" s="71"/>
      <c r="H556" s="1117"/>
    </row>
    <row r="557" spans="2:8">
      <c r="B557" s="71"/>
      <c r="E557" s="71"/>
      <c r="H557" s="1117"/>
    </row>
    <row r="558" spans="2:8">
      <c r="B558" s="71"/>
      <c r="E558" s="71"/>
      <c r="H558" s="1117"/>
    </row>
    <row r="559" spans="2:8">
      <c r="B559" s="71"/>
      <c r="E559" s="71"/>
      <c r="H559" s="1117"/>
    </row>
    <row r="560" spans="2:8">
      <c r="B560" s="71"/>
      <c r="E560" s="71"/>
      <c r="H560" s="1117"/>
    </row>
    <row r="561" spans="1:43">
      <c r="B561" s="71"/>
      <c r="E561" s="71"/>
      <c r="H561" s="1117"/>
    </row>
    <row r="562" spans="1:43">
      <c r="B562" s="71"/>
      <c r="E562" s="71"/>
      <c r="H562" s="1117"/>
    </row>
    <row r="563" spans="1:43">
      <c r="B563" s="71"/>
      <c r="E563" s="71"/>
      <c r="H563" s="1117"/>
    </row>
    <row r="567" spans="1:43" ht="15.5">
      <c r="A567" s="1124" t="s">
        <v>3101</v>
      </c>
    </row>
    <row r="569" spans="1:43" s="55" customFormat="1" ht="69">
      <c r="A569" s="547" t="s">
        <v>172</v>
      </c>
      <c r="B569" s="547" t="s">
        <v>1830</v>
      </c>
      <c r="C569" s="547" t="s">
        <v>3037</v>
      </c>
      <c r="D569" s="1111" t="s">
        <v>3148</v>
      </c>
      <c r="E569" s="547" t="s">
        <v>3038</v>
      </c>
      <c r="F569" s="547" t="s">
        <v>3154</v>
      </c>
      <c r="G569" s="547" t="s">
        <v>3089</v>
      </c>
      <c r="H569" s="547" t="s">
        <v>3090</v>
      </c>
      <c r="I569" s="547" t="s">
        <v>3088</v>
      </c>
      <c r="J569" s="547" t="s">
        <v>299</v>
      </c>
      <c r="K569" s="547" t="s">
        <v>2907</v>
      </c>
      <c r="L569" s="547" t="s">
        <v>2908</v>
      </c>
      <c r="M569" s="1120" t="s">
        <v>3070</v>
      </c>
      <c r="N569" s="547" t="s">
        <v>3071</v>
      </c>
      <c r="O569" s="1120" t="s">
        <v>3072</v>
      </c>
      <c r="P569" s="547" t="s">
        <v>3073</v>
      </c>
      <c r="Q569" s="1120" t="s">
        <v>3074</v>
      </c>
      <c r="R569" s="547" t="s">
        <v>3075</v>
      </c>
      <c r="S569" s="1120" t="s">
        <v>3076</v>
      </c>
      <c r="T569" s="547" t="s">
        <v>3077</v>
      </c>
      <c r="U569" s="1120" t="s">
        <v>3078</v>
      </c>
      <c r="V569" s="547" t="s">
        <v>3079</v>
      </c>
      <c r="W569" s="1120" t="s">
        <v>3080</v>
      </c>
      <c r="X569" s="547" t="s">
        <v>3081</v>
      </c>
      <c r="Y569" s="1120" t="s">
        <v>3082</v>
      </c>
      <c r="Z569" s="547" t="s">
        <v>3083</v>
      </c>
      <c r="AA569" s="1120" t="s">
        <v>3084</v>
      </c>
      <c r="AB569" s="547" t="s">
        <v>3085</v>
      </c>
      <c r="AC569" s="1120" t="s">
        <v>3086</v>
      </c>
      <c r="AD569" s="547" t="s">
        <v>3087</v>
      </c>
      <c r="AE569" s="547" t="s">
        <v>164</v>
      </c>
      <c r="AF569" s="547" t="s">
        <v>159</v>
      </c>
      <c r="AG569" s="547" t="s">
        <v>158</v>
      </c>
      <c r="AH569" s="547" t="s">
        <v>165</v>
      </c>
      <c r="AI569" s="547" t="s">
        <v>166</v>
      </c>
      <c r="AJ569" s="547" t="s">
        <v>160</v>
      </c>
      <c r="AK569" s="547" t="s">
        <v>167</v>
      </c>
      <c r="AL569" s="547" t="s">
        <v>168</v>
      </c>
      <c r="AM569" s="547" t="s">
        <v>161</v>
      </c>
      <c r="AN569" s="547" t="s">
        <v>1863</v>
      </c>
      <c r="AO569" s="547" t="s">
        <v>3010</v>
      </c>
      <c r="AP569" s="547" t="s">
        <v>3091</v>
      </c>
      <c r="AQ569" s="547" t="s">
        <v>1851</v>
      </c>
    </row>
    <row r="570" spans="1:43">
      <c r="B570" s="71"/>
      <c r="E570" s="71"/>
      <c r="H570" s="1121"/>
      <c r="M570" s="1119"/>
      <c r="O570" s="1119"/>
      <c r="Q570" s="1119"/>
      <c r="S570" s="1119"/>
      <c r="U570" s="1119"/>
      <c r="W570" s="1119"/>
      <c r="Y570" s="1119"/>
      <c r="AA570" s="1119"/>
      <c r="AC570" s="1119"/>
    </row>
    <row r="571" spans="1:43">
      <c r="B571" s="71"/>
      <c r="E571" s="71"/>
      <c r="H571" s="1121"/>
      <c r="M571" s="1119"/>
      <c r="O571" s="1119"/>
      <c r="Q571" s="1119"/>
      <c r="S571" s="1119"/>
      <c r="U571" s="1119"/>
      <c r="W571" s="1119"/>
      <c r="Y571" s="1119"/>
      <c r="AA571" s="1119"/>
      <c r="AC571" s="1119"/>
    </row>
    <row r="572" spans="1:43">
      <c r="B572" s="71"/>
      <c r="E572" s="71"/>
      <c r="H572" s="1121"/>
      <c r="M572" s="1119"/>
      <c r="O572" s="1119"/>
      <c r="Q572" s="1119"/>
      <c r="S572" s="1119"/>
      <c r="U572" s="1119"/>
      <c r="W572" s="1119"/>
      <c r="Y572" s="1119"/>
      <c r="AA572" s="1119"/>
      <c r="AC572" s="1119"/>
    </row>
    <row r="573" spans="1:43">
      <c r="B573" s="71"/>
      <c r="E573" s="71"/>
      <c r="H573" s="1121"/>
      <c r="M573" s="1119"/>
      <c r="O573" s="1119"/>
      <c r="Q573" s="1119"/>
      <c r="S573" s="1119"/>
      <c r="U573" s="1119"/>
      <c r="W573" s="1119"/>
      <c r="Y573" s="1119"/>
      <c r="AA573" s="1119"/>
      <c r="AC573" s="1119"/>
    </row>
    <row r="574" spans="1:43">
      <c r="B574" s="71"/>
      <c r="E574" s="71"/>
      <c r="H574" s="1121"/>
      <c r="M574" s="1119"/>
      <c r="O574" s="1119"/>
      <c r="Q574" s="1119"/>
      <c r="S574" s="1119"/>
      <c r="U574" s="1119"/>
      <c r="W574" s="1119"/>
      <c r="Y574" s="1119"/>
      <c r="AA574" s="1119"/>
      <c r="AC574" s="1119"/>
    </row>
    <row r="575" spans="1:43">
      <c r="B575" s="71"/>
      <c r="E575" s="71"/>
      <c r="H575" s="1121"/>
      <c r="M575" s="1119"/>
      <c r="O575" s="1119"/>
      <c r="Q575" s="1119"/>
      <c r="S575" s="1119"/>
      <c r="U575" s="1119"/>
      <c r="W575" s="1119"/>
      <c r="Y575" s="1119"/>
      <c r="AA575" s="1119"/>
      <c r="AC575" s="1119"/>
    </row>
    <row r="576" spans="1:43">
      <c r="B576" s="71"/>
      <c r="E576" s="71"/>
      <c r="H576" s="1121"/>
      <c r="M576" s="1119"/>
      <c r="O576" s="1119"/>
      <c r="Q576" s="1119"/>
      <c r="S576" s="1119"/>
      <c r="U576" s="1119"/>
      <c r="W576" s="1119"/>
      <c r="Y576" s="1119"/>
      <c r="AA576" s="1119"/>
      <c r="AC576" s="1119"/>
    </row>
    <row r="577" spans="2:29">
      <c r="B577" s="71"/>
      <c r="E577" s="71"/>
      <c r="H577" s="1121"/>
      <c r="M577" s="1119"/>
      <c r="O577" s="1119"/>
      <c r="Q577" s="1119"/>
      <c r="S577" s="1119"/>
      <c r="U577" s="1119"/>
      <c r="W577" s="1119"/>
      <c r="Y577" s="1119"/>
      <c r="AA577" s="1119"/>
      <c r="AC577" s="1119"/>
    </row>
    <row r="578" spans="2:29">
      <c r="B578" s="71"/>
      <c r="E578" s="71"/>
      <c r="H578" s="1121"/>
      <c r="M578" s="1119"/>
      <c r="O578" s="1119"/>
      <c r="Q578" s="1119"/>
      <c r="S578" s="1119"/>
      <c r="U578" s="1119"/>
      <c r="W578" s="1119"/>
      <c r="Y578" s="1119"/>
      <c r="AA578" s="1119"/>
      <c r="AC578" s="1119"/>
    </row>
    <row r="579" spans="2:29">
      <c r="B579" s="71"/>
      <c r="E579" s="71"/>
      <c r="H579" s="1121"/>
      <c r="M579" s="1119"/>
      <c r="O579" s="1119"/>
      <c r="Q579" s="1119"/>
      <c r="S579" s="1119"/>
      <c r="U579" s="1119"/>
      <c r="W579" s="1119"/>
      <c r="Y579" s="1119"/>
      <c r="AA579" s="1119"/>
      <c r="AC579" s="1119"/>
    </row>
    <row r="580" spans="2:29">
      <c r="B580" s="71"/>
      <c r="E580" s="71"/>
      <c r="H580" s="1121"/>
      <c r="M580" s="1119"/>
      <c r="O580" s="1119"/>
      <c r="Q580" s="1119"/>
      <c r="S580" s="1119"/>
      <c r="U580" s="1119"/>
      <c r="W580" s="1119"/>
      <c r="Y580" s="1119"/>
      <c r="AA580" s="1119"/>
      <c r="AC580" s="1119"/>
    </row>
    <row r="581" spans="2:29">
      <c r="B581" s="71"/>
      <c r="E581" s="71"/>
      <c r="H581" s="1121"/>
      <c r="M581" s="1119"/>
      <c r="O581" s="1119"/>
      <c r="Q581" s="1119"/>
      <c r="S581" s="1119"/>
      <c r="U581" s="1119"/>
      <c r="W581" s="1119"/>
      <c r="Y581" s="1119"/>
      <c r="AA581" s="1119"/>
      <c r="AC581" s="1119"/>
    </row>
    <row r="582" spans="2:29">
      <c r="B582" s="71"/>
      <c r="E582" s="71"/>
      <c r="M582" s="1119"/>
      <c r="O582" s="1119"/>
      <c r="Q582" s="1119"/>
      <c r="S582" s="1119"/>
      <c r="U582" s="1119"/>
      <c r="W582" s="1119"/>
      <c r="Y582" s="1119"/>
      <c r="AA582" s="1119"/>
      <c r="AC582" s="1119"/>
    </row>
    <row r="583" spans="2:29">
      <c r="B583" s="71"/>
      <c r="E583" s="71"/>
      <c r="H583" s="359"/>
      <c r="M583" s="1119"/>
      <c r="O583" s="1119"/>
      <c r="Q583" s="1119"/>
      <c r="S583" s="1119"/>
      <c r="U583" s="1119"/>
      <c r="W583" s="1119"/>
      <c r="Y583" s="1119"/>
      <c r="AA583" s="1119"/>
      <c r="AC583" s="1119"/>
    </row>
    <row r="584" spans="2:29">
      <c r="B584" s="71"/>
      <c r="E584" s="71"/>
      <c r="H584" s="359"/>
      <c r="M584" s="1119"/>
      <c r="O584" s="1119"/>
      <c r="Q584" s="1119"/>
      <c r="S584" s="1119"/>
      <c r="U584" s="1119"/>
      <c r="W584" s="1119"/>
      <c r="Y584" s="1119"/>
      <c r="AA584" s="1119"/>
      <c r="AC584" s="1119"/>
    </row>
    <row r="585" spans="2:29">
      <c r="B585" s="71"/>
      <c r="E585" s="71"/>
      <c r="H585" s="359"/>
      <c r="M585" s="1119"/>
      <c r="O585" s="1119"/>
      <c r="Q585" s="1119"/>
      <c r="S585" s="1119"/>
      <c r="U585" s="1119"/>
      <c r="W585" s="1119"/>
      <c r="Y585" s="1119"/>
      <c r="AA585" s="1119"/>
      <c r="AC585" s="1119"/>
    </row>
    <row r="586" spans="2:29">
      <c r="B586" s="71"/>
      <c r="E586" s="71"/>
      <c r="H586" s="359"/>
      <c r="M586" s="1119"/>
      <c r="O586" s="1119"/>
      <c r="Q586" s="1119"/>
      <c r="S586" s="1119"/>
      <c r="U586" s="1119"/>
      <c r="W586" s="1119"/>
      <c r="Y586" s="1119"/>
      <c r="AA586" s="1119"/>
      <c r="AC586" s="1119"/>
    </row>
    <row r="587" spans="2:29">
      <c r="B587" s="71"/>
      <c r="E587" s="71"/>
      <c r="H587" s="359"/>
      <c r="M587" s="1119"/>
      <c r="O587" s="1119"/>
      <c r="Q587" s="1119"/>
      <c r="S587" s="1119"/>
      <c r="U587" s="1119"/>
      <c r="W587" s="1119"/>
      <c r="Y587" s="1119"/>
      <c r="AA587" s="1119"/>
      <c r="AC587" s="1119"/>
    </row>
    <row r="588" spans="2:29">
      <c r="B588" s="71"/>
      <c r="E588" s="71"/>
      <c r="H588" s="359"/>
      <c r="M588" s="1119"/>
      <c r="O588" s="1119"/>
      <c r="Q588" s="1119"/>
      <c r="S588" s="1119"/>
      <c r="U588" s="1119"/>
      <c r="W588" s="1119"/>
      <c r="Y588" s="1119"/>
      <c r="AA588" s="1119"/>
      <c r="AC588" s="1119"/>
    </row>
    <row r="589" spans="2:29">
      <c r="B589" s="71"/>
      <c r="E589" s="71"/>
      <c r="H589" s="359"/>
      <c r="M589" s="1119"/>
      <c r="O589" s="1119"/>
      <c r="Q589" s="1119"/>
      <c r="S589" s="1119"/>
      <c r="U589" s="1119"/>
      <c r="W589" s="1119"/>
      <c r="Y589" s="1119"/>
      <c r="AA589" s="1119"/>
      <c r="AC589" s="1119"/>
    </row>
    <row r="590" spans="2:29">
      <c r="B590" s="71"/>
      <c r="E590" s="71"/>
      <c r="H590" s="359"/>
      <c r="M590" s="1119"/>
      <c r="O590" s="1119"/>
      <c r="Q590" s="1119"/>
      <c r="S590" s="1119"/>
      <c r="U590" s="1119"/>
      <c r="W590" s="1119"/>
      <c r="Y590" s="1119"/>
      <c r="AA590" s="1119"/>
      <c r="AC590" s="1119"/>
    </row>
    <row r="591" spans="2:29">
      <c r="B591" s="71"/>
      <c r="E591" s="71"/>
      <c r="H591" s="359"/>
      <c r="M591" s="1119"/>
      <c r="O591" s="1119"/>
      <c r="Q591" s="1119"/>
      <c r="S591" s="1119"/>
      <c r="U591" s="1119"/>
      <c r="W591" s="1119"/>
      <c r="Y591" s="1119"/>
      <c r="AA591" s="1119"/>
      <c r="AC591" s="1119"/>
    </row>
    <row r="592" spans="2:29">
      <c r="B592" s="71"/>
      <c r="E592" s="71"/>
      <c r="H592" s="359"/>
      <c r="M592" s="1119"/>
      <c r="O592" s="1119"/>
      <c r="Q592" s="1119"/>
      <c r="S592" s="1119"/>
      <c r="U592" s="1119"/>
      <c r="W592" s="1119"/>
      <c r="Y592" s="1119"/>
      <c r="AA592" s="1119"/>
      <c r="AC592" s="1119"/>
    </row>
    <row r="593" spans="2:29">
      <c r="B593" s="71"/>
      <c r="E593" s="71"/>
      <c r="H593" s="359"/>
      <c r="M593" s="1119"/>
      <c r="O593" s="1119"/>
      <c r="Q593" s="1119"/>
      <c r="S593" s="1119"/>
      <c r="U593" s="1119"/>
      <c r="W593" s="1119"/>
      <c r="Y593" s="1119"/>
      <c r="AA593" s="1119"/>
      <c r="AC593" s="1119"/>
    </row>
    <row r="594" spans="2:29">
      <c r="B594" s="71"/>
      <c r="E594" s="71"/>
      <c r="H594" s="359"/>
      <c r="M594" s="1119"/>
      <c r="O594" s="1119"/>
      <c r="Q594" s="1119"/>
      <c r="S594" s="1119"/>
      <c r="U594" s="1119"/>
      <c r="W594" s="1119"/>
      <c r="Y594" s="1119"/>
      <c r="AA594" s="1119"/>
      <c r="AC594" s="1119"/>
    </row>
    <row r="595" spans="2:29">
      <c r="B595" s="71"/>
      <c r="E595" s="71"/>
      <c r="M595" s="1119"/>
      <c r="O595" s="1119"/>
      <c r="Q595" s="1119"/>
      <c r="S595" s="1119"/>
      <c r="U595" s="1119"/>
      <c r="W595" s="1119"/>
      <c r="Y595" s="1119"/>
      <c r="AA595" s="1119"/>
      <c r="AC595" s="1119"/>
    </row>
    <row r="596" spans="2:29">
      <c r="B596" s="71"/>
      <c r="E596" s="71"/>
      <c r="H596" s="359"/>
      <c r="M596" s="1119"/>
      <c r="O596" s="1119"/>
      <c r="Q596" s="1119"/>
      <c r="S596" s="1119"/>
      <c r="U596" s="1119"/>
      <c r="W596" s="1119"/>
      <c r="Y596" s="1119"/>
      <c r="AA596" s="1119"/>
      <c r="AC596" s="1119"/>
    </row>
    <row r="597" spans="2:29">
      <c r="B597" s="71"/>
      <c r="E597" s="71"/>
      <c r="H597" s="359"/>
      <c r="M597" s="1119"/>
      <c r="O597" s="1119"/>
      <c r="Q597" s="1119"/>
      <c r="S597" s="1119"/>
      <c r="U597" s="1119"/>
      <c r="W597" s="1119"/>
      <c r="Y597" s="1119"/>
      <c r="AA597" s="1119"/>
      <c r="AC597" s="1119"/>
    </row>
    <row r="598" spans="2:29">
      <c r="B598" s="71"/>
      <c r="E598" s="71"/>
      <c r="H598" s="359"/>
      <c r="M598" s="1119"/>
      <c r="O598" s="1119"/>
      <c r="Q598" s="1119"/>
      <c r="S598" s="1119"/>
      <c r="U598" s="1119"/>
      <c r="W598" s="1119"/>
      <c r="Y598" s="1119"/>
      <c r="AA598" s="1119"/>
      <c r="AC598" s="1119"/>
    </row>
    <row r="599" spans="2:29">
      <c r="B599" s="71"/>
      <c r="E599" s="71"/>
      <c r="H599" s="359"/>
      <c r="M599" s="1119"/>
      <c r="O599" s="1119"/>
      <c r="Q599" s="1119"/>
      <c r="S599" s="1119"/>
      <c r="U599" s="1119"/>
      <c r="W599" s="1119"/>
      <c r="Y599" s="1119"/>
      <c r="AA599" s="1119"/>
      <c r="AC599" s="1119"/>
    </row>
    <row r="600" spans="2:29">
      <c r="B600" s="71"/>
      <c r="E600" s="71"/>
      <c r="H600" s="359"/>
      <c r="M600" s="1119"/>
      <c r="O600" s="1119"/>
      <c r="Q600" s="1119"/>
      <c r="S600" s="1119"/>
      <c r="U600" s="1119"/>
      <c r="W600" s="1119"/>
      <c r="Y600" s="1119"/>
      <c r="AA600" s="1119"/>
      <c r="AC600" s="1119"/>
    </row>
    <row r="601" spans="2:29">
      <c r="B601" s="71"/>
      <c r="E601" s="71"/>
      <c r="H601" s="359"/>
      <c r="M601" s="1119"/>
      <c r="O601" s="1119"/>
      <c r="Q601" s="1119"/>
      <c r="S601" s="1119"/>
      <c r="U601" s="1119"/>
      <c r="W601" s="1119"/>
      <c r="Y601" s="1119"/>
      <c r="AA601" s="1119"/>
      <c r="AC601" s="1119"/>
    </row>
    <row r="602" spans="2:29">
      <c r="B602" s="71"/>
      <c r="E602" s="71"/>
      <c r="H602" s="359"/>
      <c r="M602" s="1119"/>
      <c r="O602" s="1119"/>
      <c r="Q602" s="1119"/>
      <c r="S602" s="1119"/>
      <c r="U602" s="1119"/>
      <c r="W602" s="1119"/>
      <c r="Y602" s="1119"/>
      <c r="AA602" s="1119"/>
      <c r="AC602" s="1119"/>
    </row>
    <row r="603" spans="2:29">
      <c r="B603" s="71"/>
      <c r="E603" s="71"/>
      <c r="H603" s="359"/>
      <c r="M603" s="1119"/>
      <c r="O603" s="1119"/>
      <c r="Q603" s="1119"/>
      <c r="S603" s="1119"/>
      <c r="U603" s="1119"/>
      <c r="W603" s="1119"/>
      <c r="Y603" s="1119"/>
      <c r="AA603" s="1119"/>
      <c r="AC603" s="1119"/>
    </row>
    <row r="604" spans="2:29">
      <c r="B604" s="71"/>
      <c r="E604" s="71"/>
      <c r="H604" s="359"/>
      <c r="M604" s="1119"/>
      <c r="O604" s="1119"/>
      <c r="Q604" s="1119"/>
      <c r="S604" s="1119"/>
      <c r="U604" s="1119"/>
      <c r="W604" s="1119"/>
      <c r="Y604" s="1119"/>
      <c r="AA604" s="1119"/>
      <c r="AC604" s="1119"/>
    </row>
    <row r="605" spans="2:29">
      <c r="B605" s="71"/>
      <c r="E605" s="71"/>
      <c r="H605" s="359"/>
      <c r="M605" s="1119"/>
      <c r="O605" s="1119"/>
      <c r="Q605" s="1119"/>
      <c r="S605" s="1119"/>
      <c r="U605" s="1119"/>
      <c r="W605" s="1119"/>
      <c r="Y605" s="1119"/>
      <c r="AA605" s="1119"/>
      <c r="AC605" s="1119"/>
    </row>
    <row r="606" spans="2:29">
      <c r="B606" s="71"/>
      <c r="E606" s="71"/>
      <c r="H606" s="359"/>
      <c r="M606" s="1119"/>
      <c r="O606" s="1119"/>
      <c r="Q606" s="1119"/>
      <c r="S606" s="1119"/>
      <c r="U606" s="1119"/>
      <c r="W606" s="1119"/>
      <c r="Y606" s="1119"/>
      <c r="AA606" s="1119"/>
      <c r="AC606" s="1119"/>
    </row>
    <row r="607" spans="2:29">
      <c r="B607" s="71"/>
      <c r="E607" s="71"/>
      <c r="H607" s="359"/>
      <c r="M607" s="1119"/>
      <c r="O607" s="1119"/>
      <c r="Q607" s="1119"/>
      <c r="S607" s="1119"/>
      <c r="U607" s="1119"/>
      <c r="W607" s="1119"/>
      <c r="Y607" s="1119"/>
      <c r="AA607" s="1119"/>
      <c r="AC607" s="1119"/>
    </row>
    <row r="608" spans="2:29">
      <c r="B608" s="71"/>
      <c r="E608" s="71"/>
      <c r="M608" s="1119"/>
      <c r="O608" s="1119"/>
      <c r="Q608" s="1119"/>
      <c r="S608" s="1119"/>
      <c r="U608" s="1119"/>
      <c r="W608" s="1119"/>
      <c r="Y608" s="1119"/>
      <c r="AA608" s="1119"/>
      <c r="AC608" s="1119"/>
    </row>
    <row r="609" spans="2:29">
      <c r="B609" s="71"/>
      <c r="E609" s="71"/>
      <c r="H609" s="359"/>
      <c r="M609" s="1119"/>
      <c r="O609" s="1119"/>
      <c r="Q609" s="1119"/>
      <c r="S609" s="1119"/>
      <c r="U609" s="1119"/>
      <c r="W609" s="1119"/>
      <c r="Y609" s="1119"/>
      <c r="AA609" s="1119"/>
      <c r="AC609" s="1119"/>
    </row>
    <row r="610" spans="2:29">
      <c r="B610" s="71"/>
      <c r="E610" s="71"/>
      <c r="H610" s="359"/>
      <c r="M610" s="1119"/>
      <c r="O610" s="1119"/>
      <c r="Q610" s="1119"/>
      <c r="S610" s="1119"/>
      <c r="U610" s="1119"/>
      <c r="W610" s="1119"/>
      <c r="Y610" s="1119"/>
      <c r="AA610" s="1119"/>
      <c r="AC610" s="1119"/>
    </row>
    <row r="611" spans="2:29">
      <c r="B611" s="71"/>
      <c r="E611" s="71"/>
      <c r="H611" s="359"/>
      <c r="M611" s="1119"/>
      <c r="O611" s="1119"/>
      <c r="Q611" s="1119"/>
      <c r="S611" s="1119"/>
      <c r="U611" s="1119"/>
      <c r="W611" s="1119"/>
      <c r="Y611" s="1119"/>
      <c r="AA611" s="1119"/>
      <c r="AC611" s="1119"/>
    </row>
    <row r="612" spans="2:29">
      <c r="B612" s="71"/>
      <c r="E612" s="71"/>
      <c r="H612" s="359"/>
      <c r="M612" s="1119"/>
      <c r="O612" s="1119"/>
      <c r="Q612" s="1119"/>
      <c r="S612" s="1119"/>
      <c r="U612" s="1119"/>
      <c r="W612" s="1119"/>
      <c r="Y612" s="1119"/>
      <c r="AA612" s="1119"/>
      <c r="AC612" s="1119"/>
    </row>
    <row r="613" spans="2:29">
      <c r="B613" s="71"/>
      <c r="E613" s="71"/>
      <c r="H613" s="359"/>
      <c r="M613" s="1119"/>
      <c r="O613" s="1119"/>
      <c r="Q613" s="1119"/>
      <c r="S613" s="1119"/>
      <c r="U613" s="1119"/>
      <c r="W613" s="1119"/>
      <c r="Y613" s="1119"/>
      <c r="AA613" s="1119"/>
      <c r="AC613" s="1119"/>
    </row>
    <row r="614" spans="2:29">
      <c r="B614" s="71"/>
      <c r="E614" s="71"/>
      <c r="H614" s="359"/>
      <c r="M614" s="1119"/>
      <c r="O614" s="1119"/>
      <c r="Q614" s="1119"/>
      <c r="S614" s="1119"/>
      <c r="U614" s="1119"/>
      <c r="W614" s="1119"/>
      <c r="Y614" s="1119"/>
      <c r="AA614" s="1119"/>
      <c r="AC614" s="1119"/>
    </row>
    <row r="615" spans="2:29">
      <c r="B615" s="71"/>
      <c r="E615" s="71"/>
      <c r="H615" s="359"/>
      <c r="M615" s="1119"/>
      <c r="O615" s="1119"/>
      <c r="Q615" s="1119"/>
      <c r="S615" s="1119"/>
      <c r="U615" s="1119"/>
      <c r="W615" s="1119"/>
      <c r="Y615" s="1119"/>
      <c r="AA615" s="1119"/>
      <c r="AC615" s="1119"/>
    </row>
    <row r="616" spans="2:29">
      <c r="B616" s="71"/>
      <c r="E616" s="71"/>
      <c r="H616" s="359"/>
      <c r="M616" s="1119"/>
      <c r="O616" s="1119"/>
      <c r="Q616" s="1119"/>
      <c r="S616" s="1119"/>
      <c r="U616" s="1119"/>
      <c r="W616" s="1119"/>
      <c r="Y616" s="1119"/>
      <c r="AA616" s="1119"/>
      <c r="AC616" s="1119"/>
    </row>
    <row r="617" spans="2:29">
      <c r="B617" s="71"/>
      <c r="E617" s="71"/>
      <c r="H617" s="359"/>
      <c r="M617" s="1119"/>
      <c r="O617" s="1119"/>
      <c r="Q617" s="1119"/>
      <c r="S617" s="1119"/>
      <c r="U617" s="1119"/>
      <c r="W617" s="1119"/>
      <c r="Y617" s="1119"/>
      <c r="AA617" s="1119"/>
      <c r="AC617" s="1119"/>
    </row>
    <row r="618" spans="2:29">
      <c r="B618" s="71"/>
      <c r="E618" s="71"/>
      <c r="H618" s="359"/>
      <c r="M618" s="1119"/>
      <c r="O618" s="1119"/>
      <c r="Q618" s="1119"/>
      <c r="S618" s="1119"/>
      <c r="U618" s="1119"/>
      <c r="W618" s="1119"/>
      <c r="Y618" s="1119"/>
      <c r="AA618" s="1119"/>
      <c r="AC618" s="1119"/>
    </row>
    <row r="619" spans="2:29">
      <c r="B619" s="71"/>
      <c r="E619" s="71"/>
      <c r="H619" s="359"/>
      <c r="M619" s="1119"/>
      <c r="O619" s="1119"/>
      <c r="Q619" s="1119"/>
      <c r="S619" s="1119"/>
      <c r="U619" s="1119"/>
      <c r="W619" s="1119"/>
      <c r="Y619" s="1119"/>
      <c r="AA619" s="1119"/>
      <c r="AC619" s="1119"/>
    </row>
    <row r="620" spans="2:29">
      <c r="B620" s="71"/>
      <c r="E620" s="71"/>
      <c r="H620" s="359"/>
      <c r="M620" s="1119"/>
      <c r="O620" s="1119"/>
      <c r="Q620" s="1119"/>
      <c r="S620" s="1119"/>
      <c r="U620" s="1119"/>
      <c r="W620" s="1119"/>
      <c r="Y620" s="1119"/>
      <c r="AA620" s="1119"/>
      <c r="AC620" s="1119"/>
    </row>
    <row r="621" spans="2:29">
      <c r="B621" s="71"/>
      <c r="E621" s="71"/>
      <c r="M621" s="1119"/>
      <c r="O621" s="1119"/>
      <c r="Q621" s="1119"/>
      <c r="S621" s="1119"/>
      <c r="U621" s="1119"/>
      <c r="W621" s="1119"/>
      <c r="Y621" s="1119"/>
      <c r="AA621" s="1119"/>
      <c r="AC621" s="1119"/>
    </row>
    <row r="622" spans="2:29">
      <c r="B622" s="71"/>
      <c r="E622" s="71"/>
      <c r="H622" s="359"/>
      <c r="M622" s="1119"/>
      <c r="O622" s="1119"/>
      <c r="Q622" s="1119"/>
      <c r="S622" s="1119"/>
      <c r="U622" s="1119"/>
      <c r="W622" s="1119"/>
      <c r="Y622" s="1119"/>
      <c r="AA622" s="1119"/>
      <c r="AC622" s="1119"/>
    </row>
    <row r="623" spans="2:29">
      <c r="B623" s="71"/>
      <c r="E623" s="71"/>
      <c r="H623" s="359"/>
      <c r="M623" s="1119"/>
      <c r="O623" s="1119"/>
      <c r="Q623" s="1119"/>
      <c r="S623" s="1119"/>
      <c r="U623" s="1119"/>
      <c r="W623" s="1119"/>
      <c r="Y623" s="1119"/>
      <c r="AA623" s="1119"/>
      <c r="AC623" s="1119"/>
    </row>
    <row r="624" spans="2:29">
      <c r="B624" s="71"/>
      <c r="E624" s="71"/>
      <c r="H624" s="359"/>
      <c r="M624" s="1119"/>
      <c r="O624" s="1119"/>
      <c r="Q624" s="1119"/>
      <c r="S624" s="1119"/>
      <c r="U624" s="1119"/>
      <c r="W624" s="1119"/>
      <c r="Y624" s="1119"/>
      <c r="AA624" s="1119"/>
      <c r="AC624" s="1119"/>
    </row>
    <row r="625" spans="2:29">
      <c r="B625" s="71"/>
      <c r="E625" s="71"/>
      <c r="H625" s="359"/>
      <c r="M625" s="1119"/>
      <c r="O625" s="1119"/>
      <c r="Q625" s="1119"/>
      <c r="S625" s="1119"/>
      <c r="U625" s="1119"/>
      <c r="W625" s="1119"/>
      <c r="Y625" s="1119"/>
      <c r="AA625" s="1119"/>
      <c r="AC625" s="1119"/>
    </row>
    <row r="626" spans="2:29">
      <c r="B626" s="71"/>
      <c r="E626" s="71"/>
      <c r="H626" s="359"/>
      <c r="M626" s="1119"/>
      <c r="O626" s="1119"/>
      <c r="Q626" s="1119"/>
      <c r="S626" s="1119"/>
      <c r="U626" s="1119"/>
      <c r="W626" s="1119"/>
      <c r="Y626" s="1119"/>
      <c r="AA626" s="1119"/>
      <c r="AC626" s="1119"/>
    </row>
    <row r="627" spans="2:29">
      <c r="B627" s="71"/>
      <c r="E627" s="71"/>
      <c r="H627" s="359"/>
      <c r="M627" s="1119"/>
      <c r="O627" s="1119"/>
      <c r="Q627" s="1119"/>
      <c r="S627" s="1119"/>
      <c r="U627" s="1119"/>
      <c r="W627" s="1119"/>
      <c r="Y627" s="1119"/>
      <c r="AA627" s="1119"/>
      <c r="AC627" s="1119"/>
    </row>
    <row r="628" spans="2:29">
      <c r="B628" s="71"/>
      <c r="E628" s="71"/>
      <c r="H628" s="359"/>
      <c r="M628" s="1119"/>
      <c r="O628" s="1119"/>
      <c r="Q628" s="1119"/>
      <c r="S628" s="1119"/>
      <c r="U628" s="1119"/>
      <c r="W628" s="1119"/>
      <c r="Y628" s="1119"/>
      <c r="AA628" s="1119"/>
      <c r="AC628" s="1119"/>
    </row>
    <row r="629" spans="2:29">
      <c r="B629" s="71"/>
      <c r="E629" s="71"/>
      <c r="H629" s="359"/>
      <c r="M629" s="1119"/>
      <c r="O629" s="1119"/>
      <c r="Q629" s="1119"/>
      <c r="S629" s="1119"/>
      <c r="U629" s="1119"/>
      <c r="W629" s="1119"/>
      <c r="Y629" s="1119"/>
      <c r="AA629" s="1119"/>
      <c r="AC629" s="1119"/>
    </row>
    <row r="630" spans="2:29">
      <c r="B630" s="71"/>
      <c r="E630" s="71"/>
      <c r="H630" s="359"/>
      <c r="M630" s="1119"/>
      <c r="O630" s="1119"/>
      <c r="Q630" s="1119"/>
      <c r="S630" s="1119"/>
      <c r="U630" s="1119"/>
      <c r="W630" s="1119"/>
      <c r="Y630" s="1119"/>
      <c r="AA630" s="1119"/>
      <c r="AC630" s="1119"/>
    </row>
    <row r="631" spans="2:29">
      <c r="B631" s="71"/>
      <c r="E631" s="71"/>
      <c r="H631" s="359"/>
      <c r="M631" s="1119"/>
      <c r="O631" s="1119"/>
      <c r="Q631" s="1119"/>
      <c r="S631" s="1119"/>
      <c r="U631" s="1119"/>
      <c r="W631" s="1119"/>
      <c r="Y631" s="1119"/>
      <c r="AA631" s="1119"/>
      <c r="AC631" s="1119"/>
    </row>
    <row r="632" spans="2:29">
      <c r="B632" s="71"/>
      <c r="E632" s="71"/>
      <c r="H632" s="359"/>
      <c r="M632" s="1119"/>
      <c r="O632" s="1119"/>
      <c r="Q632" s="1119"/>
      <c r="S632" s="1119"/>
      <c r="U632" s="1119"/>
      <c r="W632" s="1119"/>
      <c r="Y632" s="1119"/>
      <c r="AA632" s="1119"/>
      <c r="AC632" s="1119"/>
    </row>
    <row r="633" spans="2:29">
      <c r="B633" s="71"/>
      <c r="E633" s="71"/>
      <c r="H633" s="359"/>
      <c r="M633" s="1119"/>
      <c r="O633" s="1119"/>
      <c r="Q633" s="1119"/>
      <c r="S633" s="1119"/>
      <c r="U633" s="1119"/>
      <c r="W633" s="1119"/>
      <c r="Y633" s="1119"/>
      <c r="AA633" s="1119"/>
      <c r="AC633" s="1119"/>
    </row>
    <row r="634" spans="2:29">
      <c r="B634" s="71"/>
      <c r="E634" s="71"/>
      <c r="M634" s="1119"/>
      <c r="O634" s="1119"/>
      <c r="Q634" s="1119"/>
      <c r="S634" s="1119"/>
      <c r="U634" s="1119"/>
      <c r="W634" s="1119"/>
      <c r="Y634" s="1119"/>
      <c r="AA634" s="1119"/>
      <c r="AC634" s="1119"/>
    </row>
    <row r="635" spans="2:29">
      <c r="B635" s="71"/>
      <c r="E635" s="71"/>
      <c r="M635" s="1119"/>
      <c r="O635" s="1119"/>
      <c r="Q635" s="1119"/>
      <c r="S635" s="1119"/>
      <c r="U635" s="1119"/>
      <c r="W635" s="1119"/>
      <c r="Y635" s="1119"/>
      <c r="AA635" s="1119"/>
      <c r="AC635" s="1119"/>
    </row>
    <row r="636" spans="2:29">
      <c r="B636" s="71"/>
      <c r="E636" s="71"/>
      <c r="M636" s="1119"/>
      <c r="O636" s="1119"/>
      <c r="Q636" s="1119"/>
      <c r="S636" s="1119"/>
      <c r="U636" s="1119"/>
      <c r="W636" s="1119"/>
      <c r="Y636" s="1119"/>
      <c r="AA636" s="1119"/>
      <c r="AC636" s="1119"/>
    </row>
    <row r="637" spans="2:29">
      <c r="B637" s="71"/>
      <c r="E637" s="71"/>
      <c r="M637" s="1119"/>
      <c r="O637" s="1119"/>
      <c r="Q637" s="1119"/>
      <c r="S637" s="1119"/>
      <c r="U637" s="1119"/>
      <c r="W637" s="1119"/>
      <c r="Y637" s="1119"/>
      <c r="AA637" s="1119"/>
      <c r="AC637" s="1119"/>
    </row>
    <row r="638" spans="2:29">
      <c r="B638" s="71"/>
      <c r="E638" s="71"/>
      <c r="M638" s="1119"/>
      <c r="O638" s="1119"/>
      <c r="Q638" s="1119"/>
      <c r="S638" s="1119"/>
      <c r="U638" s="1119"/>
      <c r="W638" s="1119"/>
      <c r="Y638" s="1119"/>
      <c r="AA638" s="1119"/>
      <c r="AC638" s="1119"/>
    </row>
    <row r="639" spans="2:29">
      <c r="B639" s="71"/>
      <c r="E639" s="71"/>
      <c r="M639" s="1119"/>
      <c r="O639" s="1119"/>
      <c r="Q639" s="1119"/>
      <c r="S639" s="1119"/>
      <c r="U639" s="1119"/>
      <c r="W639" s="1119"/>
      <c r="Y639" s="1119"/>
      <c r="AA639" s="1119"/>
      <c r="AC639" s="1119"/>
    </row>
    <row r="643" spans="1:28" ht="15.5">
      <c r="A643" s="1124" t="s">
        <v>3105</v>
      </c>
    </row>
    <row r="645" spans="1:28" ht="46">
      <c r="A645" s="1111" t="s">
        <v>172</v>
      </c>
      <c r="B645" s="1111" t="s">
        <v>1830</v>
      </c>
      <c r="C645" s="1111" t="s">
        <v>3037</v>
      </c>
      <c r="D645" s="1111" t="s">
        <v>3148</v>
      </c>
      <c r="E645" s="1111" t="s">
        <v>3038</v>
      </c>
      <c r="F645" s="547" t="s">
        <v>3154</v>
      </c>
      <c r="G645" s="1105" t="s">
        <v>3062</v>
      </c>
      <c r="H645" s="1105" t="s">
        <v>3063</v>
      </c>
      <c r="I645" s="1105" t="s">
        <v>3069</v>
      </c>
      <c r="J645" s="1105" t="s">
        <v>16</v>
      </c>
      <c r="K645" s="1105" t="s">
        <v>136</v>
      </c>
      <c r="L645" s="1105" t="s">
        <v>94</v>
      </c>
      <c r="M645" s="1105" t="s">
        <v>3064</v>
      </c>
      <c r="N645" s="1105" t="s">
        <v>3059</v>
      </c>
      <c r="O645" s="1105" t="s">
        <v>3051</v>
      </c>
      <c r="P645" s="1105" t="s">
        <v>3065</v>
      </c>
      <c r="Q645" s="1105" t="s">
        <v>3066</v>
      </c>
      <c r="R645" s="1105" t="s">
        <v>2855</v>
      </c>
      <c r="S645" s="1105" t="s">
        <v>3052</v>
      </c>
      <c r="T645" s="1105" t="s">
        <v>3053</v>
      </c>
      <c r="U645" s="1105" t="s">
        <v>3054</v>
      </c>
      <c r="V645" s="1105" t="s">
        <v>3068</v>
      </c>
      <c r="W645" s="1105" t="s">
        <v>23</v>
      </c>
      <c r="X645" s="1105" t="s">
        <v>10</v>
      </c>
      <c r="Y645" s="1105" t="s">
        <v>11</v>
      </c>
      <c r="Z645" s="1105" t="s">
        <v>21</v>
      </c>
      <c r="AA645" s="1105" t="s">
        <v>110</v>
      </c>
      <c r="AB645" s="1105" t="s">
        <v>3067</v>
      </c>
    </row>
    <row r="646" spans="1:28">
      <c r="B646" s="71"/>
      <c r="E646" s="71"/>
      <c r="G646" s="193"/>
      <c r="J646" s="71"/>
      <c r="K646" s="1116"/>
      <c r="L646" s="71"/>
      <c r="M646" s="71"/>
      <c r="N646" s="71"/>
      <c r="O646" s="71"/>
      <c r="P646" s="71"/>
      <c r="Q646" s="71"/>
    </row>
    <row r="647" spans="1:28">
      <c r="B647" s="71"/>
      <c r="E647" s="71"/>
      <c r="G647" s="193"/>
      <c r="J647" s="71"/>
      <c r="K647" s="1116"/>
      <c r="L647" s="71"/>
      <c r="M647" s="71"/>
      <c r="N647" s="71"/>
      <c r="O647" s="71"/>
      <c r="P647" s="71"/>
      <c r="Q647" s="71"/>
    </row>
    <row r="648" spans="1:28">
      <c r="B648" s="71"/>
      <c r="E648" s="71"/>
      <c r="G648" s="193"/>
      <c r="J648" s="71"/>
      <c r="K648" s="1116"/>
      <c r="L648" s="71"/>
      <c r="M648" s="71"/>
      <c r="N648" s="71"/>
      <c r="O648" s="71"/>
      <c r="P648" s="71"/>
      <c r="Q648" s="71"/>
    </row>
    <row r="649" spans="1:28">
      <c r="B649" s="71"/>
      <c r="E649" s="71"/>
      <c r="G649" s="193"/>
      <c r="J649" s="71"/>
      <c r="K649" s="1116"/>
      <c r="L649" s="71"/>
      <c r="M649" s="71"/>
      <c r="N649" s="71"/>
      <c r="O649" s="71"/>
      <c r="P649" s="71"/>
      <c r="Q649" s="71"/>
    </row>
    <row r="650" spans="1:28">
      <c r="B650" s="71"/>
      <c r="E650" s="71"/>
      <c r="G650" s="193"/>
      <c r="J650" s="71"/>
      <c r="K650" s="1116"/>
      <c r="L650" s="71"/>
      <c r="M650" s="71"/>
      <c r="N650" s="71"/>
      <c r="O650" s="71"/>
      <c r="P650" s="71"/>
      <c r="Q650" s="71"/>
    </row>
    <row r="651" spans="1:28">
      <c r="B651" s="71"/>
      <c r="E651" s="71"/>
      <c r="G651" s="193"/>
      <c r="J651" s="71"/>
      <c r="K651" s="1116"/>
      <c r="L651" s="71"/>
      <c r="M651" s="71"/>
      <c r="N651" s="71"/>
      <c r="O651" s="71"/>
      <c r="P651" s="71"/>
      <c r="Q651" s="71"/>
    </row>
    <row r="652" spans="1:28">
      <c r="B652" s="71"/>
      <c r="E652" s="71"/>
      <c r="G652" s="193"/>
      <c r="J652" s="71"/>
      <c r="K652" s="1116"/>
      <c r="L652" s="71"/>
      <c r="M652" s="71"/>
      <c r="N652" s="71"/>
      <c r="O652" s="71"/>
      <c r="P652" s="71"/>
      <c r="Q652" s="71"/>
    </row>
    <row r="653" spans="1:28">
      <c r="B653" s="71"/>
      <c r="E653" s="71"/>
      <c r="G653" s="193"/>
      <c r="J653" s="71"/>
      <c r="K653" s="1116"/>
      <c r="L653" s="71"/>
      <c r="M653" s="71"/>
      <c r="N653" s="71"/>
      <c r="O653" s="71"/>
      <c r="P653" s="71"/>
      <c r="Q653" s="71"/>
    </row>
    <row r="654" spans="1:28">
      <c r="B654" s="71"/>
      <c r="E654" s="71"/>
      <c r="G654" s="193"/>
      <c r="J654" s="71"/>
      <c r="K654" s="1116"/>
      <c r="L654" s="71"/>
      <c r="M654" s="71"/>
      <c r="N654" s="71"/>
      <c r="O654" s="71"/>
      <c r="P654" s="71"/>
      <c r="Q654" s="71"/>
    </row>
    <row r="655" spans="1:28">
      <c r="B655" s="71"/>
      <c r="E655" s="71"/>
      <c r="G655" s="193"/>
      <c r="J655" s="71"/>
      <c r="K655" s="1116"/>
      <c r="L655" s="71"/>
      <c r="M655" s="71"/>
      <c r="N655" s="71"/>
      <c r="O655" s="71"/>
      <c r="P655" s="71"/>
      <c r="Q655" s="71"/>
    </row>
    <row r="656" spans="1:28">
      <c r="B656" s="71"/>
      <c r="E656" s="71"/>
      <c r="G656" s="193"/>
      <c r="J656" s="71"/>
      <c r="K656" s="1116"/>
      <c r="L656" s="71"/>
      <c r="M656" s="71"/>
      <c r="N656" s="71"/>
      <c r="O656" s="71"/>
      <c r="P656" s="71"/>
      <c r="Q656" s="71"/>
    </row>
    <row r="657" spans="2:17">
      <c r="B657" s="71"/>
      <c r="E657" s="71"/>
      <c r="G657" s="193"/>
      <c r="J657" s="71"/>
      <c r="K657" s="1116"/>
      <c r="L657" s="71"/>
      <c r="M657" s="71"/>
      <c r="N657" s="71"/>
      <c r="O657" s="71"/>
      <c r="P657" s="71"/>
      <c r="Q657" s="71"/>
    </row>
    <row r="658" spans="2:17">
      <c r="B658" s="71"/>
      <c r="E658" s="71"/>
      <c r="G658" s="193"/>
      <c r="J658" s="71"/>
      <c r="K658" s="1116"/>
      <c r="L658" s="71"/>
      <c r="M658" s="71"/>
      <c r="N658" s="71"/>
      <c r="O658" s="71"/>
      <c r="P658" s="71"/>
      <c r="Q658" s="71"/>
    </row>
    <row r="659" spans="2:17">
      <c r="B659" s="71"/>
      <c r="E659" s="71"/>
      <c r="G659" s="193"/>
      <c r="J659" s="71"/>
      <c r="K659" s="1116"/>
      <c r="L659" s="71"/>
      <c r="M659" s="71"/>
      <c r="N659" s="71"/>
      <c r="O659" s="71"/>
      <c r="P659" s="71"/>
      <c r="Q659" s="71"/>
    </row>
    <row r="660" spans="2:17">
      <c r="B660" s="71"/>
      <c r="E660" s="71"/>
      <c r="G660" s="193"/>
      <c r="J660" s="71"/>
      <c r="K660" s="1116"/>
      <c r="L660" s="71"/>
      <c r="M660" s="71"/>
      <c r="N660" s="71"/>
      <c r="O660" s="71"/>
      <c r="P660" s="71"/>
      <c r="Q660" s="71"/>
    </row>
    <row r="661" spans="2:17">
      <c r="B661" s="71"/>
      <c r="E661" s="71"/>
      <c r="G661" s="193"/>
      <c r="J661" s="71"/>
      <c r="K661" s="1116"/>
      <c r="L661" s="71"/>
      <c r="M661" s="71"/>
      <c r="N661" s="71"/>
      <c r="O661" s="71"/>
      <c r="P661" s="71"/>
      <c r="Q661" s="71"/>
    </row>
    <row r="662" spans="2:17">
      <c r="B662" s="71"/>
      <c r="E662" s="71"/>
      <c r="G662" s="193"/>
      <c r="J662" s="71"/>
      <c r="K662" s="1116"/>
      <c r="L662" s="71"/>
      <c r="M662" s="71"/>
      <c r="N662" s="71"/>
      <c r="O662" s="71"/>
      <c r="P662" s="71"/>
      <c r="Q662" s="71"/>
    </row>
    <row r="663" spans="2:17">
      <c r="B663" s="71"/>
      <c r="E663" s="71"/>
      <c r="G663" s="193"/>
      <c r="J663" s="71"/>
      <c r="K663" s="1116"/>
      <c r="L663" s="71"/>
      <c r="M663" s="71"/>
      <c r="N663" s="71"/>
      <c r="O663" s="71"/>
      <c r="P663" s="71"/>
      <c r="Q663" s="71"/>
    </row>
    <row r="664" spans="2:17">
      <c r="B664" s="71"/>
      <c r="E664" s="71"/>
      <c r="G664" s="193"/>
      <c r="J664" s="71"/>
      <c r="K664" s="1116"/>
      <c r="L664" s="71"/>
      <c r="M664" s="71"/>
      <c r="N664" s="71"/>
      <c r="O664" s="71"/>
      <c r="P664" s="71"/>
      <c r="Q664" s="71"/>
    </row>
    <row r="665" spans="2:17">
      <c r="B665" s="71"/>
      <c r="E665" s="71"/>
      <c r="G665" s="193"/>
      <c r="J665" s="71"/>
      <c r="K665" s="1116"/>
      <c r="L665" s="71"/>
      <c r="M665" s="71"/>
      <c r="N665" s="71"/>
      <c r="O665" s="71"/>
      <c r="P665" s="71"/>
      <c r="Q665" s="71"/>
    </row>
    <row r="666" spans="2:17">
      <c r="B666" s="71"/>
      <c r="E666" s="71"/>
      <c r="G666" s="193"/>
      <c r="J666" s="71"/>
      <c r="K666" s="1116"/>
      <c r="L666" s="71"/>
      <c r="M666" s="71"/>
      <c r="N666" s="71"/>
      <c r="O666" s="71"/>
      <c r="P666" s="71"/>
      <c r="Q666" s="71"/>
    </row>
    <row r="667" spans="2:17">
      <c r="B667" s="71"/>
      <c r="E667" s="71"/>
      <c r="G667" s="193"/>
      <c r="J667" s="71"/>
      <c r="K667" s="1116"/>
      <c r="L667" s="71"/>
      <c r="M667" s="71"/>
      <c r="N667" s="71"/>
      <c r="O667" s="71"/>
      <c r="P667" s="71"/>
      <c r="Q667" s="71"/>
    </row>
    <row r="668" spans="2:17">
      <c r="B668" s="71"/>
      <c r="E668" s="71"/>
      <c r="G668" s="193"/>
      <c r="J668" s="71"/>
      <c r="K668" s="1116"/>
      <c r="L668" s="71"/>
      <c r="M668" s="71"/>
      <c r="N668" s="71"/>
      <c r="O668" s="71"/>
      <c r="P668" s="71"/>
      <c r="Q668" s="71"/>
    </row>
    <row r="669" spans="2:17">
      <c r="B669" s="71"/>
      <c r="E669" s="71"/>
      <c r="G669" s="193"/>
      <c r="J669" s="71"/>
      <c r="K669" s="1116"/>
      <c r="L669" s="71"/>
      <c r="M669" s="71"/>
      <c r="N669" s="71"/>
      <c r="O669" s="71"/>
      <c r="P669" s="71"/>
      <c r="Q669" s="71"/>
    </row>
    <row r="670" spans="2:17">
      <c r="B670" s="71"/>
      <c r="E670" s="71"/>
      <c r="G670" s="193"/>
      <c r="J670" s="71"/>
      <c r="K670" s="1116"/>
      <c r="L670" s="71"/>
      <c r="M670" s="71"/>
      <c r="N670" s="71"/>
      <c r="O670" s="71"/>
      <c r="P670" s="71"/>
      <c r="Q670" s="71"/>
    </row>
    <row r="671" spans="2:17">
      <c r="B671" s="71"/>
      <c r="E671" s="71"/>
      <c r="G671" s="193"/>
      <c r="J671" s="71"/>
      <c r="K671" s="1116"/>
      <c r="L671" s="71"/>
      <c r="M671" s="71"/>
      <c r="N671" s="71"/>
      <c r="O671" s="71"/>
      <c r="P671" s="71"/>
      <c r="Q671" s="71"/>
    </row>
    <row r="672" spans="2:17">
      <c r="B672" s="71"/>
      <c r="E672" s="71"/>
      <c r="G672" s="193"/>
      <c r="J672" s="71"/>
      <c r="K672" s="1116"/>
      <c r="L672" s="71"/>
      <c r="M672" s="71"/>
      <c r="N672" s="71"/>
      <c r="O672" s="71"/>
      <c r="P672" s="71"/>
      <c r="Q672" s="71"/>
    </row>
    <row r="673" spans="2:17">
      <c r="B673" s="71"/>
      <c r="E673" s="71"/>
      <c r="G673" s="193"/>
      <c r="J673" s="71"/>
      <c r="K673" s="1116"/>
      <c r="L673" s="71"/>
      <c r="M673" s="71"/>
      <c r="N673" s="71"/>
      <c r="O673" s="71"/>
      <c r="P673" s="71"/>
      <c r="Q673" s="71"/>
    </row>
    <row r="674" spans="2:17">
      <c r="B674" s="71"/>
      <c r="E674" s="71"/>
      <c r="G674" s="193"/>
      <c r="J674" s="71"/>
      <c r="K674" s="1116"/>
      <c r="L674" s="71"/>
      <c r="M674" s="71"/>
      <c r="N674" s="71"/>
      <c r="O674" s="71"/>
      <c r="P674" s="71"/>
      <c r="Q674" s="71"/>
    </row>
    <row r="675" spans="2:17">
      <c r="B675" s="71"/>
      <c r="E675" s="71"/>
      <c r="G675" s="193"/>
      <c r="J675" s="71"/>
      <c r="K675" s="1116"/>
      <c r="L675" s="71"/>
      <c r="M675" s="71"/>
      <c r="N675" s="71"/>
      <c r="O675" s="71"/>
      <c r="P675" s="71"/>
      <c r="Q675" s="71"/>
    </row>
    <row r="676" spans="2:17">
      <c r="B676" s="71"/>
      <c r="E676" s="71"/>
      <c r="G676" s="193"/>
      <c r="J676" s="71"/>
      <c r="K676" s="1116"/>
      <c r="L676" s="71"/>
      <c r="M676" s="71"/>
      <c r="N676" s="71"/>
      <c r="O676" s="71"/>
      <c r="P676" s="71"/>
      <c r="Q676" s="71"/>
    </row>
    <row r="677" spans="2:17">
      <c r="B677" s="71"/>
      <c r="E677" s="71"/>
      <c r="G677" s="193"/>
      <c r="J677" s="71"/>
      <c r="K677" s="1116"/>
      <c r="L677" s="71"/>
      <c r="M677" s="71"/>
      <c r="N677" s="71"/>
      <c r="O677" s="71"/>
      <c r="P677" s="71"/>
      <c r="Q677" s="71"/>
    </row>
    <row r="678" spans="2:17">
      <c r="B678" s="71"/>
      <c r="E678" s="71"/>
      <c r="G678" s="193"/>
      <c r="J678" s="71"/>
      <c r="K678" s="1116"/>
      <c r="L678" s="71"/>
      <c r="M678" s="71"/>
      <c r="N678" s="71"/>
      <c r="O678" s="71"/>
      <c r="P678" s="71"/>
      <c r="Q678" s="71"/>
    </row>
    <row r="679" spans="2:17">
      <c r="B679" s="71"/>
      <c r="E679" s="71"/>
      <c r="G679" s="193"/>
      <c r="J679" s="71"/>
      <c r="K679" s="1116"/>
      <c r="L679" s="71"/>
      <c r="M679" s="71"/>
      <c r="N679" s="71"/>
      <c r="O679" s="71"/>
      <c r="P679" s="71"/>
      <c r="Q679" s="71"/>
    </row>
    <row r="680" spans="2:17">
      <c r="B680" s="71"/>
      <c r="E680" s="71"/>
      <c r="G680" s="193"/>
      <c r="J680" s="71"/>
      <c r="K680" s="1116"/>
      <c r="L680" s="71"/>
      <c r="M680" s="71"/>
      <c r="N680" s="71"/>
      <c r="O680" s="71"/>
      <c r="P680" s="71"/>
      <c r="Q680" s="71"/>
    </row>
    <row r="681" spans="2:17">
      <c r="B681" s="71"/>
      <c r="E681" s="71"/>
      <c r="G681" s="193"/>
      <c r="J681" s="71"/>
      <c r="K681" s="1116"/>
      <c r="L681" s="71"/>
      <c r="M681" s="71"/>
      <c r="N681" s="71"/>
      <c r="O681" s="71"/>
      <c r="P681" s="71"/>
      <c r="Q681" s="71"/>
    </row>
    <row r="682" spans="2:17">
      <c r="B682" s="71"/>
      <c r="E682" s="71"/>
      <c r="G682" s="193"/>
      <c r="J682" s="71"/>
      <c r="K682" s="1116"/>
      <c r="L682" s="71"/>
      <c r="M682" s="71"/>
      <c r="N682" s="71"/>
      <c r="O682" s="71"/>
      <c r="P682" s="71"/>
      <c r="Q682" s="71"/>
    </row>
    <row r="683" spans="2:17">
      <c r="B683" s="71"/>
      <c r="E683" s="71"/>
      <c r="G683" s="193"/>
      <c r="J683" s="71"/>
      <c r="K683" s="1116"/>
      <c r="L683" s="71"/>
      <c r="M683" s="71"/>
      <c r="N683" s="71"/>
      <c r="O683" s="71"/>
      <c r="P683" s="71"/>
      <c r="Q683" s="71"/>
    </row>
    <row r="684" spans="2:17">
      <c r="B684" s="71"/>
      <c r="E684" s="71"/>
      <c r="G684" s="193"/>
      <c r="J684" s="71"/>
      <c r="K684" s="1116"/>
      <c r="L684" s="71"/>
      <c r="M684" s="71"/>
      <c r="N684" s="71"/>
      <c r="O684" s="71"/>
      <c r="P684" s="71"/>
      <c r="Q684" s="71"/>
    </row>
    <row r="685" spans="2:17">
      <c r="B685" s="71"/>
      <c r="E685" s="71"/>
      <c r="G685" s="193"/>
      <c r="J685" s="71"/>
      <c r="K685" s="1116"/>
      <c r="L685" s="71"/>
      <c r="M685" s="71"/>
      <c r="N685" s="71"/>
      <c r="O685" s="71"/>
      <c r="P685" s="71"/>
      <c r="Q685" s="71"/>
    </row>
    <row r="686" spans="2:17">
      <c r="B686" s="71"/>
      <c r="E686" s="71"/>
      <c r="G686" s="193"/>
      <c r="J686" s="71"/>
      <c r="K686" s="1116"/>
      <c r="L686" s="71"/>
      <c r="M686" s="71"/>
      <c r="N686" s="71"/>
      <c r="O686" s="71"/>
      <c r="P686" s="71"/>
      <c r="Q686" s="71"/>
    </row>
    <row r="687" spans="2:17">
      <c r="B687" s="71"/>
      <c r="E687" s="71"/>
      <c r="G687" s="193"/>
      <c r="J687" s="71"/>
      <c r="K687" s="1116"/>
      <c r="L687" s="71"/>
      <c r="M687" s="71"/>
      <c r="N687" s="71"/>
      <c r="O687" s="71"/>
      <c r="P687" s="71"/>
      <c r="Q687" s="71"/>
    </row>
    <row r="688" spans="2:17">
      <c r="B688" s="71"/>
      <c r="E688" s="71"/>
      <c r="G688" s="193"/>
      <c r="J688" s="71"/>
      <c r="K688" s="1116"/>
      <c r="L688" s="71"/>
      <c r="M688" s="71"/>
      <c r="N688" s="71"/>
      <c r="O688" s="71"/>
      <c r="P688" s="71"/>
      <c r="Q688" s="71"/>
    </row>
    <row r="689" spans="2:17">
      <c r="B689" s="71"/>
      <c r="E689" s="71"/>
      <c r="G689" s="193"/>
      <c r="J689" s="71"/>
      <c r="K689" s="1116"/>
      <c r="L689" s="71"/>
      <c r="M689" s="71"/>
      <c r="N689" s="71"/>
      <c r="O689" s="71"/>
      <c r="P689" s="71"/>
      <c r="Q689" s="71"/>
    </row>
    <row r="690" spans="2:17">
      <c r="B690" s="71"/>
      <c r="E690" s="71"/>
      <c r="G690" s="193"/>
      <c r="J690" s="71"/>
      <c r="K690" s="1116"/>
      <c r="L690" s="71"/>
      <c r="M690" s="71"/>
      <c r="N690" s="71"/>
      <c r="O690" s="71"/>
      <c r="P690" s="71"/>
      <c r="Q690" s="71"/>
    </row>
    <row r="691" spans="2:17">
      <c r="B691" s="71"/>
      <c r="E691" s="71"/>
      <c r="G691" s="193"/>
      <c r="J691" s="71"/>
      <c r="K691" s="1116"/>
      <c r="L691" s="71"/>
      <c r="M691" s="71"/>
      <c r="N691" s="71"/>
      <c r="O691" s="71"/>
      <c r="P691" s="71"/>
      <c r="Q691" s="71"/>
    </row>
    <row r="692" spans="2:17">
      <c r="B692" s="71"/>
      <c r="E692" s="71"/>
      <c r="G692" s="193"/>
      <c r="J692" s="71"/>
      <c r="K692" s="1116"/>
      <c r="L692" s="71"/>
      <c r="M692" s="71"/>
      <c r="N692" s="71"/>
      <c r="O692" s="71"/>
      <c r="P692" s="71"/>
      <c r="Q692" s="71"/>
    </row>
    <row r="693" spans="2:17">
      <c r="B693" s="71"/>
      <c r="E693" s="71"/>
      <c r="G693" s="193"/>
      <c r="J693" s="71"/>
      <c r="K693" s="1116"/>
      <c r="L693" s="71"/>
      <c r="M693" s="71"/>
      <c r="N693" s="71"/>
      <c r="O693" s="71"/>
      <c r="P693" s="71"/>
      <c r="Q693" s="71"/>
    </row>
    <row r="694" spans="2:17">
      <c r="B694" s="71"/>
      <c r="E694" s="71"/>
      <c r="G694" s="193"/>
      <c r="J694" s="71"/>
      <c r="K694" s="1116"/>
      <c r="L694" s="71"/>
      <c r="M694" s="71"/>
      <c r="N694" s="71"/>
      <c r="O694" s="71"/>
      <c r="P694" s="71"/>
      <c r="Q694" s="71"/>
    </row>
    <row r="695" spans="2:17">
      <c r="B695" s="71"/>
      <c r="E695" s="71"/>
      <c r="G695" s="193"/>
      <c r="J695" s="71"/>
      <c r="K695" s="1116"/>
      <c r="L695" s="71"/>
      <c r="M695" s="71"/>
      <c r="N695" s="71"/>
      <c r="O695" s="71"/>
      <c r="P695" s="71"/>
      <c r="Q695" s="71"/>
    </row>
    <row r="696" spans="2:17">
      <c r="B696" s="71"/>
      <c r="E696" s="71"/>
      <c r="G696" s="193"/>
      <c r="J696" s="71"/>
      <c r="K696" s="1116"/>
      <c r="L696" s="71"/>
      <c r="M696" s="71"/>
      <c r="N696" s="71"/>
      <c r="O696" s="71"/>
      <c r="P696" s="71"/>
      <c r="Q696" s="71"/>
    </row>
    <row r="697" spans="2:17">
      <c r="B697" s="71"/>
      <c r="E697" s="71"/>
      <c r="G697" s="193"/>
      <c r="J697" s="71"/>
      <c r="K697" s="1116"/>
      <c r="L697" s="71"/>
      <c r="M697" s="71"/>
      <c r="N697" s="71"/>
      <c r="O697" s="71"/>
      <c r="P697" s="71"/>
      <c r="Q697" s="71"/>
    </row>
    <row r="698" spans="2:17">
      <c r="B698" s="71"/>
      <c r="E698" s="71"/>
      <c r="G698" s="193"/>
      <c r="J698" s="71"/>
      <c r="K698" s="1116"/>
      <c r="L698" s="71"/>
      <c r="M698" s="71"/>
      <c r="N698" s="71"/>
      <c r="O698" s="71"/>
      <c r="P698" s="71"/>
      <c r="Q698" s="71"/>
    </row>
    <row r="699" spans="2:17">
      <c r="B699" s="71"/>
      <c r="E699" s="71"/>
      <c r="G699" s="193"/>
      <c r="J699" s="71"/>
      <c r="K699" s="1116"/>
      <c r="L699" s="71"/>
      <c r="M699" s="71"/>
      <c r="N699" s="71"/>
      <c r="O699" s="71"/>
      <c r="P699" s="71"/>
      <c r="Q699" s="71"/>
    </row>
    <row r="700" spans="2:17">
      <c r="B700" s="71"/>
      <c r="E700" s="71"/>
      <c r="G700" s="193"/>
      <c r="J700" s="71"/>
      <c r="K700" s="1116"/>
      <c r="L700" s="71"/>
      <c r="M700" s="71"/>
      <c r="N700" s="71"/>
      <c r="O700" s="71"/>
      <c r="P700" s="71"/>
      <c r="Q700" s="71"/>
    </row>
    <row r="701" spans="2:17">
      <c r="B701" s="71"/>
      <c r="E701" s="71"/>
      <c r="G701" s="193"/>
      <c r="J701" s="71"/>
      <c r="K701" s="1116"/>
      <c r="L701" s="71"/>
      <c r="M701" s="71"/>
      <c r="N701" s="71"/>
      <c r="O701" s="71"/>
      <c r="P701" s="71"/>
      <c r="Q701" s="71"/>
    </row>
    <row r="702" spans="2:17">
      <c r="B702" s="71"/>
      <c r="E702" s="71"/>
      <c r="G702" s="193"/>
      <c r="J702" s="71"/>
      <c r="K702" s="1116"/>
      <c r="L702" s="71"/>
      <c r="M702" s="71"/>
      <c r="N702" s="71"/>
      <c r="O702" s="71"/>
      <c r="P702" s="71"/>
      <c r="Q702" s="71"/>
    </row>
    <row r="703" spans="2:17">
      <c r="B703" s="71"/>
      <c r="E703" s="71"/>
      <c r="G703" s="193"/>
      <c r="J703" s="71"/>
      <c r="K703" s="1116"/>
      <c r="L703" s="71"/>
      <c r="M703" s="71"/>
      <c r="N703" s="71"/>
      <c r="O703" s="71"/>
      <c r="P703" s="71"/>
      <c r="Q703" s="71"/>
    </row>
    <row r="704" spans="2:17">
      <c r="B704" s="71"/>
      <c r="E704" s="71"/>
      <c r="G704" s="193"/>
      <c r="J704" s="71"/>
      <c r="K704" s="1116"/>
      <c r="L704" s="71"/>
      <c r="M704" s="71"/>
      <c r="N704" s="71"/>
      <c r="O704" s="71"/>
      <c r="P704" s="71"/>
      <c r="Q704" s="71"/>
    </row>
    <row r="705" spans="2:17">
      <c r="B705" s="71"/>
      <c r="E705" s="71"/>
      <c r="G705" s="193"/>
      <c r="J705" s="71"/>
      <c r="K705" s="1116"/>
      <c r="L705" s="71"/>
      <c r="M705" s="71"/>
      <c r="N705" s="71"/>
      <c r="O705" s="71"/>
      <c r="P705" s="71"/>
      <c r="Q705" s="71"/>
    </row>
    <row r="706" spans="2:17">
      <c r="B706" s="71"/>
      <c r="E706" s="71"/>
      <c r="G706" s="193"/>
      <c r="J706" s="71"/>
      <c r="K706" s="1116"/>
      <c r="L706" s="71"/>
      <c r="M706" s="71"/>
      <c r="N706" s="71"/>
      <c r="O706" s="71"/>
      <c r="P706" s="71"/>
      <c r="Q706" s="71"/>
    </row>
    <row r="707" spans="2:17">
      <c r="B707" s="71"/>
      <c r="E707" s="71"/>
      <c r="G707" s="193"/>
      <c r="J707" s="71"/>
      <c r="K707" s="1116"/>
      <c r="L707" s="71"/>
      <c r="M707" s="71"/>
      <c r="N707" s="71"/>
      <c r="O707" s="71"/>
      <c r="P707" s="71"/>
      <c r="Q707" s="71"/>
    </row>
    <row r="708" spans="2:17">
      <c r="B708" s="71"/>
      <c r="E708" s="71"/>
      <c r="G708" s="193"/>
      <c r="J708" s="71"/>
      <c r="K708" s="1116"/>
      <c r="L708" s="71"/>
      <c r="M708" s="71"/>
      <c r="N708" s="71"/>
      <c r="O708" s="71"/>
      <c r="P708" s="71"/>
      <c r="Q708" s="71"/>
    </row>
    <row r="709" spans="2:17">
      <c r="B709" s="71"/>
      <c r="E709" s="71"/>
      <c r="G709" s="193"/>
      <c r="J709" s="71"/>
      <c r="K709" s="1116"/>
      <c r="L709" s="71"/>
      <c r="M709" s="71"/>
      <c r="N709" s="71"/>
      <c r="O709" s="71"/>
      <c r="P709" s="71"/>
      <c r="Q709" s="71"/>
    </row>
    <row r="710" spans="2:17">
      <c r="B710" s="71"/>
      <c r="E710" s="71"/>
      <c r="G710" s="193"/>
      <c r="J710" s="71"/>
      <c r="K710" s="1116"/>
      <c r="L710" s="71"/>
      <c r="M710" s="71"/>
      <c r="N710" s="71"/>
      <c r="O710" s="71"/>
      <c r="P710" s="71"/>
      <c r="Q710" s="71"/>
    </row>
    <row r="711" spans="2:17">
      <c r="B711" s="71"/>
      <c r="E711" s="71"/>
      <c r="G711" s="193"/>
      <c r="J711" s="71"/>
      <c r="K711" s="1116"/>
      <c r="L711" s="71"/>
      <c r="M711" s="71"/>
      <c r="N711" s="71"/>
      <c r="O711" s="71"/>
      <c r="P711" s="71"/>
      <c r="Q711" s="71"/>
    </row>
    <row r="712" spans="2:17">
      <c r="B712" s="71"/>
      <c r="E712" s="71"/>
      <c r="G712" s="193"/>
      <c r="J712" s="71"/>
      <c r="K712" s="1116"/>
      <c r="L712" s="71"/>
      <c r="M712" s="71"/>
      <c r="N712" s="71"/>
      <c r="O712" s="71"/>
      <c r="P712" s="71"/>
      <c r="Q712" s="71"/>
    </row>
    <row r="713" spans="2:17">
      <c r="B713" s="71"/>
      <c r="E713" s="71"/>
      <c r="G713" s="193"/>
      <c r="J713" s="71"/>
      <c r="K713" s="1116"/>
      <c r="L713" s="71"/>
      <c r="M713" s="71"/>
      <c r="N713" s="71"/>
      <c r="O713" s="71"/>
      <c r="P713" s="71"/>
      <c r="Q713" s="71"/>
    </row>
    <row r="714" spans="2:17">
      <c r="B714" s="71"/>
      <c r="E714" s="71"/>
      <c r="G714" s="193"/>
      <c r="J714" s="71"/>
      <c r="K714" s="1116"/>
      <c r="L714" s="71"/>
      <c r="M714" s="71"/>
      <c r="N714" s="71"/>
      <c r="O714" s="71"/>
      <c r="P714" s="71"/>
      <c r="Q714" s="71"/>
    </row>
    <row r="715" spans="2:17">
      <c r="B715" s="71"/>
      <c r="E715" s="71"/>
      <c r="G715" s="193"/>
      <c r="J715" s="71"/>
      <c r="K715" s="1116"/>
      <c r="L715" s="71"/>
      <c r="M715" s="71"/>
      <c r="N715" s="71"/>
      <c r="O715" s="71"/>
      <c r="P715" s="71"/>
      <c r="Q715" s="71"/>
    </row>
    <row r="716" spans="2:17">
      <c r="B716" s="71"/>
      <c r="E716" s="71"/>
      <c r="G716" s="193"/>
      <c r="J716" s="71"/>
      <c r="K716" s="1116"/>
      <c r="L716" s="71"/>
      <c r="M716" s="71"/>
      <c r="N716" s="71"/>
      <c r="O716" s="71"/>
      <c r="P716" s="71"/>
      <c r="Q716" s="71"/>
    </row>
    <row r="717" spans="2:17">
      <c r="B717" s="71"/>
      <c r="E717" s="71"/>
      <c r="G717" s="193"/>
      <c r="J717" s="71"/>
      <c r="K717" s="1116"/>
      <c r="L717" s="71"/>
      <c r="M717" s="71"/>
      <c r="N717" s="71"/>
      <c r="O717" s="71"/>
      <c r="P717" s="71"/>
      <c r="Q717" s="71"/>
    </row>
    <row r="718" spans="2:17">
      <c r="B718" s="71"/>
      <c r="E718" s="71"/>
      <c r="G718" s="193"/>
      <c r="J718" s="71"/>
      <c r="K718" s="1116"/>
      <c r="L718" s="71"/>
      <c r="M718" s="71"/>
      <c r="N718" s="71"/>
      <c r="O718" s="71"/>
      <c r="P718" s="71"/>
      <c r="Q718" s="71"/>
    </row>
    <row r="719" spans="2:17">
      <c r="B719" s="71"/>
      <c r="E719" s="71"/>
      <c r="G719" s="193"/>
      <c r="J719" s="71"/>
      <c r="K719" s="1116"/>
      <c r="L719" s="71"/>
      <c r="M719" s="71"/>
      <c r="N719" s="71"/>
      <c r="O719" s="71"/>
      <c r="P719" s="71"/>
      <c r="Q719" s="71"/>
    </row>
    <row r="720" spans="2:17">
      <c r="B720" s="71"/>
      <c r="E720" s="71"/>
      <c r="G720" s="193"/>
      <c r="J720" s="71"/>
      <c r="K720" s="1116"/>
      <c r="L720" s="71"/>
      <c r="M720" s="71"/>
      <c r="N720" s="71"/>
      <c r="O720" s="71"/>
      <c r="P720" s="71"/>
      <c r="Q720" s="71"/>
    </row>
    <row r="721" spans="2:17">
      <c r="B721" s="71"/>
      <c r="E721" s="71"/>
      <c r="G721" s="193"/>
      <c r="J721" s="71"/>
      <c r="K721" s="1116"/>
      <c r="L721" s="71"/>
      <c r="M721" s="71"/>
      <c r="N721" s="71"/>
      <c r="O721" s="71"/>
      <c r="P721" s="71"/>
      <c r="Q721" s="71"/>
    </row>
    <row r="722" spans="2:17">
      <c r="B722" s="71"/>
      <c r="E722" s="71"/>
      <c r="G722" s="193"/>
      <c r="J722" s="71"/>
      <c r="K722" s="1116"/>
      <c r="L722" s="71"/>
      <c r="M722" s="71"/>
      <c r="N722" s="71"/>
      <c r="O722" s="71"/>
      <c r="P722" s="71"/>
      <c r="Q722" s="71"/>
    </row>
    <row r="723" spans="2:17">
      <c r="B723" s="71"/>
      <c r="E723" s="71"/>
      <c r="G723" s="193"/>
      <c r="J723" s="71"/>
      <c r="K723" s="1116"/>
      <c r="L723" s="71"/>
      <c r="M723" s="71"/>
      <c r="N723" s="71"/>
      <c r="O723" s="71"/>
      <c r="P723" s="71"/>
      <c r="Q723" s="71"/>
    </row>
    <row r="724" spans="2:17">
      <c r="B724" s="71"/>
      <c r="E724" s="71"/>
      <c r="G724" s="193"/>
      <c r="J724" s="71"/>
      <c r="K724" s="1116"/>
      <c r="L724" s="71"/>
      <c r="M724" s="71"/>
      <c r="N724" s="71"/>
      <c r="O724" s="71"/>
      <c r="P724" s="71"/>
      <c r="Q724" s="71"/>
    </row>
    <row r="725" spans="2:17">
      <c r="B725" s="71"/>
      <c r="E725" s="71"/>
      <c r="G725" s="193"/>
      <c r="J725" s="71"/>
      <c r="K725" s="1116"/>
      <c r="L725" s="71"/>
      <c r="M725" s="71"/>
      <c r="N725" s="71"/>
      <c r="O725" s="71"/>
      <c r="P725" s="71"/>
      <c r="Q725" s="71"/>
    </row>
    <row r="726" spans="2:17">
      <c r="B726" s="71"/>
      <c r="E726" s="71"/>
      <c r="G726" s="193"/>
      <c r="J726" s="71"/>
      <c r="K726" s="1116"/>
      <c r="L726" s="71"/>
      <c r="M726" s="71"/>
      <c r="N726" s="71"/>
      <c r="O726" s="71"/>
      <c r="P726" s="71"/>
      <c r="Q726" s="71"/>
    </row>
    <row r="727" spans="2:17">
      <c r="B727" s="71"/>
      <c r="E727" s="71"/>
      <c r="G727" s="193"/>
      <c r="J727" s="71"/>
      <c r="K727" s="1116"/>
      <c r="L727" s="71"/>
      <c r="M727" s="71"/>
      <c r="N727" s="71"/>
      <c r="O727" s="71"/>
      <c r="P727" s="71"/>
      <c r="Q727" s="71"/>
    </row>
    <row r="728" spans="2:17">
      <c r="B728" s="71"/>
      <c r="E728" s="71"/>
      <c r="G728" s="193"/>
      <c r="J728" s="71"/>
      <c r="K728" s="1116"/>
      <c r="L728" s="71"/>
      <c r="M728" s="71"/>
      <c r="N728" s="71"/>
      <c r="O728" s="71"/>
      <c r="P728" s="71"/>
      <c r="Q728" s="71"/>
    </row>
    <row r="729" spans="2:17">
      <c r="B729" s="71"/>
      <c r="E729" s="71"/>
      <c r="G729" s="193"/>
      <c r="J729" s="71"/>
      <c r="K729" s="1116"/>
      <c r="L729" s="71"/>
      <c r="M729" s="71"/>
      <c r="N729" s="71"/>
      <c r="O729" s="71"/>
      <c r="P729" s="71"/>
      <c r="Q729" s="71"/>
    </row>
    <row r="730" spans="2:17">
      <c r="B730" s="71"/>
      <c r="E730" s="71"/>
      <c r="G730" s="193"/>
      <c r="J730" s="71"/>
      <c r="K730" s="1116"/>
      <c r="L730" s="71"/>
      <c r="M730" s="71"/>
      <c r="N730" s="71"/>
      <c r="O730" s="71"/>
      <c r="P730" s="71"/>
      <c r="Q730" s="71"/>
    </row>
    <row r="731" spans="2:17">
      <c r="B731" s="71"/>
      <c r="E731" s="71"/>
      <c r="G731" s="193"/>
      <c r="J731" s="71"/>
      <c r="K731" s="1116"/>
      <c r="L731" s="71"/>
      <c r="M731" s="71"/>
      <c r="N731" s="71"/>
      <c r="O731" s="71"/>
      <c r="P731" s="71"/>
      <c r="Q731" s="71"/>
    </row>
    <row r="732" spans="2:17">
      <c r="B732" s="71"/>
      <c r="E732" s="71"/>
      <c r="G732" s="193"/>
      <c r="J732" s="71"/>
      <c r="K732" s="1116"/>
      <c r="L732" s="71"/>
      <c r="M732" s="71"/>
      <c r="N732" s="71"/>
      <c r="O732" s="71"/>
      <c r="P732" s="71"/>
      <c r="Q732" s="71"/>
    </row>
    <row r="733" spans="2:17">
      <c r="B733" s="71"/>
      <c r="E733" s="71"/>
      <c r="G733" s="193"/>
      <c r="J733" s="71"/>
      <c r="K733" s="1116"/>
      <c r="L733" s="71"/>
      <c r="M733" s="71"/>
      <c r="N733" s="71"/>
      <c r="O733" s="71"/>
      <c r="P733" s="71"/>
      <c r="Q733" s="71"/>
    </row>
    <row r="734" spans="2:17">
      <c r="B734" s="71"/>
      <c r="E734" s="71"/>
      <c r="G734" s="193"/>
      <c r="J734" s="71"/>
      <c r="K734" s="1116"/>
      <c r="L734" s="71"/>
      <c r="M734" s="71"/>
      <c r="N734" s="71"/>
      <c r="O734" s="71"/>
      <c r="P734" s="71"/>
      <c r="Q734" s="71"/>
    </row>
    <row r="735" spans="2:17">
      <c r="B735" s="71"/>
      <c r="E735" s="71"/>
      <c r="G735" s="193"/>
      <c r="J735" s="71"/>
      <c r="K735" s="1116"/>
      <c r="L735" s="71"/>
      <c r="M735" s="71"/>
      <c r="N735" s="71"/>
      <c r="O735" s="71"/>
      <c r="P735" s="71"/>
      <c r="Q735" s="71"/>
    </row>
    <row r="736" spans="2:17">
      <c r="B736" s="71"/>
      <c r="E736" s="71"/>
      <c r="G736" s="193"/>
      <c r="J736" s="71"/>
      <c r="K736" s="1116"/>
      <c r="L736" s="71"/>
      <c r="M736" s="71"/>
      <c r="N736" s="71"/>
      <c r="O736" s="71"/>
      <c r="P736" s="71"/>
      <c r="Q736" s="71"/>
    </row>
    <row r="737" spans="2:17">
      <c r="B737" s="71"/>
      <c r="E737" s="71"/>
      <c r="G737" s="193"/>
      <c r="J737" s="71"/>
      <c r="K737" s="1116"/>
      <c r="L737" s="71"/>
      <c r="M737" s="71"/>
      <c r="N737" s="71"/>
      <c r="O737" s="71"/>
      <c r="P737" s="71"/>
      <c r="Q737" s="71"/>
    </row>
    <row r="738" spans="2:17">
      <c r="B738" s="71"/>
      <c r="E738" s="71"/>
      <c r="G738" s="193"/>
      <c r="J738" s="71"/>
      <c r="K738" s="1116"/>
      <c r="L738" s="71"/>
      <c r="M738" s="71"/>
      <c r="N738" s="71"/>
      <c r="O738" s="71"/>
      <c r="P738" s="71"/>
      <c r="Q738" s="71"/>
    </row>
    <row r="739" spans="2:17">
      <c r="B739" s="71"/>
      <c r="E739" s="71"/>
      <c r="G739" s="193"/>
      <c r="J739" s="71"/>
      <c r="K739" s="1116"/>
      <c r="L739" s="71"/>
      <c r="M739" s="71"/>
      <c r="N739" s="71"/>
      <c r="O739" s="71"/>
      <c r="P739" s="71"/>
      <c r="Q739" s="71"/>
    </row>
    <row r="740" spans="2:17">
      <c r="B740" s="71"/>
      <c r="E740" s="71"/>
      <c r="G740" s="193"/>
      <c r="J740" s="71"/>
      <c r="K740" s="1116"/>
      <c r="L740" s="71"/>
      <c r="M740" s="71"/>
      <c r="N740" s="71"/>
      <c r="O740" s="71"/>
      <c r="P740" s="71"/>
      <c r="Q740" s="71"/>
    </row>
    <row r="741" spans="2:17">
      <c r="B741" s="71"/>
      <c r="E741" s="71"/>
      <c r="G741" s="193"/>
      <c r="J741" s="71"/>
      <c r="K741" s="1116"/>
      <c r="L741" s="71"/>
      <c r="M741" s="71"/>
      <c r="N741" s="71"/>
      <c r="O741" s="71"/>
      <c r="P741" s="71"/>
      <c r="Q741" s="71"/>
    </row>
    <row r="742" spans="2:17">
      <c r="B742" s="71"/>
      <c r="E742" s="71"/>
      <c r="G742" s="193"/>
      <c r="J742" s="71"/>
      <c r="K742" s="1116"/>
      <c r="L742" s="71"/>
      <c r="M742" s="71"/>
      <c r="N742" s="71"/>
      <c r="O742" s="71"/>
      <c r="P742" s="71"/>
      <c r="Q742" s="71"/>
    </row>
    <row r="743" spans="2:17">
      <c r="B743" s="71"/>
      <c r="E743" s="71"/>
      <c r="G743" s="193"/>
      <c r="J743" s="71"/>
      <c r="K743" s="1116"/>
      <c r="L743" s="71"/>
      <c r="M743" s="71"/>
      <c r="N743" s="71"/>
      <c r="O743" s="71"/>
      <c r="P743" s="71"/>
      <c r="Q743" s="71"/>
    </row>
    <row r="744" spans="2:17">
      <c r="B744" s="71"/>
      <c r="E744" s="71"/>
      <c r="G744" s="193"/>
      <c r="J744" s="71"/>
      <c r="K744" s="1116"/>
      <c r="L744" s="71"/>
      <c r="M744" s="71"/>
      <c r="N744" s="71"/>
      <c r="O744" s="71"/>
      <c r="P744" s="71"/>
      <c r="Q744" s="71"/>
    </row>
    <row r="745" spans="2:17">
      <c r="B745" s="71"/>
      <c r="E745" s="71"/>
      <c r="G745" s="193"/>
      <c r="J745" s="71"/>
      <c r="K745" s="1116"/>
      <c r="L745" s="71"/>
      <c r="M745" s="71"/>
      <c r="N745" s="71"/>
      <c r="O745" s="71"/>
      <c r="P745" s="71"/>
      <c r="Q745" s="71"/>
    </row>
    <row r="746" spans="2:17">
      <c r="B746" s="71"/>
      <c r="E746" s="71"/>
      <c r="G746" s="193"/>
      <c r="J746" s="71"/>
      <c r="K746" s="1116"/>
      <c r="L746" s="71"/>
      <c r="M746" s="71"/>
      <c r="N746" s="71"/>
      <c r="O746" s="71"/>
      <c r="P746" s="71"/>
      <c r="Q746" s="71"/>
    </row>
    <row r="747" spans="2:17">
      <c r="B747" s="71"/>
      <c r="E747" s="71"/>
      <c r="G747" s="193"/>
      <c r="J747" s="71"/>
      <c r="K747" s="1116"/>
      <c r="L747" s="71"/>
      <c r="M747" s="71"/>
      <c r="N747" s="71"/>
      <c r="O747" s="71"/>
      <c r="P747" s="71"/>
      <c r="Q747" s="71"/>
    </row>
    <row r="748" spans="2:17">
      <c r="B748" s="71"/>
      <c r="E748" s="71"/>
      <c r="G748" s="193"/>
      <c r="J748" s="71"/>
      <c r="K748" s="1116"/>
      <c r="L748" s="71"/>
      <c r="M748" s="71"/>
      <c r="N748" s="71"/>
      <c r="O748" s="71"/>
      <c r="P748" s="71"/>
      <c r="Q748" s="71"/>
    </row>
    <row r="749" spans="2:17">
      <c r="B749" s="71"/>
      <c r="E749" s="71"/>
      <c r="G749" s="193"/>
      <c r="J749" s="71"/>
      <c r="K749" s="1116"/>
      <c r="L749" s="71"/>
      <c r="M749" s="71"/>
      <c r="N749" s="71"/>
      <c r="O749" s="71"/>
      <c r="P749" s="71"/>
      <c r="Q749" s="71"/>
    </row>
    <row r="750" spans="2:17">
      <c r="B750" s="71"/>
      <c r="E750" s="71"/>
      <c r="G750" s="193"/>
      <c r="J750" s="71"/>
      <c r="K750" s="1116"/>
      <c r="L750" s="71"/>
      <c r="M750" s="71"/>
      <c r="N750" s="71"/>
      <c r="O750" s="71"/>
      <c r="P750" s="71"/>
      <c r="Q750" s="71"/>
    </row>
    <row r="751" spans="2:17">
      <c r="B751" s="71"/>
      <c r="E751" s="71"/>
      <c r="G751" s="193"/>
      <c r="J751" s="71"/>
      <c r="K751" s="1116"/>
      <c r="L751" s="71"/>
      <c r="M751" s="71"/>
      <c r="N751" s="71"/>
      <c r="O751" s="71"/>
      <c r="P751" s="71"/>
      <c r="Q751" s="71"/>
    </row>
    <row r="752" spans="2:17">
      <c r="B752" s="71"/>
      <c r="E752" s="71"/>
      <c r="G752" s="193"/>
      <c r="J752" s="71"/>
      <c r="K752" s="1116"/>
      <c r="L752" s="71"/>
      <c r="M752" s="71"/>
      <c r="N752" s="71"/>
      <c r="O752" s="71"/>
      <c r="P752" s="71"/>
      <c r="Q752" s="71"/>
    </row>
    <row r="753" spans="2:17">
      <c r="B753" s="71"/>
      <c r="E753" s="71"/>
      <c r="G753" s="193"/>
      <c r="J753" s="71"/>
      <c r="K753" s="1116"/>
      <c r="L753" s="71"/>
      <c r="M753" s="71"/>
      <c r="N753" s="71"/>
      <c r="O753" s="71"/>
      <c r="P753" s="71"/>
      <c r="Q753" s="71"/>
    </row>
    <row r="754" spans="2:17">
      <c r="B754" s="71"/>
      <c r="E754" s="71"/>
      <c r="G754" s="193"/>
      <c r="J754" s="71"/>
      <c r="K754" s="1116"/>
      <c r="L754" s="71"/>
      <c r="M754" s="71"/>
      <c r="N754" s="71"/>
      <c r="O754" s="71"/>
      <c r="P754" s="71"/>
      <c r="Q754" s="71"/>
    </row>
    <row r="755" spans="2:17">
      <c r="B755" s="71"/>
      <c r="E755" s="71"/>
      <c r="G755" s="193"/>
      <c r="J755" s="71"/>
      <c r="K755" s="1116"/>
      <c r="L755" s="71"/>
      <c r="M755" s="71"/>
      <c r="N755" s="71"/>
      <c r="O755" s="71"/>
      <c r="P755" s="71"/>
      <c r="Q755" s="71"/>
    </row>
    <row r="756" spans="2:17">
      <c r="B756" s="71"/>
      <c r="E756" s="71"/>
      <c r="G756" s="193"/>
      <c r="J756" s="71"/>
      <c r="K756" s="1116"/>
      <c r="L756" s="71"/>
      <c r="M756" s="71"/>
      <c r="N756" s="71"/>
      <c r="O756" s="71"/>
      <c r="P756" s="71"/>
      <c r="Q756" s="71"/>
    </row>
    <row r="757" spans="2:17">
      <c r="B757" s="71"/>
      <c r="E757" s="71"/>
      <c r="G757" s="193"/>
      <c r="J757" s="71"/>
      <c r="K757" s="1116"/>
      <c r="L757" s="71"/>
      <c r="M757" s="71"/>
      <c r="N757" s="71"/>
      <c r="O757" s="71"/>
      <c r="P757" s="71"/>
      <c r="Q757" s="71"/>
    </row>
    <row r="758" spans="2:17">
      <c r="B758" s="71"/>
      <c r="E758" s="71"/>
      <c r="G758" s="193"/>
      <c r="J758" s="71"/>
      <c r="K758" s="1116"/>
      <c r="L758" s="71"/>
      <c r="M758" s="71"/>
      <c r="N758" s="71"/>
      <c r="O758" s="71"/>
      <c r="P758" s="71"/>
      <c r="Q758" s="71"/>
    </row>
    <row r="759" spans="2:17">
      <c r="B759" s="71"/>
      <c r="E759" s="71"/>
      <c r="G759" s="193"/>
      <c r="J759" s="71"/>
      <c r="K759" s="1116"/>
      <c r="L759" s="71"/>
      <c r="M759" s="71"/>
      <c r="N759" s="71"/>
      <c r="O759" s="71"/>
      <c r="P759" s="71"/>
      <c r="Q759" s="71"/>
    </row>
    <row r="760" spans="2:17">
      <c r="B760" s="71"/>
      <c r="E760" s="71"/>
      <c r="G760" s="193"/>
      <c r="J760" s="71"/>
      <c r="K760" s="1116"/>
      <c r="L760" s="71"/>
      <c r="M760" s="71"/>
      <c r="N760" s="71"/>
      <c r="O760" s="71"/>
      <c r="P760" s="71"/>
      <c r="Q760" s="71"/>
    </row>
    <row r="761" spans="2:17">
      <c r="B761" s="71"/>
      <c r="E761" s="71"/>
      <c r="G761" s="193"/>
      <c r="J761" s="71"/>
      <c r="K761" s="1116"/>
      <c r="L761" s="71"/>
      <c r="M761" s="71"/>
      <c r="N761" s="71"/>
      <c r="O761" s="71"/>
      <c r="P761" s="71"/>
      <c r="Q761" s="71"/>
    </row>
    <row r="762" spans="2:17">
      <c r="B762" s="71"/>
      <c r="E762" s="71"/>
      <c r="G762" s="193"/>
      <c r="J762" s="71"/>
      <c r="K762" s="1116"/>
      <c r="L762" s="71"/>
      <c r="M762" s="71"/>
      <c r="N762" s="71"/>
      <c r="O762" s="71"/>
      <c r="P762" s="71"/>
      <c r="Q762" s="71"/>
    </row>
    <row r="763" spans="2:17">
      <c r="B763" s="71"/>
      <c r="E763" s="71"/>
      <c r="G763" s="193"/>
      <c r="J763" s="71"/>
      <c r="K763" s="1116"/>
      <c r="L763" s="71"/>
      <c r="M763" s="71"/>
      <c r="N763" s="71"/>
      <c r="O763" s="71"/>
      <c r="P763" s="71"/>
      <c r="Q763" s="71"/>
    </row>
    <row r="764" spans="2:17">
      <c r="B764" s="71"/>
      <c r="E764" s="71"/>
      <c r="G764" s="193"/>
      <c r="J764" s="71"/>
      <c r="K764" s="1116"/>
      <c r="L764" s="71"/>
      <c r="M764" s="71"/>
      <c r="N764" s="71"/>
      <c r="O764" s="71"/>
      <c r="P764" s="71"/>
      <c r="Q764" s="71"/>
    </row>
    <row r="765" spans="2:17">
      <c r="B765" s="71"/>
      <c r="E765" s="71"/>
      <c r="G765" s="193"/>
      <c r="J765" s="71"/>
      <c r="K765" s="1116"/>
      <c r="L765" s="71"/>
      <c r="M765" s="71"/>
      <c r="N765" s="71"/>
      <c r="O765" s="71"/>
      <c r="P765" s="71"/>
      <c r="Q765" s="71"/>
    </row>
    <row r="766" spans="2:17">
      <c r="B766" s="71"/>
      <c r="E766" s="71"/>
      <c r="G766" s="193"/>
      <c r="J766" s="71"/>
      <c r="K766" s="1116"/>
      <c r="L766" s="71"/>
      <c r="M766" s="71"/>
      <c r="N766" s="71"/>
      <c r="O766" s="71"/>
      <c r="P766" s="71"/>
      <c r="Q766" s="71"/>
    </row>
    <row r="767" spans="2:17">
      <c r="B767" s="71"/>
      <c r="E767" s="71"/>
      <c r="G767" s="193"/>
      <c r="J767" s="71"/>
      <c r="K767" s="1116"/>
      <c r="L767" s="71"/>
      <c r="M767" s="71"/>
      <c r="N767" s="71"/>
      <c r="O767" s="71"/>
      <c r="P767" s="71"/>
      <c r="Q767" s="71"/>
    </row>
    <row r="768" spans="2:17">
      <c r="B768" s="71"/>
      <c r="E768" s="71"/>
      <c r="G768" s="193"/>
      <c r="J768" s="71"/>
      <c r="K768" s="1116"/>
      <c r="L768" s="71"/>
      <c r="M768" s="71"/>
      <c r="N768" s="71"/>
      <c r="O768" s="71"/>
      <c r="P768" s="71"/>
      <c r="Q768" s="71"/>
    </row>
    <row r="769" spans="2:17">
      <c r="B769" s="71"/>
      <c r="E769" s="71"/>
      <c r="G769" s="193"/>
      <c r="J769" s="71"/>
      <c r="K769" s="1116"/>
      <c r="L769" s="71"/>
      <c r="M769" s="71"/>
      <c r="N769" s="71"/>
      <c r="O769" s="71"/>
      <c r="P769" s="71"/>
      <c r="Q769" s="71"/>
    </row>
    <row r="770" spans="2:17">
      <c r="B770" s="71"/>
      <c r="E770" s="71"/>
      <c r="G770" s="193"/>
      <c r="J770" s="71"/>
      <c r="K770" s="1116"/>
      <c r="L770" s="71"/>
      <c r="M770" s="71"/>
      <c r="N770" s="71"/>
      <c r="O770" s="71"/>
      <c r="P770" s="71"/>
      <c r="Q770" s="71"/>
    </row>
    <row r="771" spans="2:17">
      <c r="B771" s="71"/>
      <c r="E771" s="71"/>
      <c r="G771" s="193"/>
      <c r="J771" s="71"/>
      <c r="K771" s="1116"/>
      <c r="L771" s="71"/>
      <c r="M771" s="71"/>
      <c r="N771" s="71"/>
      <c r="O771" s="71"/>
      <c r="P771" s="71"/>
      <c r="Q771" s="71"/>
    </row>
    <row r="772" spans="2:17">
      <c r="B772" s="71"/>
      <c r="E772" s="71"/>
      <c r="G772" s="193"/>
      <c r="J772" s="71"/>
      <c r="K772" s="1116"/>
      <c r="L772" s="71"/>
      <c r="M772" s="71"/>
      <c r="N772" s="71"/>
      <c r="O772" s="71"/>
      <c r="P772" s="71"/>
      <c r="Q772" s="71"/>
    </row>
    <row r="773" spans="2:17">
      <c r="B773" s="71"/>
      <c r="E773" s="71"/>
      <c r="G773" s="193"/>
      <c r="J773" s="71"/>
      <c r="K773" s="1116"/>
      <c r="L773" s="71"/>
      <c r="M773" s="71"/>
      <c r="N773" s="71"/>
      <c r="O773" s="71"/>
      <c r="P773" s="71"/>
      <c r="Q773" s="71"/>
    </row>
    <row r="774" spans="2:17">
      <c r="B774" s="71"/>
      <c r="E774" s="71"/>
      <c r="G774" s="193"/>
      <c r="J774" s="71"/>
      <c r="K774" s="1116"/>
      <c r="L774" s="71"/>
      <c r="M774" s="71"/>
      <c r="N774" s="71"/>
      <c r="O774" s="71"/>
      <c r="P774" s="71"/>
      <c r="Q774" s="71"/>
    </row>
    <row r="775" spans="2:17">
      <c r="B775" s="71"/>
      <c r="E775" s="71"/>
      <c r="G775" s="193"/>
      <c r="J775" s="71"/>
      <c r="K775" s="1116"/>
      <c r="L775" s="71"/>
      <c r="M775" s="71"/>
      <c r="N775" s="71"/>
      <c r="O775" s="71"/>
      <c r="P775" s="71"/>
      <c r="Q775" s="71"/>
    </row>
    <row r="776" spans="2:17">
      <c r="B776" s="71"/>
      <c r="E776" s="71"/>
      <c r="G776" s="193"/>
      <c r="J776" s="71"/>
      <c r="K776" s="1116"/>
      <c r="L776" s="71"/>
      <c r="M776" s="71"/>
      <c r="N776" s="71"/>
      <c r="O776" s="71"/>
      <c r="P776" s="71"/>
      <c r="Q776" s="71"/>
    </row>
    <row r="777" spans="2:17">
      <c r="B777" s="71"/>
      <c r="E777" s="71"/>
      <c r="G777" s="193"/>
      <c r="J777" s="71"/>
      <c r="K777" s="1116"/>
      <c r="L777" s="71"/>
      <c r="M777" s="71"/>
      <c r="N777" s="71"/>
      <c r="O777" s="71"/>
      <c r="P777" s="71"/>
      <c r="Q777" s="71"/>
    </row>
    <row r="778" spans="2:17">
      <c r="B778" s="71"/>
      <c r="E778" s="71"/>
      <c r="G778" s="193"/>
      <c r="J778" s="71"/>
      <c r="K778" s="1116"/>
      <c r="L778" s="71"/>
      <c r="M778" s="71"/>
      <c r="N778" s="71"/>
      <c r="O778" s="71"/>
      <c r="P778" s="71"/>
      <c r="Q778" s="71"/>
    </row>
    <row r="779" spans="2:17">
      <c r="B779" s="71"/>
      <c r="E779" s="71"/>
      <c r="G779" s="193"/>
      <c r="J779" s="71"/>
      <c r="K779" s="1116"/>
      <c r="L779" s="71"/>
      <c r="M779" s="71"/>
      <c r="N779" s="71"/>
      <c r="O779" s="71"/>
      <c r="P779" s="71"/>
      <c r="Q779" s="71"/>
    </row>
    <row r="780" spans="2:17">
      <c r="B780" s="71"/>
      <c r="E780" s="71"/>
      <c r="G780" s="193"/>
      <c r="J780" s="71"/>
      <c r="K780" s="1116"/>
      <c r="L780" s="71"/>
      <c r="M780" s="71"/>
      <c r="N780" s="71"/>
      <c r="O780" s="71"/>
      <c r="P780" s="71"/>
      <c r="Q780" s="71"/>
    </row>
    <row r="781" spans="2:17">
      <c r="B781" s="71"/>
      <c r="E781" s="71"/>
      <c r="G781" s="193"/>
      <c r="J781" s="71"/>
      <c r="K781" s="1116"/>
      <c r="L781" s="71"/>
      <c r="M781" s="71"/>
      <c r="N781" s="71"/>
      <c r="O781" s="71"/>
      <c r="P781" s="71"/>
      <c r="Q781" s="71"/>
    </row>
    <row r="782" spans="2:17">
      <c r="B782" s="71"/>
      <c r="E782" s="71"/>
      <c r="G782" s="193"/>
      <c r="J782" s="71"/>
      <c r="K782" s="1116"/>
      <c r="L782" s="71"/>
      <c r="M782" s="71"/>
      <c r="N782" s="71"/>
      <c r="O782" s="71"/>
      <c r="P782" s="71"/>
      <c r="Q782" s="71"/>
    </row>
    <row r="783" spans="2:17">
      <c r="B783" s="71"/>
      <c r="E783" s="71"/>
      <c r="G783" s="193"/>
      <c r="J783" s="71"/>
      <c r="K783" s="1116"/>
      <c r="L783" s="71"/>
      <c r="M783" s="71"/>
      <c r="N783" s="71"/>
      <c r="O783" s="71"/>
      <c r="P783" s="71"/>
      <c r="Q783" s="71"/>
    </row>
    <row r="784" spans="2:17">
      <c r="B784" s="71"/>
      <c r="E784" s="71"/>
      <c r="G784" s="193"/>
      <c r="J784" s="71"/>
      <c r="K784" s="1116"/>
      <c r="L784" s="71"/>
      <c r="M784" s="71"/>
      <c r="N784" s="71"/>
      <c r="O784" s="71"/>
      <c r="P784" s="71"/>
      <c r="Q784" s="71"/>
    </row>
    <row r="785" spans="2:17">
      <c r="B785" s="71"/>
      <c r="E785" s="71"/>
      <c r="G785" s="193"/>
      <c r="J785" s="71"/>
      <c r="K785" s="1116"/>
      <c r="L785" s="71"/>
      <c r="M785" s="71"/>
      <c r="N785" s="71"/>
      <c r="O785" s="71"/>
      <c r="P785" s="71"/>
      <c r="Q785" s="71"/>
    </row>
    <row r="786" spans="2:17">
      <c r="B786" s="71"/>
      <c r="E786" s="71"/>
      <c r="G786" s="193"/>
      <c r="J786" s="71"/>
      <c r="K786" s="1116"/>
      <c r="L786" s="71"/>
      <c r="M786" s="71"/>
      <c r="N786" s="71"/>
      <c r="O786" s="71"/>
      <c r="P786" s="71"/>
      <c r="Q786" s="71"/>
    </row>
    <row r="787" spans="2:17">
      <c r="B787" s="71"/>
      <c r="E787" s="71"/>
      <c r="G787" s="193"/>
      <c r="J787" s="71"/>
      <c r="K787" s="1116"/>
      <c r="L787" s="71"/>
      <c r="M787" s="71"/>
      <c r="N787" s="71"/>
      <c r="O787" s="71"/>
      <c r="P787" s="71"/>
      <c r="Q787" s="71"/>
    </row>
    <row r="788" spans="2:17">
      <c r="B788" s="71"/>
      <c r="E788" s="71"/>
      <c r="G788" s="193"/>
      <c r="J788" s="71"/>
      <c r="K788" s="1116"/>
      <c r="L788" s="71"/>
      <c r="M788" s="71"/>
      <c r="N788" s="71"/>
      <c r="O788" s="71"/>
      <c r="P788" s="71"/>
      <c r="Q788" s="71"/>
    </row>
    <row r="789" spans="2:17">
      <c r="B789" s="71"/>
      <c r="E789" s="71"/>
      <c r="G789" s="193"/>
      <c r="J789" s="71"/>
      <c r="K789" s="1116"/>
      <c r="L789" s="71"/>
      <c r="M789" s="71"/>
      <c r="N789" s="71"/>
      <c r="O789" s="71"/>
      <c r="P789" s="71"/>
      <c r="Q789" s="71"/>
    </row>
    <row r="790" spans="2:17">
      <c r="B790" s="71"/>
      <c r="E790" s="71"/>
      <c r="G790" s="193"/>
      <c r="J790" s="71"/>
      <c r="K790" s="1116"/>
      <c r="L790" s="71"/>
      <c r="M790" s="71"/>
      <c r="N790" s="71"/>
      <c r="O790" s="71"/>
      <c r="P790" s="71"/>
      <c r="Q790" s="71"/>
    </row>
    <row r="791" spans="2:17">
      <c r="B791" s="71"/>
      <c r="E791" s="71"/>
      <c r="G791" s="193"/>
      <c r="J791" s="71"/>
      <c r="K791" s="1116"/>
      <c r="L791" s="71"/>
      <c r="M791" s="71"/>
      <c r="N791" s="71"/>
      <c r="O791" s="71"/>
      <c r="P791" s="71"/>
      <c r="Q791" s="71"/>
    </row>
    <row r="792" spans="2:17">
      <c r="B792" s="71"/>
      <c r="E792" s="71"/>
      <c r="G792" s="193"/>
      <c r="J792" s="71"/>
      <c r="K792" s="1116"/>
      <c r="L792" s="71"/>
      <c r="M792" s="71"/>
      <c r="N792" s="71"/>
      <c r="O792" s="71"/>
      <c r="P792" s="71"/>
      <c r="Q792" s="71"/>
    </row>
    <row r="793" spans="2:17">
      <c r="B793" s="71"/>
      <c r="E793" s="71"/>
      <c r="G793" s="193"/>
      <c r="J793" s="71"/>
      <c r="K793" s="1116"/>
      <c r="L793" s="71"/>
      <c r="M793" s="71"/>
      <c r="N793" s="71"/>
      <c r="O793" s="71"/>
      <c r="P793" s="71"/>
      <c r="Q793" s="71"/>
    </row>
    <row r="794" spans="2:17">
      <c r="B794" s="71"/>
      <c r="E794" s="71"/>
      <c r="G794" s="193"/>
      <c r="J794" s="71"/>
      <c r="K794" s="1116"/>
      <c r="L794" s="71"/>
      <c r="M794" s="71"/>
      <c r="N794" s="71"/>
      <c r="O794" s="71"/>
      <c r="P794" s="71"/>
      <c r="Q794" s="71"/>
    </row>
    <row r="795" spans="2:17">
      <c r="B795" s="71"/>
      <c r="E795" s="71"/>
      <c r="G795" s="193"/>
      <c r="J795" s="71"/>
      <c r="K795" s="1116"/>
      <c r="L795" s="71"/>
      <c r="M795" s="71"/>
      <c r="N795" s="71"/>
      <c r="O795" s="71"/>
      <c r="P795" s="71"/>
      <c r="Q795" s="71"/>
    </row>
    <row r="796" spans="2:17">
      <c r="B796" s="71"/>
      <c r="E796" s="71"/>
      <c r="G796" s="193"/>
      <c r="J796" s="71"/>
      <c r="K796" s="1116"/>
      <c r="L796" s="71"/>
      <c r="M796" s="71"/>
      <c r="N796" s="71"/>
      <c r="O796" s="71"/>
      <c r="P796" s="71"/>
      <c r="Q796" s="71"/>
    </row>
    <row r="797" spans="2:17">
      <c r="B797" s="71"/>
      <c r="E797" s="71"/>
      <c r="G797" s="193"/>
      <c r="J797" s="71"/>
      <c r="K797" s="1116"/>
      <c r="L797" s="71"/>
      <c r="M797" s="71"/>
      <c r="N797" s="71"/>
      <c r="O797" s="71"/>
      <c r="P797" s="71"/>
      <c r="Q797" s="71"/>
    </row>
    <row r="798" spans="2:17">
      <c r="B798" s="71"/>
      <c r="E798" s="71"/>
      <c r="G798" s="193"/>
      <c r="J798" s="71"/>
      <c r="K798" s="1116"/>
      <c r="L798" s="71"/>
      <c r="M798" s="71"/>
      <c r="N798" s="71"/>
      <c r="O798" s="71"/>
      <c r="P798" s="71"/>
      <c r="Q798" s="71"/>
    </row>
    <row r="799" spans="2:17">
      <c r="B799" s="71"/>
      <c r="E799" s="71"/>
      <c r="G799" s="193"/>
      <c r="J799" s="71"/>
      <c r="K799" s="1116"/>
      <c r="L799" s="71"/>
      <c r="M799" s="71"/>
      <c r="N799" s="71"/>
      <c r="O799" s="71"/>
      <c r="P799" s="71"/>
      <c r="Q799" s="71"/>
    </row>
    <row r="800" spans="2:17">
      <c r="B800" s="71"/>
      <c r="E800" s="71"/>
      <c r="G800" s="193"/>
      <c r="J800" s="71"/>
      <c r="K800" s="1116"/>
      <c r="L800" s="71"/>
      <c r="M800" s="71"/>
      <c r="N800" s="71"/>
      <c r="O800" s="71"/>
      <c r="P800" s="71"/>
      <c r="Q800" s="71"/>
    </row>
    <row r="801" spans="2:17">
      <c r="B801" s="71"/>
      <c r="E801" s="71"/>
      <c r="G801" s="193"/>
      <c r="J801" s="71"/>
      <c r="K801" s="1116"/>
      <c r="L801" s="71"/>
      <c r="M801" s="71"/>
      <c r="N801" s="71"/>
      <c r="O801" s="71"/>
      <c r="P801" s="71"/>
      <c r="Q801" s="71"/>
    </row>
    <row r="802" spans="2:17">
      <c r="B802" s="71"/>
      <c r="E802" s="71"/>
      <c r="G802" s="193"/>
      <c r="J802" s="71"/>
      <c r="K802" s="1116"/>
      <c r="L802" s="71"/>
      <c r="M802" s="71"/>
      <c r="N802" s="71"/>
      <c r="O802" s="71"/>
      <c r="P802" s="71"/>
      <c r="Q802" s="71"/>
    </row>
    <row r="803" spans="2:17">
      <c r="B803" s="71"/>
      <c r="E803" s="71"/>
      <c r="G803" s="193"/>
      <c r="J803" s="71"/>
      <c r="K803" s="1116"/>
      <c r="L803" s="71"/>
      <c r="M803" s="71"/>
      <c r="N803" s="71"/>
      <c r="O803" s="71"/>
      <c r="P803" s="71"/>
      <c r="Q803" s="71"/>
    </row>
    <row r="804" spans="2:17">
      <c r="B804" s="71"/>
      <c r="E804" s="71"/>
      <c r="G804" s="193"/>
      <c r="J804" s="71"/>
      <c r="K804" s="1116"/>
      <c r="L804" s="71"/>
      <c r="M804" s="71"/>
      <c r="N804" s="71"/>
      <c r="O804" s="71"/>
      <c r="P804" s="71"/>
      <c r="Q804" s="71"/>
    </row>
    <row r="805" spans="2:17">
      <c r="B805" s="71"/>
      <c r="E805" s="71"/>
      <c r="G805" s="193"/>
      <c r="J805" s="71"/>
      <c r="K805" s="1116"/>
      <c r="L805" s="71"/>
      <c r="M805" s="71"/>
      <c r="N805" s="71"/>
      <c r="O805" s="71"/>
      <c r="P805" s="71"/>
      <c r="Q805" s="71"/>
    </row>
    <row r="806" spans="2:17">
      <c r="B806" s="71"/>
      <c r="E806" s="71"/>
      <c r="G806" s="193"/>
      <c r="J806" s="71"/>
      <c r="K806" s="1116"/>
      <c r="L806" s="71"/>
      <c r="M806" s="71"/>
      <c r="N806" s="71"/>
      <c r="O806" s="71"/>
      <c r="P806" s="71"/>
      <c r="Q806" s="71"/>
    </row>
    <row r="807" spans="2:17">
      <c r="B807" s="71"/>
      <c r="E807" s="71"/>
      <c r="G807" s="193"/>
      <c r="J807" s="71"/>
      <c r="K807" s="1116"/>
      <c r="L807" s="71"/>
      <c r="M807" s="71"/>
      <c r="N807" s="71"/>
      <c r="O807" s="71"/>
      <c r="P807" s="71"/>
      <c r="Q807" s="71"/>
    </row>
    <row r="808" spans="2:17">
      <c r="B808" s="71"/>
      <c r="E808" s="71"/>
      <c r="G808" s="193"/>
      <c r="J808" s="71"/>
      <c r="K808" s="1116"/>
      <c r="L808" s="71"/>
      <c r="M808" s="71"/>
      <c r="N808" s="71"/>
      <c r="O808" s="71"/>
      <c r="P808" s="71"/>
      <c r="Q808" s="71"/>
    </row>
    <row r="809" spans="2:17">
      <c r="B809" s="71"/>
      <c r="E809" s="71"/>
      <c r="G809" s="193"/>
      <c r="J809" s="71"/>
      <c r="K809" s="1116"/>
      <c r="L809" s="71"/>
      <c r="M809" s="71"/>
      <c r="N809" s="71"/>
      <c r="O809" s="71"/>
      <c r="P809" s="71"/>
      <c r="Q809" s="71"/>
    </row>
    <row r="810" spans="2:17">
      <c r="B810" s="71"/>
      <c r="E810" s="71"/>
      <c r="G810" s="193"/>
      <c r="J810" s="71"/>
      <c r="K810" s="1116"/>
      <c r="L810" s="71"/>
      <c r="M810" s="71"/>
      <c r="N810" s="71"/>
      <c r="O810" s="71"/>
      <c r="P810" s="71"/>
      <c r="Q810" s="71"/>
    </row>
    <row r="811" spans="2:17">
      <c r="B811" s="71"/>
      <c r="E811" s="71"/>
      <c r="G811" s="193"/>
      <c r="J811" s="71"/>
      <c r="K811" s="1116"/>
      <c r="L811" s="71"/>
      <c r="M811" s="71"/>
      <c r="N811" s="71"/>
      <c r="O811" s="71"/>
      <c r="P811" s="71"/>
      <c r="Q811" s="71"/>
    </row>
    <row r="812" spans="2:17">
      <c r="B812" s="71"/>
      <c r="E812" s="71"/>
      <c r="G812" s="193"/>
      <c r="J812" s="71"/>
      <c r="K812" s="1116"/>
      <c r="L812" s="71"/>
      <c r="M812" s="71"/>
      <c r="N812" s="71"/>
      <c r="O812" s="71"/>
      <c r="P812" s="71"/>
      <c r="Q812" s="71"/>
    </row>
    <row r="813" spans="2:17">
      <c r="B813" s="71"/>
      <c r="E813" s="71"/>
      <c r="G813" s="193"/>
      <c r="J813" s="71"/>
      <c r="K813" s="1116"/>
      <c r="L813" s="71"/>
      <c r="M813" s="71"/>
      <c r="N813" s="71"/>
      <c r="O813" s="71"/>
      <c r="P813" s="71"/>
      <c r="Q813" s="71"/>
    </row>
    <row r="814" spans="2:17">
      <c r="B814" s="71"/>
      <c r="E814" s="71"/>
      <c r="G814" s="193"/>
      <c r="J814" s="71"/>
      <c r="K814" s="1116"/>
      <c r="L814" s="71"/>
      <c r="M814" s="71"/>
      <c r="N814" s="71"/>
      <c r="O814" s="71"/>
      <c r="P814" s="71"/>
      <c r="Q814" s="71"/>
    </row>
    <row r="815" spans="2:17">
      <c r="B815" s="71"/>
      <c r="E815" s="71"/>
      <c r="G815" s="193"/>
      <c r="J815" s="71"/>
      <c r="K815" s="1116"/>
      <c r="L815" s="71"/>
      <c r="M815" s="71"/>
      <c r="N815" s="71"/>
      <c r="O815" s="71"/>
      <c r="P815" s="71"/>
      <c r="Q815" s="71"/>
    </row>
    <row r="816" spans="2:17">
      <c r="B816" s="71"/>
      <c r="E816" s="71"/>
      <c r="G816" s="193"/>
      <c r="J816" s="71"/>
      <c r="K816" s="1116"/>
      <c r="L816" s="71"/>
      <c r="M816" s="71"/>
      <c r="N816" s="71"/>
      <c r="O816" s="71"/>
      <c r="P816" s="71"/>
      <c r="Q816" s="71"/>
    </row>
    <row r="817" spans="2:17">
      <c r="B817" s="71"/>
      <c r="E817" s="71"/>
      <c r="G817" s="193"/>
      <c r="J817" s="71"/>
      <c r="K817" s="1116"/>
      <c r="L817" s="71"/>
      <c r="M817" s="71"/>
      <c r="N817" s="71"/>
      <c r="O817" s="71"/>
      <c r="P817" s="71"/>
      <c r="Q817" s="71"/>
    </row>
    <row r="818" spans="2:17">
      <c r="B818" s="71"/>
      <c r="E818" s="71"/>
      <c r="G818" s="193"/>
      <c r="J818" s="71"/>
      <c r="K818" s="1116"/>
      <c r="L818" s="71"/>
      <c r="M818" s="71"/>
      <c r="N818" s="71"/>
      <c r="O818" s="71"/>
      <c r="P818" s="71"/>
      <c r="Q818" s="71"/>
    </row>
    <row r="819" spans="2:17">
      <c r="B819" s="71"/>
      <c r="E819" s="71"/>
      <c r="G819" s="193"/>
      <c r="J819" s="71"/>
      <c r="K819" s="1116"/>
      <c r="L819" s="71"/>
      <c r="M819" s="71"/>
      <c r="N819" s="71"/>
      <c r="O819" s="71"/>
      <c r="P819" s="71"/>
      <c r="Q819" s="71"/>
    </row>
    <row r="820" spans="2:17">
      <c r="B820" s="71"/>
      <c r="E820" s="71"/>
      <c r="G820" s="193"/>
      <c r="J820" s="71"/>
      <c r="K820" s="1116"/>
      <c r="L820" s="71"/>
      <c r="M820" s="71"/>
      <c r="N820" s="71"/>
      <c r="O820" s="71"/>
      <c r="P820" s="71"/>
      <c r="Q820" s="71"/>
    </row>
    <row r="821" spans="2:17">
      <c r="B821" s="71"/>
      <c r="E821" s="71"/>
      <c r="G821" s="193"/>
      <c r="J821" s="71"/>
      <c r="K821" s="1116"/>
      <c r="L821" s="71"/>
      <c r="M821" s="71"/>
      <c r="N821" s="71"/>
      <c r="O821" s="71"/>
      <c r="P821" s="71"/>
      <c r="Q821" s="71"/>
    </row>
    <row r="822" spans="2:17">
      <c r="B822" s="71"/>
      <c r="E822" s="71"/>
      <c r="G822" s="193"/>
      <c r="J822" s="71"/>
      <c r="K822" s="1116"/>
      <c r="L822" s="71"/>
      <c r="M822" s="71"/>
      <c r="N822" s="71"/>
      <c r="O822" s="71"/>
      <c r="P822" s="71"/>
      <c r="Q822" s="71"/>
    </row>
    <row r="823" spans="2:17">
      <c r="B823" s="71"/>
      <c r="E823" s="71"/>
      <c r="G823" s="193"/>
      <c r="J823" s="71"/>
      <c r="K823" s="1116"/>
      <c r="L823" s="71"/>
      <c r="M823" s="71"/>
      <c r="N823" s="71"/>
      <c r="O823" s="71"/>
      <c r="P823" s="71"/>
      <c r="Q823" s="71"/>
    </row>
    <row r="824" spans="2:17">
      <c r="B824" s="71"/>
      <c r="E824" s="71"/>
      <c r="G824" s="193"/>
      <c r="J824" s="71"/>
      <c r="K824" s="1116"/>
      <c r="L824" s="71"/>
      <c r="M824" s="71"/>
      <c r="N824" s="71"/>
      <c r="O824" s="71"/>
      <c r="P824" s="71"/>
      <c r="Q824" s="71"/>
    </row>
    <row r="825" spans="2:17">
      <c r="B825" s="71"/>
      <c r="E825" s="71"/>
      <c r="G825" s="193"/>
      <c r="J825" s="71"/>
      <c r="K825" s="1116"/>
      <c r="L825" s="71"/>
      <c r="M825" s="71"/>
      <c r="N825" s="71"/>
      <c r="O825" s="71"/>
      <c r="P825" s="71"/>
      <c r="Q825" s="71"/>
    </row>
    <row r="826" spans="2:17">
      <c r="B826" s="71"/>
      <c r="E826" s="71"/>
      <c r="G826" s="193"/>
      <c r="J826" s="71"/>
      <c r="K826" s="1116"/>
      <c r="L826" s="71"/>
      <c r="M826" s="71"/>
      <c r="N826" s="71"/>
      <c r="O826" s="71"/>
      <c r="P826" s="71"/>
      <c r="Q826" s="71"/>
    </row>
    <row r="827" spans="2:17">
      <c r="B827" s="71"/>
      <c r="E827" s="71"/>
      <c r="G827" s="193"/>
      <c r="J827" s="71"/>
      <c r="K827" s="1116"/>
      <c r="L827" s="71"/>
      <c r="M827" s="71"/>
      <c r="N827" s="71"/>
      <c r="O827" s="71"/>
      <c r="P827" s="71"/>
      <c r="Q827" s="71"/>
    </row>
    <row r="828" spans="2:17">
      <c r="B828" s="71"/>
      <c r="E828" s="71"/>
      <c r="G828" s="193"/>
      <c r="J828" s="71"/>
      <c r="K828" s="1116"/>
      <c r="L828" s="71"/>
      <c r="M828" s="71"/>
      <c r="N828" s="71"/>
      <c r="O828" s="71"/>
      <c r="P828" s="71"/>
      <c r="Q828" s="71"/>
    </row>
    <row r="829" spans="2:17">
      <c r="B829" s="71"/>
      <c r="E829" s="71"/>
      <c r="G829" s="193"/>
      <c r="J829" s="71"/>
      <c r="K829" s="1116"/>
      <c r="L829" s="71"/>
      <c r="M829" s="71"/>
      <c r="N829" s="71"/>
      <c r="O829" s="71"/>
      <c r="P829" s="71"/>
      <c r="Q829" s="71"/>
    </row>
    <row r="830" spans="2:17">
      <c r="B830" s="71"/>
      <c r="E830" s="71"/>
      <c r="G830" s="193"/>
      <c r="J830" s="71"/>
      <c r="K830" s="1116"/>
      <c r="L830" s="71"/>
      <c r="M830" s="71"/>
      <c r="N830" s="71"/>
      <c r="O830" s="71"/>
      <c r="P830" s="71"/>
      <c r="Q830" s="71"/>
    </row>
    <row r="831" spans="2:17">
      <c r="B831" s="71"/>
      <c r="E831" s="71"/>
      <c r="G831" s="193"/>
      <c r="J831" s="71"/>
      <c r="K831" s="1116"/>
      <c r="L831" s="71"/>
      <c r="M831" s="71"/>
      <c r="N831" s="71"/>
      <c r="O831" s="71"/>
      <c r="P831" s="71"/>
      <c r="Q831" s="71"/>
    </row>
    <row r="832" spans="2:17">
      <c r="B832" s="71"/>
      <c r="E832" s="71"/>
      <c r="G832" s="193"/>
      <c r="J832" s="71"/>
      <c r="K832" s="1116"/>
      <c r="L832" s="71"/>
      <c r="M832" s="71"/>
      <c r="N832" s="71"/>
      <c r="O832" s="71"/>
      <c r="P832" s="71"/>
      <c r="Q832" s="71"/>
    </row>
    <row r="833" spans="2:17">
      <c r="B833" s="71"/>
      <c r="E833" s="71"/>
      <c r="G833" s="193"/>
      <c r="J833" s="71"/>
      <c r="K833" s="1116"/>
      <c r="L833" s="71"/>
      <c r="M833" s="71"/>
      <c r="N833" s="71"/>
      <c r="O833" s="71"/>
      <c r="P833" s="71"/>
      <c r="Q833" s="71"/>
    </row>
    <row r="834" spans="2:17">
      <c r="B834" s="71"/>
      <c r="E834" s="71"/>
      <c r="G834" s="193"/>
      <c r="J834" s="71"/>
      <c r="K834" s="1116"/>
      <c r="L834" s="71"/>
      <c r="M834" s="71"/>
      <c r="N834" s="71"/>
      <c r="O834" s="71"/>
      <c r="P834" s="71"/>
      <c r="Q834" s="71"/>
    </row>
    <row r="835" spans="2:17">
      <c r="B835" s="71"/>
      <c r="E835" s="71"/>
      <c r="G835" s="193"/>
      <c r="J835" s="71"/>
      <c r="K835" s="1116"/>
      <c r="L835" s="71"/>
      <c r="M835" s="71"/>
      <c r="N835" s="71"/>
      <c r="O835" s="71"/>
      <c r="P835" s="71"/>
      <c r="Q835" s="71"/>
    </row>
    <row r="836" spans="2:17">
      <c r="B836" s="71"/>
      <c r="E836" s="71"/>
      <c r="G836" s="193"/>
      <c r="J836" s="71"/>
      <c r="K836" s="1116"/>
      <c r="L836" s="71"/>
      <c r="M836" s="71"/>
      <c r="N836" s="71"/>
      <c r="O836" s="71"/>
      <c r="P836" s="71"/>
      <c r="Q836" s="71"/>
    </row>
    <row r="837" spans="2:17">
      <c r="B837" s="71"/>
      <c r="E837" s="71"/>
      <c r="G837" s="193"/>
      <c r="J837" s="71"/>
      <c r="K837" s="1116"/>
      <c r="L837" s="71"/>
      <c r="M837" s="71"/>
      <c r="N837" s="71"/>
      <c r="O837" s="71"/>
      <c r="P837" s="71"/>
      <c r="Q837" s="71"/>
    </row>
    <row r="838" spans="2:17">
      <c r="B838" s="71"/>
      <c r="E838" s="71"/>
      <c r="G838" s="193"/>
      <c r="J838" s="71"/>
      <c r="K838" s="1116"/>
      <c r="L838" s="71"/>
      <c r="M838" s="71"/>
      <c r="N838" s="71"/>
      <c r="O838" s="71"/>
      <c r="P838" s="71"/>
      <c r="Q838" s="71"/>
    </row>
    <row r="839" spans="2:17">
      <c r="B839" s="71"/>
      <c r="E839" s="71"/>
      <c r="G839" s="193"/>
      <c r="J839" s="71"/>
      <c r="K839" s="1116"/>
      <c r="L839" s="71"/>
      <c r="M839" s="71"/>
      <c r="N839" s="71"/>
      <c r="O839" s="71"/>
      <c r="P839" s="71"/>
      <c r="Q839" s="71"/>
    </row>
    <row r="840" spans="2:17">
      <c r="B840" s="71"/>
      <c r="E840" s="71"/>
      <c r="G840" s="193"/>
      <c r="J840" s="71"/>
      <c r="K840" s="1116"/>
      <c r="L840" s="71"/>
      <c r="M840" s="71"/>
      <c r="N840" s="71"/>
      <c r="O840" s="71"/>
      <c r="P840" s="71"/>
      <c r="Q840" s="71"/>
    </row>
    <row r="841" spans="2:17">
      <c r="B841" s="71"/>
      <c r="E841" s="71"/>
      <c r="G841" s="193"/>
      <c r="J841" s="71"/>
      <c r="K841" s="1116"/>
      <c r="L841" s="71"/>
      <c r="M841" s="71"/>
      <c r="N841" s="71"/>
      <c r="O841" s="71"/>
      <c r="P841" s="71"/>
      <c r="Q841" s="71"/>
    </row>
    <row r="842" spans="2:17">
      <c r="B842" s="71"/>
      <c r="E842" s="71"/>
      <c r="G842" s="193"/>
      <c r="J842" s="71"/>
      <c r="K842" s="1116"/>
      <c r="L842" s="71"/>
      <c r="M842" s="71"/>
      <c r="N842" s="71"/>
      <c r="O842" s="71"/>
      <c r="P842" s="71"/>
      <c r="Q842" s="71"/>
    </row>
    <row r="843" spans="2:17">
      <c r="B843" s="71"/>
      <c r="E843" s="71"/>
      <c r="G843" s="193"/>
      <c r="J843" s="71"/>
      <c r="K843" s="1116"/>
      <c r="L843" s="71"/>
      <c r="M843" s="71"/>
      <c r="N843" s="71"/>
      <c r="O843" s="71"/>
      <c r="P843" s="71"/>
      <c r="Q843" s="71"/>
    </row>
    <row r="844" spans="2:17">
      <c r="B844" s="71"/>
      <c r="E844" s="71"/>
      <c r="G844" s="193"/>
      <c r="J844" s="71"/>
      <c r="K844" s="1116"/>
      <c r="L844" s="71"/>
      <c r="M844" s="71"/>
      <c r="N844" s="71"/>
      <c r="O844" s="71"/>
      <c r="P844" s="71"/>
      <c r="Q844" s="71"/>
    </row>
    <row r="845" spans="2:17">
      <c r="B845" s="71"/>
      <c r="E845" s="71"/>
      <c r="G845" s="193"/>
      <c r="J845" s="71"/>
      <c r="K845" s="1116"/>
      <c r="L845" s="71"/>
      <c r="M845" s="71"/>
      <c r="N845" s="71"/>
      <c r="O845" s="71"/>
      <c r="P845" s="71"/>
      <c r="Q845" s="71"/>
    </row>
    <row r="846" spans="2:17">
      <c r="B846" s="71"/>
      <c r="E846" s="71"/>
      <c r="G846" s="193"/>
      <c r="J846" s="71"/>
      <c r="K846" s="1116"/>
      <c r="L846" s="71"/>
      <c r="M846" s="71"/>
      <c r="N846" s="71"/>
      <c r="O846" s="71"/>
      <c r="P846" s="71"/>
      <c r="Q846" s="71"/>
    </row>
    <row r="847" spans="2:17">
      <c r="B847" s="71"/>
      <c r="E847" s="71"/>
      <c r="G847" s="193"/>
      <c r="J847" s="71"/>
      <c r="K847" s="1116"/>
      <c r="L847" s="71"/>
      <c r="M847" s="71"/>
      <c r="N847" s="71"/>
      <c r="O847" s="71"/>
      <c r="P847" s="71"/>
      <c r="Q847" s="71"/>
    </row>
    <row r="848" spans="2:17">
      <c r="B848" s="71"/>
      <c r="E848" s="71"/>
      <c r="G848" s="193"/>
      <c r="J848" s="71"/>
      <c r="K848" s="1116"/>
      <c r="L848" s="71"/>
      <c r="M848" s="71"/>
      <c r="N848" s="71"/>
      <c r="O848" s="71"/>
      <c r="P848" s="71"/>
      <c r="Q848" s="71"/>
    </row>
    <row r="849" spans="2:17">
      <c r="B849" s="71"/>
      <c r="E849" s="71"/>
      <c r="G849" s="193"/>
      <c r="J849" s="71"/>
      <c r="K849" s="1116"/>
      <c r="L849" s="71"/>
      <c r="M849" s="71"/>
      <c r="N849" s="71"/>
      <c r="O849" s="71"/>
      <c r="P849" s="71"/>
      <c r="Q849" s="71"/>
    </row>
    <row r="850" spans="2:17">
      <c r="B850" s="71"/>
      <c r="E850" s="71"/>
      <c r="G850" s="193"/>
      <c r="J850" s="71"/>
      <c r="K850" s="1116"/>
      <c r="L850" s="71"/>
      <c r="M850" s="71"/>
      <c r="N850" s="71"/>
      <c r="O850" s="71"/>
      <c r="P850" s="71"/>
      <c r="Q850" s="71"/>
    </row>
    <row r="851" spans="2:17">
      <c r="B851" s="71"/>
      <c r="E851" s="71"/>
      <c r="G851" s="193"/>
      <c r="J851" s="71"/>
      <c r="K851" s="1116"/>
      <c r="L851" s="71"/>
      <c r="M851" s="71"/>
      <c r="N851" s="71"/>
      <c r="O851" s="71"/>
      <c r="P851" s="71"/>
      <c r="Q851" s="71"/>
    </row>
    <row r="852" spans="2:17">
      <c r="B852" s="71"/>
      <c r="E852" s="71"/>
      <c r="G852" s="193"/>
      <c r="J852" s="71"/>
      <c r="K852" s="1116"/>
      <c r="L852" s="71"/>
      <c r="M852" s="71"/>
      <c r="N852" s="71"/>
      <c r="O852" s="71"/>
      <c r="P852" s="71"/>
      <c r="Q852" s="71"/>
    </row>
    <row r="853" spans="2:17">
      <c r="B853" s="71"/>
      <c r="E853" s="71"/>
      <c r="G853" s="193"/>
      <c r="J853" s="71"/>
      <c r="K853" s="1116"/>
      <c r="L853" s="71"/>
      <c r="M853" s="71"/>
      <c r="N853" s="71"/>
      <c r="O853" s="71"/>
      <c r="P853" s="71"/>
      <c r="Q853" s="71"/>
    </row>
    <row r="854" spans="2:17">
      <c r="B854" s="71"/>
      <c r="E854" s="71"/>
      <c r="G854" s="193"/>
      <c r="J854" s="71"/>
      <c r="K854" s="1116"/>
      <c r="L854" s="71"/>
      <c r="M854" s="71"/>
      <c r="N854" s="71"/>
      <c r="O854" s="71"/>
      <c r="P854" s="71"/>
      <c r="Q854" s="71"/>
    </row>
    <row r="855" spans="2:17">
      <c r="B855" s="71"/>
      <c r="E855" s="71"/>
      <c r="G855" s="193"/>
      <c r="J855" s="71"/>
      <c r="K855" s="1116"/>
      <c r="L855" s="71"/>
      <c r="M855" s="71"/>
      <c r="N855" s="71"/>
      <c r="O855" s="71"/>
      <c r="P855" s="71"/>
      <c r="Q855" s="71"/>
    </row>
    <row r="856" spans="2:17">
      <c r="B856" s="71"/>
      <c r="E856" s="71"/>
      <c r="G856" s="193"/>
      <c r="J856" s="71"/>
      <c r="K856" s="1116"/>
      <c r="L856" s="71"/>
      <c r="M856" s="71"/>
      <c r="N856" s="71"/>
      <c r="O856" s="71"/>
      <c r="P856" s="71"/>
      <c r="Q856" s="71"/>
    </row>
    <row r="857" spans="2:17">
      <c r="B857" s="71"/>
      <c r="E857" s="71"/>
      <c r="G857" s="193"/>
      <c r="J857" s="71"/>
      <c r="K857" s="1116"/>
      <c r="L857" s="71"/>
      <c r="M857" s="71"/>
      <c r="N857" s="71"/>
      <c r="O857" s="71"/>
      <c r="P857" s="71"/>
      <c r="Q857" s="71"/>
    </row>
    <row r="858" spans="2:17">
      <c r="B858" s="71"/>
      <c r="E858" s="71"/>
      <c r="G858" s="193"/>
      <c r="J858" s="71"/>
      <c r="K858" s="1116"/>
      <c r="L858" s="71"/>
      <c r="M858" s="71"/>
      <c r="N858" s="71"/>
      <c r="O858" s="71"/>
      <c r="P858" s="71"/>
      <c r="Q858" s="71"/>
    </row>
    <row r="859" spans="2:17">
      <c r="B859" s="71"/>
      <c r="E859" s="71"/>
      <c r="G859" s="193"/>
      <c r="J859" s="71"/>
      <c r="K859" s="1116"/>
      <c r="L859" s="71"/>
      <c r="M859" s="71"/>
      <c r="N859" s="71"/>
      <c r="O859" s="71"/>
      <c r="P859" s="71"/>
      <c r="Q859" s="71"/>
    </row>
    <row r="860" spans="2:17">
      <c r="B860" s="71"/>
      <c r="E860" s="71"/>
      <c r="G860" s="193"/>
      <c r="J860" s="71"/>
      <c r="K860" s="1116"/>
      <c r="L860" s="71"/>
      <c r="M860" s="71"/>
      <c r="N860" s="71"/>
      <c r="O860" s="71"/>
      <c r="P860" s="71"/>
      <c r="Q860" s="71"/>
    </row>
    <row r="861" spans="2:17">
      <c r="B861" s="71"/>
      <c r="E861" s="71"/>
      <c r="G861" s="193"/>
      <c r="J861" s="71"/>
      <c r="K861" s="1116"/>
      <c r="L861" s="71"/>
      <c r="M861" s="71"/>
      <c r="N861" s="71"/>
      <c r="O861" s="71"/>
      <c r="P861" s="71"/>
      <c r="Q861" s="71"/>
    </row>
    <row r="862" spans="2:17">
      <c r="B862" s="71"/>
      <c r="E862" s="71"/>
      <c r="G862" s="193"/>
      <c r="J862" s="71"/>
      <c r="K862" s="1116"/>
      <c r="L862" s="71"/>
      <c r="M862" s="71"/>
      <c r="N862" s="71"/>
      <c r="O862" s="71"/>
      <c r="P862" s="71"/>
      <c r="Q862" s="71"/>
    </row>
    <row r="863" spans="2:17">
      <c r="B863" s="71"/>
      <c r="E863" s="71"/>
      <c r="G863" s="193"/>
      <c r="J863" s="71"/>
      <c r="K863" s="1116"/>
      <c r="L863" s="71"/>
      <c r="M863" s="71"/>
      <c r="N863" s="71"/>
      <c r="O863" s="71"/>
      <c r="P863" s="71"/>
      <c r="Q863" s="71"/>
    </row>
    <row r="864" spans="2:17">
      <c r="B864" s="71"/>
      <c r="E864" s="71"/>
      <c r="G864" s="193"/>
      <c r="J864" s="71"/>
      <c r="K864" s="1116"/>
      <c r="L864" s="71"/>
      <c r="M864" s="71"/>
      <c r="N864" s="71"/>
      <c r="O864" s="71"/>
      <c r="P864" s="71"/>
      <c r="Q864" s="71"/>
    </row>
    <row r="865" spans="2:17">
      <c r="B865" s="71"/>
      <c r="E865" s="71"/>
      <c r="G865" s="193"/>
      <c r="J865" s="71"/>
      <c r="K865" s="1116"/>
      <c r="L865" s="71"/>
      <c r="M865" s="71"/>
      <c r="N865" s="71"/>
      <c r="O865" s="71"/>
      <c r="P865" s="71"/>
      <c r="Q865" s="71"/>
    </row>
    <row r="866" spans="2:17">
      <c r="B866" s="71"/>
      <c r="E866" s="71"/>
      <c r="G866" s="193"/>
      <c r="J866" s="71"/>
      <c r="K866" s="1116"/>
      <c r="L866" s="71"/>
      <c r="M866" s="71"/>
      <c r="N866" s="71"/>
      <c r="O866" s="71"/>
      <c r="P866" s="71"/>
      <c r="Q866" s="71"/>
    </row>
    <row r="867" spans="2:17">
      <c r="B867" s="71"/>
      <c r="E867" s="71"/>
      <c r="G867" s="193"/>
      <c r="J867" s="71"/>
      <c r="K867" s="1116"/>
      <c r="L867" s="71"/>
      <c r="M867" s="71"/>
      <c r="N867" s="71"/>
      <c r="O867" s="71"/>
      <c r="P867" s="71"/>
      <c r="Q867" s="71"/>
    </row>
    <row r="868" spans="2:17">
      <c r="B868" s="71"/>
      <c r="E868" s="71"/>
      <c r="G868" s="193"/>
      <c r="J868" s="71"/>
      <c r="K868" s="1116"/>
      <c r="L868" s="71"/>
      <c r="M868" s="71"/>
      <c r="N868" s="71"/>
      <c r="O868" s="71"/>
      <c r="P868" s="71"/>
      <c r="Q868" s="71"/>
    </row>
    <row r="869" spans="2:17">
      <c r="B869" s="71"/>
      <c r="E869" s="71"/>
      <c r="G869" s="193"/>
      <c r="J869" s="71"/>
      <c r="K869" s="1116"/>
      <c r="L869" s="71"/>
      <c r="M869" s="71"/>
      <c r="N869" s="71"/>
      <c r="O869" s="71"/>
      <c r="P869" s="71"/>
      <c r="Q869" s="71"/>
    </row>
    <row r="870" spans="2:17">
      <c r="B870" s="71"/>
      <c r="E870" s="71"/>
      <c r="G870" s="193"/>
      <c r="J870" s="71"/>
      <c r="K870" s="1116"/>
      <c r="L870" s="71"/>
      <c r="M870" s="71"/>
      <c r="N870" s="71"/>
      <c r="O870" s="71"/>
      <c r="P870" s="71"/>
      <c r="Q870" s="71"/>
    </row>
    <row r="871" spans="2:17">
      <c r="B871" s="71"/>
      <c r="E871" s="71"/>
      <c r="G871" s="193"/>
      <c r="J871" s="71"/>
      <c r="K871" s="1116"/>
      <c r="L871" s="71"/>
      <c r="M871" s="71"/>
      <c r="N871" s="71"/>
      <c r="O871" s="71"/>
      <c r="P871" s="71"/>
      <c r="Q871" s="71"/>
    </row>
    <row r="872" spans="2:17">
      <c r="B872" s="71"/>
      <c r="E872" s="71"/>
      <c r="G872" s="193"/>
      <c r="J872" s="71"/>
      <c r="K872" s="1116"/>
      <c r="L872" s="71"/>
      <c r="M872" s="71"/>
      <c r="N872" s="71"/>
      <c r="O872" s="71"/>
      <c r="P872" s="71"/>
      <c r="Q872" s="71"/>
    </row>
    <row r="873" spans="2:17">
      <c r="B873" s="71"/>
      <c r="E873" s="71"/>
      <c r="G873" s="193"/>
      <c r="J873" s="71"/>
      <c r="K873" s="1116"/>
      <c r="L873" s="71"/>
      <c r="M873" s="71"/>
      <c r="N873" s="71"/>
      <c r="O873" s="71"/>
      <c r="P873" s="71"/>
      <c r="Q873" s="71"/>
    </row>
    <row r="874" spans="2:17">
      <c r="B874" s="71"/>
      <c r="E874" s="71"/>
      <c r="G874" s="193"/>
      <c r="J874" s="71"/>
      <c r="K874" s="1116"/>
      <c r="L874" s="71"/>
      <c r="M874" s="71"/>
      <c r="N874" s="71"/>
      <c r="O874" s="71"/>
      <c r="P874" s="71"/>
      <c r="Q874" s="71"/>
    </row>
    <row r="875" spans="2:17">
      <c r="B875" s="71"/>
      <c r="E875" s="71"/>
      <c r="G875" s="193"/>
      <c r="J875" s="71"/>
      <c r="K875" s="1116"/>
      <c r="L875" s="71"/>
      <c r="M875" s="71"/>
      <c r="N875" s="71"/>
      <c r="O875" s="71"/>
      <c r="P875" s="71"/>
      <c r="Q875" s="71"/>
    </row>
    <row r="876" spans="2:17">
      <c r="B876" s="71"/>
      <c r="E876" s="71"/>
      <c r="G876" s="193"/>
      <c r="J876" s="71"/>
      <c r="K876" s="1116"/>
      <c r="L876" s="71"/>
      <c r="M876" s="71"/>
      <c r="N876" s="71"/>
      <c r="O876" s="71"/>
      <c r="P876" s="71"/>
      <c r="Q876" s="71"/>
    </row>
    <row r="877" spans="2:17">
      <c r="B877" s="71"/>
      <c r="E877" s="71"/>
      <c r="G877" s="193"/>
      <c r="J877" s="71"/>
      <c r="K877" s="1116"/>
      <c r="L877" s="71"/>
      <c r="M877" s="71"/>
      <c r="N877" s="71"/>
      <c r="O877" s="71"/>
      <c r="P877" s="71"/>
      <c r="Q877" s="71"/>
    </row>
    <row r="878" spans="2:17">
      <c r="B878" s="71"/>
      <c r="E878" s="71"/>
      <c r="G878" s="193"/>
      <c r="J878" s="71"/>
      <c r="K878" s="1116"/>
      <c r="L878" s="71"/>
      <c r="M878" s="71"/>
      <c r="N878" s="71"/>
      <c r="O878" s="71"/>
      <c r="P878" s="71"/>
      <c r="Q878" s="71"/>
    </row>
    <row r="879" spans="2:17">
      <c r="B879" s="71"/>
      <c r="E879" s="71"/>
      <c r="G879" s="193"/>
      <c r="J879" s="71"/>
      <c r="K879" s="1116"/>
      <c r="L879" s="71"/>
      <c r="M879" s="71"/>
      <c r="N879" s="71"/>
      <c r="O879" s="71"/>
      <c r="P879" s="71"/>
      <c r="Q879" s="71"/>
    </row>
    <row r="880" spans="2:17">
      <c r="B880" s="71"/>
      <c r="E880" s="71"/>
      <c r="G880" s="193"/>
      <c r="J880" s="71"/>
      <c r="K880" s="1116"/>
      <c r="L880" s="71"/>
      <c r="M880" s="71"/>
      <c r="N880" s="71"/>
      <c r="O880" s="71"/>
      <c r="P880" s="71"/>
      <c r="Q880" s="71"/>
    </row>
    <row r="881" spans="2:17">
      <c r="B881" s="71"/>
      <c r="E881" s="71"/>
      <c r="G881" s="193"/>
      <c r="J881" s="71"/>
      <c r="K881" s="1116"/>
      <c r="L881" s="71"/>
      <c r="M881" s="71"/>
      <c r="N881" s="71"/>
      <c r="O881" s="71"/>
      <c r="P881" s="71"/>
      <c r="Q881" s="71"/>
    </row>
    <row r="882" spans="2:17">
      <c r="B882" s="71"/>
      <c r="E882" s="71"/>
      <c r="G882" s="193"/>
      <c r="J882" s="71"/>
      <c r="K882" s="1116"/>
      <c r="L882" s="71"/>
      <c r="M882" s="71"/>
      <c r="N882" s="71"/>
      <c r="O882" s="71"/>
      <c r="P882" s="71"/>
      <c r="Q882" s="71"/>
    </row>
    <row r="883" spans="2:17">
      <c r="B883" s="71"/>
      <c r="E883" s="71"/>
      <c r="G883" s="193"/>
      <c r="J883" s="71"/>
      <c r="K883" s="1116"/>
      <c r="L883" s="71"/>
      <c r="M883" s="71"/>
      <c r="N883" s="71"/>
      <c r="O883" s="71"/>
      <c r="P883" s="71"/>
      <c r="Q883" s="71"/>
    </row>
    <row r="884" spans="2:17">
      <c r="B884" s="71"/>
      <c r="E884" s="71"/>
      <c r="G884" s="193"/>
      <c r="J884" s="71"/>
      <c r="K884" s="1116"/>
      <c r="L884" s="71"/>
      <c r="M884" s="71"/>
      <c r="N884" s="71"/>
      <c r="O884" s="71"/>
      <c r="P884" s="71"/>
      <c r="Q884" s="71"/>
    </row>
    <row r="885" spans="2:17">
      <c r="B885" s="71"/>
      <c r="E885" s="71"/>
      <c r="G885" s="193"/>
      <c r="J885" s="71"/>
      <c r="K885" s="1116"/>
      <c r="L885" s="71"/>
      <c r="M885" s="71"/>
      <c r="N885" s="71"/>
      <c r="O885" s="71"/>
      <c r="P885" s="71"/>
      <c r="Q885" s="71"/>
    </row>
    <row r="886" spans="2:17">
      <c r="B886" s="71"/>
      <c r="E886" s="71"/>
      <c r="G886" s="193"/>
      <c r="J886" s="71"/>
      <c r="K886" s="1116"/>
      <c r="L886" s="71"/>
      <c r="M886" s="71"/>
      <c r="N886" s="71"/>
      <c r="O886" s="71"/>
      <c r="P886" s="71"/>
      <c r="Q886" s="71"/>
    </row>
    <row r="887" spans="2:17">
      <c r="B887" s="71"/>
      <c r="E887" s="71"/>
      <c r="G887" s="193"/>
      <c r="J887" s="71"/>
      <c r="K887" s="1116"/>
      <c r="L887" s="71"/>
      <c r="M887" s="71"/>
      <c r="N887" s="71"/>
      <c r="O887" s="71"/>
      <c r="P887" s="71"/>
      <c r="Q887" s="71"/>
    </row>
    <row r="888" spans="2:17">
      <c r="B888" s="71"/>
      <c r="E888" s="71"/>
      <c r="G888" s="193"/>
      <c r="J888" s="71"/>
      <c r="K888" s="1116"/>
      <c r="L888" s="71"/>
      <c r="M888" s="71"/>
      <c r="N888" s="71"/>
      <c r="O888" s="71"/>
      <c r="P888" s="71"/>
      <c r="Q888" s="71"/>
    </row>
    <row r="889" spans="2:17">
      <c r="B889" s="71"/>
      <c r="E889" s="71"/>
      <c r="G889" s="193"/>
      <c r="J889" s="71"/>
      <c r="K889" s="1116"/>
      <c r="L889" s="71"/>
      <c r="M889" s="71"/>
      <c r="N889" s="71"/>
      <c r="O889" s="71"/>
      <c r="P889" s="71"/>
      <c r="Q889" s="71"/>
    </row>
    <row r="890" spans="2:17">
      <c r="B890" s="71"/>
      <c r="E890" s="71"/>
      <c r="G890" s="193"/>
      <c r="J890" s="71"/>
      <c r="K890" s="1116"/>
      <c r="L890" s="71"/>
      <c r="M890" s="71"/>
      <c r="N890" s="71"/>
      <c r="O890" s="71"/>
      <c r="P890" s="71"/>
      <c r="Q890" s="71"/>
    </row>
    <row r="891" spans="2:17">
      <c r="B891" s="71"/>
      <c r="E891" s="71"/>
      <c r="G891" s="193"/>
      <c r="J891" s="71"/>
      <c r="K891" s="1116"/>
      <c r="L891" s="71"/>
      <c r="M891" s="71"/>
      <c r="N891" s="71"/>
      <c r="O891" s="71"/>
      <c r="P891" s="71"/>
      <c r="Q891" s="71"/>
    </row>
    <row r="892" spans="2:17">
      <c r="B892" s="71"/>
      <c r="E892" s="71"/>
      <c r="G892" s="193"/>
      <c r="J892" s="71"/>
      <c r="K892" s="1116"/>
      <c r="L892" s="71"/>
      <c r="M892" s="71"/>
      <c r="N892" s="71"/>
      <c r="O892" s="71"/>
      <c r="P892" s="71"/>
      <c r="Q892" s="71"/>
    </row>
    <row r="893" spans="2:17">
      <c r="B893" s="71"/>
      <c r="E893" s="71"/>
      <c r="G893" s="193"/>
      <c r="J893" s="71"/>
      <c r="K893" s="1116"/>
      <c r="L893" s="71"/>
      <c r="M893" s="71"/>
      <c r="N893" s="71"/>
      <c r="O893" s="71"/>
      <c r="P893" s="71"/>
      <c r="Q893" s="71"/>
    </row>
    <row r="894" spans="2:17">
      <c r="B894" s="71"/>
      <c r="E894" s="71"/>
      <c r="G894" s="193"/>
      <c r="J894" s="71"/>
      <c r="K894" s="1116"/>
      <c r="L894" s="71"/>
      <c r="M894" s="71"/>
      <c r="N894" s="71"/>
      <c r="O894" s="71"/>
      <c r="P894" s="71"/>
      <c r="Q894" s="71"/>
    </row>
    <row r="895" spans="2:17">
      <c r="B895" s="71"/>
      <c r="E895" s="71"/>
      <c r="G895" s="193"/>
      <c r="J895" s="71"/>
      <c r="K895" s="1116"/>
      <c r="L895" s="71"/>
      <c r="M895" s="71"/>
      <c r="N895" s="71"/>
      <c r="O895" s="71"/>
      <c r="P895" s="71"/>
      <c r="Q895" s="71"/>
    </row>
    <row r="896" spans="2:17">
      <c r="B896" s="71"/>
      <c r="E896" s="71"/>
      <c r="G896" s="193"/>
      <c r="J896" s="71"/>
      <c r="K896" s="1116"/>
      <c r="L896" s="71"/>
      <c r="M896" s="71"/>
      <c r="N896" s="71"/>
      <c r="O896" s="71"/>
      <c r="P896" s="71"/>
      <c r="Q896" s="71"/>
    </row>
    <row r="897" spans="2:17">
      <c r="B897" s="71"/>
      <c r="E897" s="71"/>
      <c r="G897" s="193"/>
      <c r="J897" s="71"/>
      <c r="K897" s="1116"/>
      <c r="L897" s="71"/>
      <c r="M897" s="71"/>
      <c r="N897" s="71"/>
      <c r="O897" s="71"/>
      <c r="P897" s="71"/>
      <c r="Q897" s="71"/>
    </row>
    <row r="898" spans="2:17">
      <c r="B898" s="71"/>
      <c r="E898" s="71"/>
      <c r="G898" s="193"/>
      <c r="J898" s="71"/>
      <c r="K898" s="1116"/>
      <c r="L898" s="71"/>
      <c r="M898" s="71"/>
      <c r="N898" s="71"/>
      <c r="O898" s="71"/>
      <c r="P898" s="71"/>
      <c r="Q898" s="71"/>
    </row>
    <row r="899" spans="2:17">
      <c r="B899" s="71"/>
      <c r="E899" s="71"/>
      <c r="G899" s="193"/>
      <c r="J899" s="71"/>
      <c r="K899" s="1116"/>
      <c r="L899" s="71"/>
      <c r="M899" s="71"/>
      <c r="N899" s="71"/>
      <c r="O899" s="71"/>
      <c r="P899" s="71"/>
      <c r="Q899" s="71"/>
    </row>
    <row r="900" spans="2:17">
      <c r="B900" s="71"/>
      <c r="E900" s="71"/>
      <c r="G900" s="193"/>
      <c r="J900" s="71"/>
      <c r="K900" s="1116"/>
      <c r="L900" s="71"/>
      <c r="M900" s="71"/>
      <c r="N900" s="71"/>
      <c r="O900" s="71"/>
      <c r="P900" s="71"/>
      <c r="Q900" s="71"/>
    </row>
    <row r="901" spans="2:17">
      <c r="B901" s="71"/>
      <c r="E901" s="71"/>
      <c r="G901" s="193"/>
      <c r="J901" s="71"/>
      <c r="K901" s="1116"/>
      <c r="L901" s="71"/>
      <c r="M901" s="71"/>
      <c r="N901" s="71"/>
      <c r="O901" s="71"/>
      <c r="P901" s="71"/>
      <c r="Q901" s="71"/>
    </row>
    <row r="902" spans="2:17">
      <c r="B902" s="71"/>
      <c r="E902" s="71"/>
      <c r="G902" s="193"/>
      <c r="J902" s="71"/>
      <c r="K902" s="1116"/>
      <c r="L902" s="71"/>
      <c r="M902" s="71"/>
      <c r="N902" s="71"/>
      <c r="O902" s="71"/>
      <c r="P902" s="71"/>
      <c r="Q902" s="71"/>
    </row>
    <row r="903" spans="2:17">
      <c r="B903" s="71"/>
      <c r="E903" s="71"/>
      <c r="G903" s="193"/>
      <c r="J903" s="71"/>
      <c r="K903" s="1116"/>
      <c r="L903" s="71"/>
      <c r="M903" s="71"/>
      <c r="N903" s="71"/>
      <c r="O903" s="71"/>
      <c r="P903" s="71"/>
      <c r="Q903" s="71"/>
    </row>
    <row r="904" spans="2:17">
      <c r="B904" s="71"/>
      <c r="E904" s="71"/>
      <c r="G904" s="193"/>
      <c r="J904" s="71"/>
      <c r="K904" s="1116"/>
      <c r="L904" s="71"/>
      <c r="M904" s="71"/>
      <c r="N904" s="71"/>
      <c r="O904" s="71"/>
      <c r="P904" s="71"/>
      <c r="Q904" s="71"/>
    </row>
    <row r="905" spans="2:17">
      <c r="B905" s="71"/>
      <c r="E905" s="71"/>
      <c r="G905" s="193"/>
      <c r="J905" s="71"/>
      <c r="K905" s="1116"/>
      <c r="L905" s="71"/>
      <c r="M905" s="71"/>
      <c r="N905" s="71"/>
      <c r="O905" s="71"/>
      <c r="P905" s="71"/>
      <c r="Q905" s="71"/>
    </row>
    <row r="906" spans="2:17">
      <c r="B906" s="71"/>
      <c r="E906" s="71"/>
      <c r="G906" s="193"/>
      <c r="J906" s="71"/>
      <c r="K906" s="1116"/>
      <c r="L906" s="71"/>
      <c r="M906" s="71"/>
      <c r="N906" s="71"/>
      <c r="O906" s="71"/>
      <c r="P906" s="71"/>
      <c r="Q906" s="71"/>
    </row>
    <row r="907" spans="2:17">
      <c r="B907" s="71"/>
      <c r="E907" s="71"/>
      <c r="G907" s="193"/>
      <c r="J907" s="71"/>
      <c r="K907" s="1116"/>
      <c r="L907" s="71"/>
      <c r="M907" s="71"/>
      <c r="N907" s="71"/>
      <c r="O907" s="71"/>
      <c r="P907" s="71"/>
      <c r="Q907" s="71"/>
    </row>
    <row r="908" spans="2:17">
      <c r="B908" s="71"/>
      <c r="E908" s="71"/>
      <c r="G908" s="193"/>
      <c r="J908" s="71"/>
      <c r="K908" s="1116"/>
      <c r="L908" s="71"/>
      <c r="M908" s="71"/>
      <c r="N908" s="71"/>
      <c r="O908" s="71"/>
      <c r="P908" s="71"/>
      <c r="Q908" s="71"/>
    </row>
    <row r="909" spans="2:17">
      <c r="B909" s="71"/>
      <c r="E909" s="71"/>
      <c r="G909" s="193"/>
      <c r="J909" s="71"/>
      <c r="K909" s="1116"/>
      <c r="L909" s="71"/>
      <c r="M909" s="71"/>
      <c r="N909" s="71"/>
      <c r="O909" s="71"/>
      <c r="P909" s="71"/>
      <c r="Q909" s="71"/>
    </row>
    <row r="910" spans="2:17">
      <c r="B910" s="71"/>
      <c r="E910" s="71"/>
      <c r="G910" s="193"/>
      <c r="J910" s="71"/>
      <c r="K910" s="1116"/>
      <c r="L910" s="71"/>
      <c r="M910" s="71"/>
      <c r="N910" s="71"/>
      <c r="O910" s="71"/>
      <c r="P910" s="71"/>
      <c r="Q910" s="71"/>
    </row>
    <row r="911" spans="2:17">
      <c r="B911" s="71"/>
      <c r="E911" s="71"/>
      <c r="G911" s="193"/>
      <c r="J911" s="71"/>
      <c r="K911" s="1116"/>
      <c r="L911" s="71"/>
      <c r="M911" s="71"/>
      <c r="N911" s="71"/>
      <c r="O911" s="71"/>
      <c r="P911" s="71"/>
      <c r="Q911" s="71"/>
    </row>
    <row r="912" spans="2:17">
      <c r="B912" s="71"/>
      <c r="E912" s="71"/>
      <c r="G912" s="193"/>
      <c r="J912" s="71"/>
      <c r="K912" s="1116"/>
      <c r="L912" s="71"/>
      <c r="M912" s="71"/>
      <c r="N912" s="71"/>
      <c r="O912" s="71"/>
      <c r="P912" s="71"/>
      <c r="Q912" s="71"/>
    </row>
    <row r="913" spans="2:17">
      <c r="B913" s="71"/>
      <c r="E913" s="71"/>
      <c r="G913" s="193"/>
      <c r="J913" s="71"/>
      <c r="K913" s="1116"/>
      <c r="L913" s="71"/>
      <c r="M913" s="71"/>
      <c r="N913" s="71"/>
      <c r="O913" s="71"/>
      <c r="P913" s="71"/>
      <c r="Q913" s="71"/>
    </row>
    <row r="914" spans="2:17">
      <c r="B914" s="71"/>
      <c r="E914" s="71"/>
      <c r="G914" s="193"/>
      <c r="J914" s="71"/>
      <c r="K914" s="1116"/>
      <c r="L914" s="71"/>
      <c r="M914" s="71"/>
      <c r="N914" s="71"/>
      <c r="O914" s="71"/>
      <c r="P914" s="71"/>
      <c r="Q914" s="71"/>
    </row>
    <row r="915" spans="2:17">
      <c r="B915" s="71"/>
      <c r="E915" s="71"/>
      <c r="G915" s="193"/>
      <c r="J915" s="71"/>
      <c r="K915" s="1116"/>
      <c r="L915" s="71"/>
      <c r="M915" s="71"/>
      <c r="N915" s="71"/>
      <c r="O915" s="71"/>
      <c r="P915" s="71"/>
      <c r="Q915" s="71"/>
    </row>
    <row r="916" spans="2:17">
      <c r="B916" s="71"/>
      <c r="E916" s="71"/>
      <c r="G916" s="193"/>
      <c r="J916" s="71"/>
      <c r="K916" s="1116"/>
      <c r="L916" s="71"/>
      <c r="M916" s="71"/>
      <c r="N916" s="71"/>
      <c r="O916" s="71"/>
      <c r="P916" s="71"/>
      <c r="Q916" s="71"/>
    </row>
    <row r="917" spans="2:17">
      <c r="B917" s="71"/>
      <c r="E917" s="71"/>
      <c r="G917" s="193"/>
      <c r="J917" s="71"/>
      <c r="K917" s="1116"/>
      <c r="L917" s="71"/>
      <c r="M917" s="71"/>
      <c r="N917" s="71"/>
      <c r="O917" s="71"/>
      <c r="P917" s="71"/>
      <c r="Q917" s="71"/>
    </row>
    <row r="918" spans="2:17">
      <c r="B918" s="71"/>
      <c r="E918" s="71"/>
      <c r="G918" s="193"/>
      <c r="J918" s="71"/>
      <c r="K918" s="1116"/>
      <c r="L918" s="71"/>
      <c r="M918" s="71"/>
      <c r="N918" s="71"/>
      <c r="O918" s="71"/>
      <c r="P918" s="71"/>
      <c r="Q918" s="71"/>
    </row>
    <row r="919" spans="2:17">
      <c r="B919" s="71"/>
      <c r="E919" s="71"/>
      <c r="G919" s="193"/>
      <c r="J919" s="71"/>
      <c r="K919" s="1116"/>
      <c r="L919" s="71"/>
      <c r="M919" s="71"/>
      <c r="N919" s="71"/>
      <c r="O919" s="71"/>
      <c r="P919" s="71"/>
      <c r="Q919" s="71"/>
    </row>
    <row r="920" spans="2:17">
      <c r="B920" s="71"/>
      <c r="E920" s="71"/>
      <c r="G920" s="193"/>
      <c r="J920" s="71"/>
      <c r="K920" s="1116"/>
      <c r="L920" s="71"/>
      <c r="M920" s="71"/>
      <c r="N920" s="71"/>
      <c r="O920" s="71"/>
      <c r="P920" s="71"/>
      <c r="Q920" s="71"/>
    </row>
    <row r="921" spans="2:17">
      <c r="B921" s="71"/>
      <c r="E921" s="71"/>
      <c r="G921" s="193"/>
      <c r="J921" s="71"/>
      <c r="K921" s="1116"/>
      <c r="L921" s="71"/>
      <c r="M921" s="71"/>
      <c r="N921" s="71"/>
      <c r="O921" s="71"/>
      <c r="P921" s="71"/>
      <c r="Q921" s="71"/>
    </row>
    <row r="922" spans="2:17">
      <c r="B922" s="71"/>
      <c r="E922" s="71"/>
      <c r="G922" s="193"/>
      <c r="J922" s="71"/>
      <c r="K922" s="1116"/>
      <c r="L922" s="71"/>
      <c r="M922" s="71"/>
      <c r="N922" s="71"/>
      <c r="O922" s="71"/>
      <c r="P922" s="71"/>
      <c r="Q922" s="71"/>
    </row>
    <row r="923" spans="2:17">
      <c r="B923" s="71"/>
      <c r="E923" s="71"/>
      <c r="G923" s="193"/>
      <c r="J923" s="71"/>
      <c r="K923" s="1116"/>
      <c r="L923" s="71"/>
      <c r="M923" s="71"/>
      <c r="N923" s="71"/>
      <c r="O923" s="71"/>
      <c r="P923" s="71"/>
      <c r="Q923" s="71"/>
    </row>
    <row r="924" spans="2:17">
      <c r="B924" s="71"/>
      <c r="E924" s="71"/>
      <c r="G924" s="193"/>
      <c r="J924" s="71"/>
      <c r="K924" s="1116"/>
      <c r="L924" s="71"/>
      <c r="M924" s="71"/>
      <c r="N924" s="71"/>
      <c r="O924" s="71"/>
      <c r="P924" s="71"/>
      <c r="Q924" s="71"/>
    </row>
    <row r="925" spans="2:17">
      <c r="B925" s="71"/>
      <c r="E925" s="71"/>
      <c r="G925" s="193"/>
      <c r="J925" s="71"/>
      <c r="K925" s="1116"/>
      <c r="L925" s="71"/>
      <c r="M925" s="71"/>
      <c r="N925" s="71"/>
      <c r="O925" s="71"/>
      <c r="P925" s="71"/>
      <c r="Q925" s="71"/>
    </row>
    <row r="926" spans="2:17">
      <c r="B926" s="71"/>
      <c r="E926" s="71"/>
      <c r="G926" s="193"/>
      <c r="J926" s="71"/>
      <c r="K926" s="1116"/>
      <c r="L926" s="71"/>
      <c r="M926" s="71"/>
      <c r="N926" s="71"/>
      <c r="O926" s="71"/>
      <c r="P926" s="71"/>
      <c r="Q926" s="71"/>
    </row>
    <row r="927" spans="2:17">
      <c r="B927" s="71"/>
      <c r="E927" s="71"/>
      <c r="G927" s="193"/>
      <c r="J927" s="71"/>
      <c r="K927" s="1116"/>
      <c r="L927" s="71"/>
      <c r="M927" s="71"/>
      <c r="N927" s="71"/>
      <c r="O927" s="71"/>
      <c r="P927" s="71"/>
      <c r="Q927" s="71"/>
    </row>
    <row r="928" spans="2:17">
      <c r="B928" s="71"/>
      <c r="E928" s="71"/>
      <c r="G928" s="193"/>
      <c r="J928" s="71"/>
      <c r="K928" s="1116"/>
      <c r="L928" s="71"/>
      <c r="M928" s="71"/>
      <c r="N928" s="71"/>
      <c r="O928" s="71"/>
      <c r="P928" s="71"/>
      <c r="Q928" s="71"/>
    </row>
    <row r="929" spans="2:17">
      <c r="B929" s="71"/>
      <c r="E929" s="71"/>
      <c r="G929" s="193"/>
      <c r="J929" s="71"/>
      <c r="K929" s="1116"/>
      <c r="L929" s="71"/>
      <c r="M929" s="71"/>
      <c r="N929" s="71"/>
      <c r="O929" s="71"/>
      <c r="P929" s="71"/>
      <c r="Q929" s="71"/>
    </row>
    <row r="930" spans="2:17">
      <c r="B930" s="71"/>
      <c r="E930" s="71"/>
      <c r="G930" s="193"/>
      <c r="J930" s="71"/>
      <c r="K930" s="1116"/>
      <c r="L930" s="71"/>
      <c r="M930" s="71"/>
      <c r="N930" s="71"/>
      <c r="O930" s="71"/>
      <c r="P930" s="71"/>
      <c r="Q930" s="71"/>
    </row>
    <row r="931" spans="2:17">
      <c r="B931" s="71"/>
      <c r="E931" s="71"/>
      <c r="G931" s="193"/>
      <c r="J931" s="71"/>
      <c r="K931" s="1116"/>
      <c r="L931" s="71"/>
      <c r="M931" s="71"/>
      <c r="N931" s="71"/>
      <c r="O931" s="71"/>
      <c r="P931" s="71"/>
      <c r="Q931" s="71"/>
    </row>
    <row r="932" spans="2:17">
      <c r="B932" s="71"/>
      <c r="E932" s="71"/>
      <c r="G932" s="193"/>
      <c r="J932" s="71"/>
      <c r="K932" s="1116"/>
      <c r="L932" s="71"/>
      <c r="M932" s="71"/>
      <c r="N932" s="71"/>
      <c r="O932" s="71"/>
      <c r="P932" s="71"/>
      <c r="Q932" s="71"/>
    </row>
    <row r="933" spans="2:17">
      <c r="B933" s="71"/>
      <c r="E933" s="71"/>
      <c r="G933" s="193"/>
      <c r="J933" s="71"/>
      <c r="K933" s="1116"/>
      <c r="L933" s="71"/>
      <c r="M933" s="71"/>
      <c r="N933" s="71"/>
      <c r="O933" s="71"/>
      <c r="P933" s="71"/>
      <c r="Q933" s="71"/>
    </row>
    <row r="934" spans="2:17">
      <c r="B934" s="71"/>
      <c r="E934" s="71"/>
      <c r="G934" s="193"/>
      <c r="J934" s="71"/>
      <c r="K934" s="1116"/>
      <c r="L934" s="71"/>
      <c r="M934" s="71"/>
      <c r="N934" s="71"/>
      <c r="O934" s="71"/>
      <c r="P934" s="71"/>
      <c r="Q934" s="71"/>
    </row>
    <row r="935" spans="2:17">
      <c r="B935" s="71"/>
      <c r="E935" s="71"/>
      <c r="G935" s="193"/>
      <c r="J935" s="71"/>
      <c r="K935" s="1116"/>
      <c r="L935" s="71"/>
      <c r="M935" s="71"/>
      <c r="N935" s="71"/>
      <c r="O935" s="71"/>
      <c r="P935" s="71"/>
      <c r="Q935" s="71"/>
    </row>
    <row r="936" spans="2:17">
      <c r="B936" s="71"/>
      <c r="E936" s="71"/>
      <c r="G936" s="193"/>
      <c r="J936" s="71"/>
      <c r="K936" s="1116"/>
      <c r="L936" s="71"/>
      <c r="M936" s="71"/>
      <c r="N936" s="71"/>
      <c r="O936" s="71"/>
      <c r="P936" s="71"/>
      <c r="Q936" s="71"/>
    </row>
    <row r="937" spans="2:17">
      <c r="B937" s="71"/>
      <c r="E937" s="71"/>
      <c r="G937" s="193"/>
      <c r="J937" s="71"/>
      <c r="K937" s="1116"/>
      <c r="L937" s="71"/>
      <c r="M937" s="71"/>
      <c r="N937" s="71"/>
      <c r="O937" s="71"/>
      <c r="P937" s="71"/>
      <c r="Q937" s="71"/>
    </row>
    <row r="938" spans="2:17">
      <c r="B938" s="71"/>
      <c r="E938" s="71"/>
      <c r="G938" s="193"/>
      <c r="J938" s="71"/>
      <c r="K938" s="1116"/>
      <c r="L938" s="71"/>
      <c r="M938" s="71"/>
      <c r="N938" s="71"/>
      <c r="O938" s="71"/>
      <c r="P938" s="71"/>
      <c r="Q938" s="71"/>
    </row>
    <row r="939" spans="2:17">
      <c r="B939" s="71"/>
      <c r="E939" s="71"/>
      <c r="G939" s="193"/>
      <c r="J939" s="71"/>
      <c r="K939" s="1116"/>
      <c r="L939" s="71"/>
      <c r="M939" s="71"/>
      <c r="N939" s="71"/>
      <c r="O939" s="71"/>
      <c r="P939" s="71"/>
      <c r="Q939" s="71"/>
    </row>
    <row r="940" spans="2:17">
      <c r="B940" s="71"/>
      <c r="E940" s="71"/>
      <c r="G940" s="193"/>
      <c r="J940" s="71"/>
      <c r="K940" s="1116"/>
      <c r="L940" s="71"/>
      <c r="M940" s="71"/>
      <c r="N940" s="71"/>
      <c r="O940" s="71"/>
      <c r="P940" s="71"/>
      <c r="Q940" s="71"/>
    </row>
    <row r="941" spans="2:17">
      <c r="B941" s="71"/>
      <c r="E941" s="71"/>
      <c r="G941" s="193"/>
      <c r="J941" s="71"/>
      <c r="K941" s="1116"/>
      <c r="L941" s="71"/>
      <c r="M941" s="71"/>
      <c r="N941" s="71"/>
      <c r="O941" s="71"/>
      <c r="P941" s="71"/>
      <c r="Q941" s="71"/>
    </row>
    <row r="942" spans="2:17">
      <c r="B942" s="71"/>
      <c r="E942" s="71"/>
      <c r="G942" s="193"/>
      <c r="J942" s="71"/>
      <c r="K942" s="1116"/>
      <c r="L942" s="71"/>
      <c r="M942" s="71"/>
      <c r="N942" s="71"/>
      <c r="O942" s="71"/>
      <c r="P942" s="71"/>
      <c r="Q942" s="71"/>
    </row>
    <row r="943" spans="2:17">
      <c r="B943" s="71"/>
      <c r="E943" s="71"/>
      <c r="G943" s="193"/>
      <c r="J943" s="71"/>
      <c r="K943" s="1116"/>
      <c r="L943" s="71"/>
      <c r="M943" s="71"/>
      <c r="N943" s="71"/>
      <c r="O943" s="71"/>
      <c r="P943" s="71"/>
      <c r="Q943" s="71"/>
    </row>
    <row r="944" spans="2:17">
      <c r="B944" s="71"/>
      <c r="E944" s="71"/>
      <c r="G944" s="193"/>
      <c r="J944" s="71"/>
      <c r="K944" s="1116"/>
      <c r="L944" s="71"/>
      <c r="M944" s="71"/>
      <c r="N944" s="71"/>
      <c r="O944" s="71"/>
      <c r="P944" s="71"/>
      <c r="Q944" s="71"/>
    </row>
    <row r="945" spans="2:17">
      <c r="B945" s="71"/>
      <c r="E945" s="71"/>
      <c r="G945" s="193"/>
      <c r="J945" s="71"/>
      <c r="K945" s="1116"/>
      <c r="L945" s="71"/>
      <c r="M945" s="71"/>
      <c r="N945" s="71"/>
      <c r="O945" s="71"/>
      <c r="P945" s="71"/>
      <c r="Q945" s="71"/>
    </row>
    <row r="946" spans="2:17">
      <c r="B946" s="71"/>
      <c r="E946" s="71"/>
      <c r="G946" s="193"/>
      <c r="J946" s="71"/>
      <c r="K946" s="1116"/>
      <c r="L946" s="71"/>
      <c r="M946" s="71"/>
      <c r="N946" s="71"/>
      <c r="O946" s="71"/>
      <c r="P946" s="71"/>
      <c r="Q946" s="71"/>
    </row>
    <row r="947" spans="2:17">
      <c r="B947" s="71"/>
      <c r="E947" s="71"/>
      <c r="G947" s="193"/>
      <c r="J947" s="71"/>
      <c r="K947" s="1116"/>
      <c r="L947" s="71"/>
      <c r="M947" s="71"/>
      <c r="N947" s="71"/>
      <c r="O947" s="71"/>
      <c r="P947" s="71"/>
      <c r="Q947" s="71"/>
    </row>
    <row r="948" spans="2:17">
      <c r="B948" s="71"/>
      <c r="E948" s="71"/>
      <c r="G948" s="193"/>
      <c r="J948" s="71"/>
      <c r="K948" s="1116"/>
      <c r="L948" s="71"/>
      <c r="M948" s="71"/>
      <c r="N948" s="71"/>
      <c r="O948" s="71"/>
      <c r="P948" s="71"/>
      <c r="Q948" s="71"/>
    </row>
    <row r="949" spans="2:17">
      <c r="B949" s="71"/>
      <c r="E949" s="71"/>
      <c r="G949" s="193"/>
      <c r="J949" s="71"/>
      <c r="K949" s="1116"/>
      <c r="L949" s="71"/>
      <c r="M949" s="71"/>
      <c r="N949" s="71"/>
      <c r="O949" s="71"/>
      <c r="P949" s="71"/>
      <c r="Q949" s="71"/>
    </row>
    <row r="950" spans="2:17">
      <c r="B950" s="71"/>
      <c r="E950" s="71"/>
      <c r="G950" s="193"/>
      <c r="J950" s="71"/>
      <c r="K950" s="1116"/>
      <c r="L950" s="71"/>
      <c r="M950" s="71"/>
      <c r="N950" s="71"/>
      <c r="O950" s="71"/>
      <c r="P950" s="71"/>
      <c r="Q950" s="71"/>
    </row>
    <row r="951" spans="2:17">
      <c r="B951" s="71"/>
      <c r="E951" s="71"/>
      <c r="G951" s="193"/>
      <c r="J951" s="71"/>
      <c r="K951" s="1116"/>
      <c r="L951" s="71"/>
      <c r="M951" s="71"/>
      <c r="N951" s="71"/>
      <c r="O951" s="71"/>
      <c r="P951" s="71"/>
      <c r="Q951" s="71"/>
    </row>
    <row r="952" spans="2:17">
      <c r="B952" s="71"/>
      <c r="E952" s="71"/>
      <c r="G952" s="193"/>
      <c r="J952" s="71"/>
      <c r="K952" s="1116"/>
      <c r="L952" s="71"/>
      <c r="M952" s="71"/>
      <c r="N952" s="71"/>
      <c r="O952" s="71"/>
      <c r="P952" s="71"/>
      <c r="Q952" s="71"/>
    </row>
    <row r="953" spans="2:17">
      <c r="B953" s="71"/>
      <c r="E953" s="71"/>
      <c r="G953" s="193"/>
      <c r="J953" s="71"/>
      <c r="K953" s="1116"/>
      <c r="L953" s="71"/>
      <c r="M953" s="71"/>
      <c r="N953" s="71"/>
      <c r="O953" s="71"/>
      <c r="P953" s="71"/>
      <c r="Q953" s="71"/>
    </row>
    <row r="954" spans="2:17">
      <c r="B954" s="71"/>
      <c r="E954" s="71"/>
      <c r="G954" s="193"/>
      <c r="J954" s="71"/>
      <c r="K954" s="1116"/>
      <c r="L954" s="71"/>
      <c r="M954" s="71"/>
      <c r="N954" s="71"/>
      <c r="O954" s="71"/>
      <c r="P954" s="71"/>
      <c r="Q954" s="71"/>
    </row>
    <row r="955" spans="2:17">
      <c r="B955" s="71"/>
      <c r="E955" s="71"/>
      <c r="G955" s="193"/>
      <c r="J955" s="71"/>
      <c r="K955" s="1116"/>
      <c r="L955" s="71"/>
      <c r="M955" s="71"/>
      <c r="N955" s="71"/>
      <c r="O955" s="71"/>
      <c r="P955" s="71"/>
      <c r="Q955" s="71"/>
    </row>
    <row r="956" spans="2:17">
      <c r="B956" s="71"/>
      <c r="E956" s="71"/>
      <c r="G956" s="193"/>
      <c r="J956" s="71"/>
      <c r="K956" s="1116"/>
      <c r="L956" s="71"/>
      <c r="M956" s="71"/>
      <c r="N956" s="71"/>
      <c r="O956" s="71"/>
      <c r="P956" s="71"/>
      <c r="Q956" s="71"/>
    </row>
    <row r="957" spans="2:17">
      <c r="B957" s="71"/>
      <c r="E957" s="71"/>
      <c r="G957" s="193"/>
      <c r="J957" s="71"/>
      <c r="K957" s="1116"/>
      <c r="L957" s="71"/>
      <c r="M957" s="71"/>
      <c r="N957" s="71"/>
      <c r="O957" s="71"/>
      <c r="P957" s="71"/>
      <c r="Q957" s="71"/>
    </row>
    <row r="958" spans="2:17">
      <c r="B958" s="71"/>
      <c r="E958" s="71"/>
      <c r="G958" s="193"/>
      <c r="J958" s="71"/>
      <c r="K958" s="1116"/>
      <c r="L958" s="71"/>
      <c r="M958" s="71"/>
      <c r="N958" s="71"/>
      <c r="O958" s="71"/>
      <c r="P958" s="71"/>
      <c r="Q958" s="71"/>
    </row>
    <row r="959" spans="2:17">
      <c r="B959" s="71"/>
      <c r="E959" s="71"/>
      <c r="G959" s="193"/>
      <c r="J959" s="71"/>
      <c r="K959" s="1116"/>
      <c r="L959" s="71"/>
      <c r="M959" s="71"/>
      <c r="N959" s="71"/>
      <c r="O959" s="71"/>
      <c r="P959" s="71"/>
      <c r="Q959" s="71"/>
    </row>
    <row r="960" spans="2:17">
      <c r="B960" s="71"/>
      <c r="E960" s="71"/>
      <c r="G960" s="193"/>
      <c r="J960" s="71"/>
      <c r="K960" s="1116"/>
      <c r="L960" s="71"/>
      <c r="M960" s="71"/>
      <c r="N960" s="71"/>
      <c r="O960" s="71"/>
      <c r="P960" s="71"/>
      <c r="Q960" s="71"/>
    </row>
    <row r="961" spans="2:17">
      <c r="B961" s="71"/>
      <c r="E961" s="71"/>
      <c r="G961" s="193"/>
      <c r="J961" s="71"/>
      <c r="K961" s="1116"/>
      <c r="L961" s="71"/>
      <c r="M961" s="71"/>
      <c r="N961" s="71"/>
      <c r="O961" s="71"/>
      <c r="P961" s="71"/>
      <c r="Q961" s="71"/>
    </row>
    <row r="962" spans="2:17">
      <c r="B962" s="71"/>
      <c r="E962" s="71"/>
      <c r="G962" s="193"/>
      <c r="J962" s="71"/>
      <c r="K962" s="1116"/>
      <c r="L962" s="71"/>
      <c r="M962" s="71"/>
      <c r="N962" s="71"/>
      <c r="O962" s="71"/>
      <c r="P962" s="71"/>
      <c r="Q962" s="71"/>
    </row>
    <row r="963" spans="2:17">
      <c r="B963" s="71"/>
      <c r="E963" s="71"/>
      <c r="G963" s="193"/>
      <c r="J963" s="71"/>
      <c r="K963" s="1116"/>
      <c r="L963" s="71"/>
      <c r="M963" s="71"/>
      <c r="N963" s="71"/>
      <c r="O963" s="71"/>
      <c r="P963" s="71"/>
      <c r="Q963" s="71"/>
    </row>
    <row r="964" spans="2:17">
      <c r="B964" s="71"/>
      <c r="E964" s="71"/>
      <c r="G964" s="193"/>
      <c r="J964" s="71"/>
      <c r="K964" s="1116"/>
      <c r="L964" s="71"/>
      <c r="M964" s="71"/>
      <c r="N964" s="71"/>
      <c r="O964" s="71"/>
      <c r="P964" s="71"/>
      <c r="Q964" s="71"/>
    </row>
    <row r="965" spans="2:17">
      <c r="B965" s="71"/>
      <c r="E965" s="71"/>
      <c r="G965" s="193"/>
      <c r="J965" s="71"/>
      <c r="K965" s="1116"/>
      <c r="L965" s="71"/>
      <c r="M965" s="71"/>
      <c r="N965" s="71"/>
      <c r="O965" s="71"/>
      <c r="P965" s="71"/>
      <c r="Q965" s="71"/>
    </row>
    <row r="966" spans="2:17">
      <c r="B966" s="71"/>
      <c r="E966" s="71"/>
      <c r="G966" s="193"/>
      <c r="J966" s="71"/>
      <c r="K966" s="1116"/>
      <c r="L966" s="71"/>
      <c r="M966" s="71"/>
      <c r="N966" s="71"/>
      <c r="O966" s="71"/>
      <c r="P966" s="71"/>
      <c r="Q966" s="71"/>
    </row>
    <row r="967" spans="2:17">
      <c r="B967" s="71"/>
      <c r="E967" s="71"/>
      <c r="G967" s="193"/>
      <c r="J967" s="71"/>
      <c r="K967" s="1116"/>
      <c r="L967" s="71"/>
      <c r="M967" s="71"/>
      <c r="N967" s="71"/>
      <c r="O967" s="71"/>
      <c r="P967" s="71"/>
      <c r="Q967" s="71"/>
    </row>
    <row r="968" spans="2:17">
      <c r="B968" s="71"/>
      <c r="E968" s="71"/>
      <c r="G968" s="193"/>
      <c r="J968" s="71"/>
      <c r="K968" s="1116"/>
      <c r="L968" s="71"/>
      <c r="M968" s="71"/>
      <c r="N968" s="71"/>
      <c r="O968" s="71"/>
      <c r="P968" s="71"/>
      <c r="Q968" s="71"/>
    </row>
    <row r="969" spans="2:17">
      <c r="B969" s="71"/>
      <c r="E969" s="71"/>
      <c r="G969" s="193"/>
      <c r="J969" s="71"/>
      <c r="K969" s="1116"/>
      <c r="L969" s="71"/>
      <c r="M969" s="71"/>
      <c r="N969" s="71"/>
      <c r="O969" s="71"/>
      <c r="P969" s="71"/>
      <c r="Q969" s="71"/>
    </row>
    <row r="970" spans="2:17">
      <c r="B970" s="71"/>
      <c r="E970" s="71"/>
      <c r="G970" s="193"/>
      <c r="J970" s="71"/>
      <c r="K970" s="1116"/>
      <c r="L970" s="71"/>
      <c r="M970" s="71"/>
      <c r="N970" s="71"/>
      <c r="O970" s="71"/>
      <c r="P970" s="71"/>
      <c r="Q970" s="71"/>
    </row>
    <row r="971" spans="2:17">
      <c r="B971" s="71"/>
      <c r="E971" s="71"/>
      <c r="G971" s="193"/>
      <c r="J971" s="71"/>
      <c r="K971" s="1116"/>
      <c r="L971" s="71"/>
      <c r="M971" s="71"/>
      <c r="N971" s="71"/>
      <c r="O971" s="71"/>
      <c r="P971" s="71"/>
      <c r="Q971" s="71"/>
    </row>
    <row r="972" spans="2:17">
      <c r="B972" s="71"/>
      <c r="E972" s="71"/>
      <c r="G972" s="193"/>
      <c r="J972" s="71"/>
      <c r="K972" s="1116"/>
      <c r="L972" s="71"/>
      <c r="M972" s="71"/>
      <c r="N972" s="71"/>
      <c r="O972" s="71"/>
      <c r="P972" s="71"/>
      <c r="Q972" s="71"/>
    </row>
    <row r="973" spans="2:17">
      <c r="B973" s="71"/>
      <c r="E973" s="71"/>
      <c r="G973" s="193"/>
      <c r="J973" s="71"/>
      <c r="K973" s="1116"/>
      <c r="L973" s="71"/>
      <c r="M973" s="71"/>
      <c r="N973" s="71"/>
      <c r="O973" s="71"/>
      <c r="P973" s="71"/>
      <c r="Q973" s="71"/>
    </row>
    <row r="974" spans="2:17">
      <c r="B974" s="71"/>
      <c r="E974" s="71"/>
      <c r="G974" s="193"/>
      <c r="J974" s="71"/>
      <c r="K974" s="1116"/>
      <c r="L974" s="71"/>
      <c r="M974" s="71"/>
      <c r="N974" s="71"/>
      <c r="O974" s="71"/>
      <c r="P974" s="71"/>
      <c r="Q974" s="71"/>
    </row>
    <row r="975" spans="2:17">
      <c r="B975" s="71"/>
      <c r="E975" s="71"/>
      <c r="G975" s="193"/>
      <c r="J975" s="71"/>
      <c r="K975" s="1116"/>
      <c r="L975" s="71"/>
      <c r="M975" s="71"/>
      <c r="N975" s="71"/>
      <c r="O975" s="71"/>
      <c r="P975" s="71"/>
      <c r="Q975" s="71"/>
    </row>
    <row r="979" spans="1:29" ht="15.5">
      <c r="A979" s="1124" t="s">
        <v>3106</v>
      </c>
    </row>
    <row r="981" spans="1:29" ht="69">
      <c r="A981" s="547" t="s">
        <v>172</v>
      </c>
      <c r="B981" s="547" t="s">
        <v>1830</v>
      </c>
      <c r="C981" s="547" t="s">
        <v>3037</v>
      </c>
      <c r="D981" s="1111" t="s">
        <v>3148</v>
      </c>
      <c r="E981" s="547" t="s">
        <v>3038</v>
      </c>
      <c r="F981" s="547" t="s">
        <v>3154</v>
      </c>
      <c r="G981" s="547" t="s">
        <v>22</v>
      </c>
      <c r="H981" s="547" t="s">
        <v>976</v>
      </c>
      <c r="I981" s="547" t="s">
        <v>1055</v>
      </c>
      <c r="J981" s="547" t="s">
        <v>3051</v>
      </c>
      <c r="K981" s="547" t="s">
        <v>977</v>
      </c>
      <c r="L981" s="547" t="s">
        <v>2855</v>
      </c>
      <c r="M981" s="547" t="s">
        <v>3036</v>
      </c>
      <c r="N981" s="547" t="s">
        <v>1027</v>
      </c>
      <c r="O981" s="547" t="s">
        <v>1028</v>
      </c>
      <c r="P981" s="547" t="s">
        <v>136</v>
      </c>
      <c r="Q981" s="547" t="s">
        <v>2936</v>
      </c>
      <c r="R981" s="547" t="s">
        <v>2937</v>
      </c>
      <c r="S981" s="547" t="s">
        <v>3059</v>
      </c>
      <c r="T981" s="547" t="s">
        <v>145</v>
      </c>
      <c r="U981" s="547" t="s">
        <v>137</v>
      </c>
      <c r="V981" s="547" t="s">
        <v>23</v>
      </c>
      <c r="W981" s="547" t="s">
        <v>1056</v>
      </c>
      <c r="X981" s="547" t="s">
        <v>1057</v>
      </c>
      <c r="Y981" s="547" t="s">
        <v>138</v>
      </c>
      <c r="Z981" s="547" t="s">
        <v>3067</v>
      </c>
      <c r="AA981" s="547" t="s">
        <v>267</v>
      </c>
      <c r="AB981" s="547" t="s">
        <v>3092</v>
      </c>
      <c r="AC981" s="547" t="s">
        <v>28</v>
      </c>
    </row>
    <row r="982" spans="1:29" ht="12.5">
      <c r="B982" s="71"/>
      <c r="E982" s="71"/>
      <c r="G982"/>
      <c r="H982"/>
      <c r="I982"/>
      <c r="J982"/>
      <c r="K982"/>
      <c r="L982"/>
      <c r="M982"/>
      <c r="N982"/>
      <c r="O982"/>
      <c r="P982" s="1122"/>
      <c r="Q982"/>
      <c r="R982"/>
      <c r="S982"/>
      <c r="T982"/>
      <c r="U982"/>
      <c r="V982"/>
      <c r="W982"/>
      <c r="X982"/>
      <c r="Y982"/>
      <c r="Z982"/>
      <c r="AA982"/>
      <c r="AB982"/>
      <c r="AC982"/>
    </row>
    <row r="983" spans="1:29" ht="12.5">
      <c r="B983" s="71"/>
      <c r="E983" s="71"/>
      <c r="G983"/>
      <c r="H983"/>
      <c r="I983"/>
      <c r="J983"/>
      <c r="K983"/>
      <c r="L983"/>
      <c r="M983"/>
      <c r="N983"/>
      <c r="O983"/>
      <c r="P983" s="1122"/>
      <c r="Q983"/>
      <c r="R983"/>
      <c r="S983"/>
      <c r="T983"/>
      <c r="U983"/>
      <c r="V983"/>
      <c r="W983"/>
      <c r="X983"/>
      <c r="Y983"/>
      <c r="Z983"/>
      <c r="AA983"/>
      <c r="AB983"/>
      <c r="AC983"/>
    </row>
    <row r="984" spans="1:29" ht="12.5">
      <c r="B984" s="71"/>
      <c r="E984" s="71"/>
      <c r="G984"/>
      <c r="H984"/>
      <c r="I984"/>
      <c r="J984"/>
      <c r="K984"/>
      <c r="L984"/>
      <c r="M984"/>
      <c r="N984"/>
      <c r="O984"/>
      <c r="P984" s="1122"/>
      <c r="Q984"/>
      <c r="R984"/>
      <c r="S984"/>
      <c r="T984"/>
      <c r="U984"/>
      <c r="V984"/>
      <c r="W984"/>
      <c r="X984"/>
      <c r="Y984"/>
      <c r="Z984"/>
      <c r="AA984"/>
      <c r="AB984"/>
      <c r="AC984"/>
    </row>
    <row r="985" spans="1:29" ht="12.5">
      <c r="B985" s="71"/>
      <c r="E985" s="71"/>
      <c r="G985"/>
      <c r="H985"/>
      <c r="I985"/>
      <c r="J985"/>
      <c r="K985"/>
      <c r="L985"/>
      <c r="M985"/>
      <c r="N985"/>
      <c r="O985"/>
      <c r="P985" s="1122"/>
      <c r="Q985"/>
      <c r="R985"/>
      <c r="S985"/>
      <c r="T985"/>
      <c r="U985"/>
      <c r="V985"/>
      <c r="W985"/>
      <c r="X985"/>
      <c r="Y985"/>
      <c r="Z985"/>
      <c r="AA985"/>
      <c r="AB985"/>
      <c r="AC985"/>
    </row>
    <row r="986" spans="1:29" ht="12.5">
      <c r="B986" s="71"/>
      <c r="E986" s="71"/>
      <c r="G986"/>
      <c r="H986"/>
      <c r="I986"/>
      <c r="J986"/>
      <c r="K986"/>
      <c r="L986"/>
      <c r="M986"/>
      <c r="N986"/>
      <c r="O986"/>
      <c r="P986" s="1122"/>
      <c r="Q986"/>
      <c r="R986"/>
      <c r="S986"/>
      <c r="T986"/>
      <c r="U986"/>
      <c r="V986"/>
      <c r="W986"/>
      <c r="X986"/>
      <c r="Y986"/>
      <c r="Z986"/>
      <c r="AA986"/>
      <c r="AB986"/>
      <c r="AC986"/>
    </row>
    <row r="987" spans="1:29" ht="12.5">
      <c r="B987" s="71"/>
      <c r="E987" s="71"/>
      <c r="G987"/>
      <c r="H987"/>
      <c r="I987"/>
      <c r="J987"/>
      <c r="K987"/>
      <c r="L987"/>
      <c r="M987"/>
      <c r="N987"/>
      <c r="O987"/>
      <c r="P987" s="1122"/>
      <c r="Q987"/>
      <c r="R987"/>
      <c r="S987"/>
      <c r="T987"/>
      <c r="U987"/>
      <c r="V987"/>
      <c r="W987"/>
      <c r="X987"/>
      <c r="Y987"/>
      <c r="Z987"/>
      <c r="AA987"/>
      <c r="AB987"/>
      <c r="AC987"/>
    </row>
    <row r="988" spans="1:29" ht="12.5">
      <c r="B988" s="71"/>
      <c r="E988" s="71"/>
      <c r="G988"/>
      <c r="H988"/>
      <c r="I988"/>
      <c r="J988"/>
      <c r="K988"/>
      <c r="L988"/>
      <c r="M988"/>
      <c r="N988"/>
      <c r="O988"/>
      <c r="P988" s="1122"/>
      <c r="Q988"/>
      <c r="R988"/>
      <c r="S988"/>
      <c r="T988"/>
      <c r="U988"/>
      <c r="V988"/>
      <c r="W988"/>
      <c r="X988"/>
      <c r="Y988"/>
      <c r="Z988"/>
      <c r="AA988"/>
      <c r="AB988"/>
      <c r="AC988"/>
    </row>
    <row r="989" spans="1:29" ht="12.5">
      <c r="B989" s="71"/>
      <c r="E989" s="71"/>
      <c r="G989"/>
      <c r="H989"/>
      <c r="I989"/>
      <c r="J989"/>
      <c r="K989"/>
      <c r="L989"/>
      <c r="M989"/>
      <c r="N989"/>
      <c r="O989"/>
      <c r="P989" s="1122"/>
      <c r="Q989"/>
      <c r="R989"/>
      <c r="S989"/>
      <c r="T989"/>
      <c r="U989"/>
      <c r="V989"/>
      <c r="W989"/>
      <c r="X989"/>
      <c r="Y989"/>
      <c r="Z989"/>
      <c r="AA989"/>
      <c r="AB989"/>
      <c r="AC989"/>
    </row>
    <row r="990" spans="1:29" ht="12.5">
      <c r="B990" s="71"/>
      <c r="E990" s="71"/>
      <c r="G990"/>
      <c r="H990"/>
      <c r="I990"/>
      <c r="J990"/>
      <c r="K990"/>
      <c r="L990"/>
      <c r="M990"/>
      <c r="N990"/>
      <c r="O990"/>
      <c r="P990" s="1122"/>
      <c r="Q990"/>
      <c r="R990"/>
      <c r="S990"/>
      <c r="T990"/>
      <c r="U990"/>
      <c r="V990"/>
      <c r="W990"/>
      <c r="X990"/>
      <c r="Y990"/>
      <c r="Z990"/>
      <c r="AA990"/>
      <c r="AB990"/>
      <c r="AC990"/>
    </row>
    <row r="991" spans="1:29" ht="12.5">
      <c r="B991" s="71"/>
      <c r="E991" s="71"/>
      <c r="G991"/>
      <c r="H991"/>
      <c r="I991"/>
      <c r="J991"/>
      <c r="K991"/>
      <c r="L991"/>
      <c r="M991"/>
      <c r="N991"/>
      <c r="O991"/>
      <c r="P991" s="1122"/>
      <c r="Q991"/>
      <c r="R991"/>
      <c r="S991"/>
      <c r="T991"/>
      <c r="U991"/>
      <c r="V991"/>
      <c r="W991"/>
      <c r="X991"/>
      <c r="Y991"/>
      <c r="Z991"/>
      <c r="AA991"/>
      <c r="AB991"/>
      <c r="AC991"/>
    </row>
    <row r="992" spans="1:29" ht="12.5">
      <c r="B992" s="71"/>
      <c r="E992" s="71"/>
      <c r="G992"/>
      <c r="H992"/>
      <c r="I992"/>
      <c r="J992"/>
      <c r="K992"/>
      <c r="L992"/>
      <c r="M992"/>
      <c r="N992"/>
      <c r="O992"/>
      <c r="P992" s="1122"/>
      <c r="Q992"/>
      <c r="R992"/>
      <c r="S992"/>
      <c r="T992"/>
      <c r="U992"/>
      <c r="V992"/>
      <c r="W992"/>
      <c r="X992"/>
      <c r="Y992"/>
      <c r="Z992"/>
      <c r="AA992"/>
      <c r="AB992"/>
      <c r="AC992"/>
    </row>
    <row r="993" spans="2:29" ht="12.5">
      <c r="B993" s="71"/>
      <c r="E993" s="71"/>
      <c r="G993"/>
      <c r="H993"/>
      <c r="I993"/>
      <c r="J993"/>
      <c r="K993"/>
      <c r="L993"/>
      <c r="M993"/>
      <c r="N993"/>
      <c r="O993"/>
      <c r="P993" s="1122"/>
      <c r="Q993"/>
      <c r="R993"/>
      <c r="S993"/>
      <c r="T993"/>
      <c r="U993"/>
      <c r="V993"/>
      <c r="W993"/>
      <c r="X993"/>
      <c r="Y993"/>
      <c r="Z993"/>
      <c r="AA993"/>
      <c r="AB993"/>
      <c r="AC993"/>
    </row>
    <row r="994" spans="2:29" ht="12.5">
      <c r="B994" s="71"/>
      <c r="E994" s="71"/>
      <c r="G994"/>
      <c r="H994"/>
      <c r="I994"/>
      <c r="J994"/>
      <c r="K994"/>
      <c r="L994"/>
      <c r="M994"/>
      <c r="N994"/>
      <c r="O994"/>
      <c r="P994" s="1122"/>
      <c r="Q994"/>
      <c r="R994"/>
      <c r="S994"/>
      <c r="T994"/>
      <c r="U994"/>
      <c r="V994"/>
      <c r="W994"/>
      <c r="X994"/>
      <c r="Y994"/>
      <c r="Z994"/>
      <c r="AA994"/>
      <c r="AB994"/>
      <c r="AC994"/>
    </row>
    <row r="995" spans="2:29" ht="12.5">
      <c r="B995" s="71"/>
      <c r="E995" s="71"/>
      <c r="G995"/>
      <c r="H995"/>
      <c r="I995"/>
      <c r="J995"/>
      <c r="K995"/>
      <c r="L995"/>
      <c r="M995"/>
      <c r="N995"/>
      <c r="O995"/>
      <c r="P995" s="1122"/>
      <c r="Q995"/>
      <c r="R995"/>
      <c r="S995"/>
      <c r="T995"/>
      <c r="U995"/>
      <c r="V995"/>
      <c r="W995"/>
      <c r="X995"/>
      <c r="Y995"/>
      <c r="Z995"/>
      <c r="AA995"/>
      <c r="AB995"/>
      <c r="AC995"/>
    </row>
    <row r="996" spans="2:29" ht="12.5">
      <c r="B996" s="71"/>
      <c r="E996" s="71"/>
      <c r="G996"/>
      <c r="H996"/>
      <c r="I996"/>
      <c r="J996"/>
      <c r="K996"/>
      <c r="L996"/>
      <c r="M996"/>
      <c r="N996"/>
      <c r="O996"/>
      <c r="P996" s="1122"/>
      <c r="Q996"/>
      <c r="R996"/>
      <c r="S996"/>
      <c r="T996"/>
      <c r="U996"/>
      <c r="V996"/>
      <c r="W996"/>
      <c r="X996"/>
      <c r="Y996"/>
      <c r="Z996"/>
      <c r="AA996"/>
      <c r="AB996"/>
      <c r="AC996"/>
    </row>
    <row r="997" spans="2:29" ht="12.5">
      <c r="B997" s="71"/>
      <c r="E997" s="71"/>
      <c r="G997"/>
      <c r="H997"/>
      <c r="I997"/>
      <c r="J997"/>
      <c r="K997"/>
      <c r="L997"/>
      <c r="M997"/>
      <c r="N997"/>
      <c r="O997"/>
      <c r="P997" s="1122"/>
      <c r="Q997"/>
      <c r="R997"/>
      <c r="S997"/>
      <c r="T997"/>
      <c r="U997"/>
      <c r="V997"/>
      <c r="W997"/>
      <c r="X997"/>
      <c r="Y997"/>
      <c r="Z997"/>
      <c r="AA997"/>
      <c r="AB997"/>
      <c r="AC997"/>
    </row>
    <row r="998" spans="2:29" ht="12.5">
      <c r="B998" s="71"/>
      <c r="E998" s="71"/>
      <c r="G998"/>
      <c r="H998"/>
      <c r="I998"/>
      <c r="J998"/>
      <c r="K998"/>
      <c r="L998"/>
      <c r="M998"/>
      <c r="N998"/>
      <c r="O998"/>
      <c r="P998" s="1122"/>
      <c r="Q998"/>
      <c r="R998"/>
      <c r="S998"/>
      <c r="T998"/>
      <c r="U998"/>
      <c r="V998"/>
      <c r="W998"/>
      <c r="X998"/>
      <c r="Y998"/>
      <c r="Z998"/>
      <c r="AA998"/>
      <c r="AB998"/>
      <c r="AC998"/>
    </row>
    <row r="999" spans="2:29" ht="12.5">
      <c r="B999" s="71"/>
      <c r="E999" s="71"/>
      <c r="G999"/>
      <c r="H999"/>
      <c r="I999"/>
      <c r="J999"/>
      <c r="K999"/>
      <c r="L999"/>
      <c r="M999"/>
      <c r="N999"/>
      <c r="O999"/>
      <c r="P999" s="1122"/>
      <c r="Q999"/>
      <c r="R999"/>
      <c r="S999"/>
      <c r="T999"/>
      <c r="U999"/>
      <c r="V999"/>
      <c r="W999"/>
      <c r="X999"/>
      <c r="Y999"/>
      <c r="Z999"/>
      <c r="AA999"/>
      <c r="AB999"/>
      <c r="AC999"/>
    </row>
    <row r="1000" spans="2:29" ht="12.5">
      <c r="B1000" s="71"/>
      <c r="E1000" s="71"/>
      <c r="G1000"/>
      <c r="H1000"/>
      <c r="I1000"/>
      <c r="J1000"/>
      <c r="K1000"/>
      <c r="L1000"/>
      <c r="M1000"/>
      <c r="N1000"/>
      <c r="O1000"/>
      <c r="P1000" s="1122"/>
      <c r="Q1000"/>
      <c r="R1000"/>
      <c r="S1000"/>
      <c r="T1000"/>
      <c r="U1000"/>
      <c r="V1000"/>
      <c r="W1000"/>
      <c r="X1000"/>
      <c r="Y1000"/>
      <c r="Z1000"/>
      <c r="AA1000"/>
      <c r="AB1000"/>
      <c r="AC1000"/>
    </row>
    <row r="1001" spans="2:29" ht="12.5">
      <c r="B1001" s="71"/>
      <c r="E1001" s="71"/>
      <c r="G1001"/>
      <c r="H1001"/>
      <c r="I1001"/>
      <c r="J1001"/>
      <c r="K1001"/>
      <c r="L1001"/>
      <c r="M1001"/>
      <c r="N1001"/>
      <c r="O1001"/>
      <c r="P1001" s="1122"/>
      <c r="Q1001"/>
      <c r="R1001"/>
      <c r="S1001"/>
      <c r="T1001"/>
      <c r="U1001"/>
      <c r="V1001"/>
      <c r="W1001"/>
      <c r="X1001"/>
      <c r="Y1001"/>
      <c r="Z1001"/>
      <c r="AA1001"/>
      <c r="AB1001"/>
      <c r="AC1001"/>
    </row>
    <row r="1002" spans="2:29" ht="12.5">
      <c r="B1002" s="71"/>
      <c r="E1002" s="71"/>
      <c r="G1002"/>
      <c r="H1002"/>
      <c r="I1002"/>
      <c r="J1002"/>
      <c r="K1002"/>
      <c r="L1002"/>
      <c r="M1002"/>
      <c r="N1002"/>
      <c r="O1002"/>
      <c r="P1002" s="1122"/>
      <c r="Q1002"/>
      <c r="R1002"/>
      <c r="S1002"/>
      <c r="T1002"/>
      <c r="U1002"/>
      <c r="V1002"/>
      <c r="W1002"/>
      <c r="X1002"/>
      <c r="Y1002"/>
      <c r="Z1002"/>
      <c r="AA1002"/>
      <c r="AB1002"/>
      <c r="AC1002"/>
    </row>
    <row r="1003" spans="2:29" ht="12.5">
      <c r="B1003" s="71"/>
      <c r="E1003" s="71"/>
      <c r="G1003"/>
      <c r="H1003"/>
      <c r="I1003"/>
      <c r="J1003"/>
      <c r="K1003"/>
      <c r="L1003"/>
      <c r="M1003"/>
      <c r="N1003"/>
      <c r="O1003"/>
      <c r="P1003" s="1122"/>
      <c r="Q1003"/>
      <c r="R1003"/>
      <c r="S1003"/>
      <c r="T1003"/>
      <c r="U1003"/>
      <c r="V1003"/>
      <c r="W1003"/>
      <c r="X1003"/>
      <c r="Y1003"/>
      <c r="Z1003"/>
      <c r="AA1003"/>
      <c r="AB1003"/>
      <c r="AC1003"/>
    </row>
    <row r="1004" spans="2:29" ht="12.5">
      <c r="B1004" s="71"/>
      <c r="E1004" s="71"/>
      <c r="G1004"/>
      <c r="H1004"/>
      <c r="I1004"/>
      <c r="J1004"/>
      <c r="K1004"/>
      <c r="L1004"/>
      <c r="M1004"/>
      <c r="N1004"/>
      <c r="O1004"/>
      <c r="P1004" s="1122"/>
      <c r="Q1004"/>
      <c r="R1004"/>
      <c r="S1004"/>
      <c r="T1004"/>
      <c r="U1004"/>
      <c r="V1004"/>
      <c r="W1004"/>
      <c r="X1004"/>
      <c r="Y1004"/>
      <c r="Z1004"/>
      <c r="AA1004"/>
      <c r="AB1004"/>
      <c r="AC1004"/>
    </row>
    <row r="1005" spans="2:29" ht="12.5">
      <c r="B1005" s="71"/>
      <c r="E1005" s="71"/>
      <c r="G1005"/>
      <c r="H1005"/>
      <c r="I1005"/>
      <c r="J1005"/>
      <c r="K1005"/>
      <c r="L1005"/>
      <c r="M1005"/>
      <c r="N1005"/>
      <c r="O1005"/>
      <c r="P1005" s="1122"/>
      <c r="Q1005"/>
      <c r="R1005"/>
      <c r="S1005"/>
      <c r="T1005"/>
      <c r="U1005"/>
      <c r="V1005"/>
      <c r="W1005"/>
      <c r="X1005"/>
      <c r="Y1005"/>
      <c r="Z1005"/>
      <c r="AA1005"/>
      <c r="AB1005"/>
      <c r="AC1005"/>
    </row>
    <row r="1006" spans="2:29" ht="12.5">
      <c r="B1006" s="71"/>
      <c r="E1006" s="71"/>
      <c r="G1006"/>
      <c r="H1006"/>
      <c r="I1006"/>
      <c r="J1006"/>
      <c r="K1006"/>
      <c r="L1006"/>
      <c r="M1006"/>
      <c r="N1006"/>
      <c r="O1006"/>
      <c r="P1006" s="1122"/>
      <c r="Q1006"/>
      <c r="R1006"/>
      <c r="S1006"/>
      <c r="T1006"/>
      <c r="U1006"/>
      <c r="V1006"/>
      <c r="W1006"/>
      <c r="X1006"/>
      <c r="Y1006"/>
      <c r="Z1006"/>
      <c r="AA1006"/>
      <c r="AB1006"/>
      <c r="AC1006"/>
    </row>
    <row r="1007" spans="2:29" ht="12.5">
      <c r="B1007" s="71"/>
      <c r="E1007" s="71"/>
      <c r="G1007"/>
      <c r="H1007"/>
      <c r="I1007"/>
      <c r="J1007"/>
      <c r="K1007"/>
      <c r="L1007"/>
      <c r="M1007"/>
      <c r="N1007"/>
      <c r="O1007"/>
      <c r="P1007" s="1122"/>
      <c r="Q1007"/>
      <c r="R1007"/>
      <c r="S1007"/>
      <c r="T1007"/>
      <c r="U1007"/>
      <c r="V1007"/>
      <c r="W1007"/>
      <c r="X1007"/>
      <c r="Y1007"/>
      <c r="Z1007"/>
      <c r="AA1007"/>
      <c r="AB1007"/>
      <c r="AC1007"/>
    </row>
    <row r="1008" spans="2:29" ht="12.5">
      <c r="B1008" s="71"/>
      <c r="E1008" s="71"/>
      <c r="G1008"/>
      <c r="H1008"/>
      <c r="I1008"/>
      <c r="J1008"/>
      <c r="K1008"/>
      <c r="L1008"/>
      <c r="M1008"/>
      <c r="N1008"/>
      <c r="O1008"/>
      <c r="P1008" s="1122"/>
      <c r="Q1008"/>
      <c r="R1008"/>
      <c r="S1008"/>
      <c r="T1008"/>
      <c r="U1008"/>
      <c r="V1008"/>
      <c r="W1008"/>
      <c r="X1008"/>
      <c r="Y1008"/>
      <c r="Z1008"/>
      <c r="AA1008"/>
      <c r="AB1008"/>
      <c r="AC1008"/>
    </row>
    <row r="1009" spans="2:29" ht="12.5">
      <c r="B1009" s="71"/>
      <c r="E1009" s="71"/>
      <c r="G1009"/>
      <c r="H1009"/>
      <c r="I1009"/>
      <c r="J1009"/>
      <c r="K1009"/>
      <c r="L1009"/>
      <c r="M1009"/>
      <c r="N1009"/>
      <c r="O1009"/>
      <c r="P1009" s="1122"/>
      <c r="Q1009"/>
      <c r="R1009"/>
      <c r="S1009"/>
      <c r="T1009"/>
      <c r="U1009"/>
      <c r="V1009"/>
      <c r="W1009"/>
      <c r="X1009"/>
      <c r="Y1009"/>
      <c r="Z1009"/>
      <c r="AA1009"/>
      <c r="AB1009"/>
      <c r="AC1009"/>
    </row>
    <row r="1010" spans="2:29" ht="12.5">
      <c r="B1010" s="71"/>
      <c r="E1010" s="71"/>
      <c r="G1010"/>
      <c r="H1010"/>
      <c r="I1010"/>
      <c r="J1010"/>
      <c r="K1010"/>
      <c r="L1010"/>
      <c r="M1010"/>
      <c r="N1010"/>
      <c r="O1010"/>
      <c r="P1010" s="1122"/>
      <c r="Q1010"/>
      <c r="R1010"/>
      <c r="S1010"/>
      <c r="T1010"/>
      <c r="U1010"/>
      <c r="V1010"/>
      <c r="W1010"/>
      <c r="X1010"/>
      <c r="Y1010"/>
      <c r="Z1010"/>
      <c r="AA1010"/>
      <c r="AB1010"/>
      <c r="AC1010"/>
    </row>
    <row r="1011" spans="2:29" ht="12.5">
      <c r="B1011" s="71"/>
      <c r="E1011" s="71"/>
      <c r="G1011"/>
      <c r="H1011"/>
      <c r="I1011"/>
      <c r="J1011"/>
      <c r="K1011"/>
      <c r="L1011"/>
      <c r="M1011"/>
      <c r="N1011"/>
      <c r="O1011"/>
      <c r="P1011" s="1122"/>
      <c r="Q1011"/>
      <c r="R1011"/>
      <c r="S1011"/>
      <c r="T1011"/>
      <c r="U1011"/>
      <c r="V1011"/>
      <c r="W1011"/>
      <c r="X1011"/>
      <c r="Y1011"/>
      <c r="Z1011"/>
      <c r="AA1011"/>
      <c r="AB1011"/>
      <c r="AC1011"/>
    </row>
    <row r="1012" spans="2:29" ht="12.5">
      <c r="B1012" s="71"/>
      <c r="E1012" s="71"/>
      <c r="G1012"/>
      <c r="H1012"/>
      <c r="I1012"/>
      <c r="J1012"/>
      <c r="K1012"/>
      <c r="L1012"/>
      <c r="M1012"/>
      <c r="N1012"/>
      <c r="O1012"/>
      <c r="P1012" s="1122"/>
      <c r="Q1012"/>
      <c r="R1012"/>
      <c r="S1012"/>
      <c r="T1012"/>
      <c r="U1012"/>
      <c r="V1012"/>
      <c r="W1012"/>
      <c r="X1012"/>
      <c r="Y1012"/>
      <c r="Z1012"/>
      <c r="AA1012"/>
      <c r="AB1012"/>
      <c r="AC1012"/>
    </row>
    <row r="1013" spans="2:29" ht="12.5">
      <c r="B1013" s="71"/>
      <c r="E1013" s="71"/>
      <c r="G1013"/>
      <c r="H1013"/>
      <c r="I1013"/>
      <c r="J1013"/>
      <c r="K1013"/>
      <c r="L1013"/>
      <c r="M1013"/>
      <c r="N1013"/>
      <c r="O1013"/>
      <c r="P1013" s="1122"/>
      <c r="Q1013"/>
      <c r="R1013"/>
      <c r="S1013"/>
      <c r="T1013"/>
      <c r="U1013"/>
      <c r="V1013"/>
      <c r="W1013"/>
      <c r="X1013"/>
      <c r="Y1013"/>
      <c r="Z1013"/>
      <c r="AA1013"/>
      <c r="AB1013"/>
      <c r="AC1013"/>
    </row>
    <row r="1014" spans="2:29" ht="12.5">
      <c r="B1014" s="71"/>
      <c r="E1014" s="71"/>
      <c r="G1014"/>
      <c r="H1014"/>
      <c r="I1014"/>
      <c r="J1014"/>
      <c r="K1014"/>
      <c r="L1014"/>
      <c r="M1014"/>
      <c r="N1014"/>
      <c r="O1014"/>
      <c r="P1014" s="1122"/>
      <c r="Q1014"/>
      <c r="R1014"/>
      <c r="S1014"/>
      <c r="T1014"/>
      <c r="U1014"/>
      <c r="V1014"/>
      <c r="W1014"/>
      <c r="X1014"/>
      <c r="Y1014"/>
      <c r="Z1014"/>
      <c r="AA1014"/>
      <c r="AB1014"/>
      <c r="AC1014"/>
    </row>
    <row r="1015" spans="2:29" ht="12.5">
      <c r="B1015" s="71"/>
      <c r="E1015" s="71"/>
      <c r="G1015"/>
      <c r="H1015"/>
      <c r="I1015"/>
      <c r="J1015"/>
      <c r="K1015"/>
      <c r="L1015"/>
      <c r="M1015"/>
      <c r="N1015"/>
      <c r="O1015"/>
      <c r="P1015" s="1122"/>
      <c r="Q1015"/>
      <c r="R1015"/>
      <c r="S1015"/>
      <c r="T1015"/>
      <c r="U1015"/>
      <c r="V1015"/>
      <c r="W1015"/>
      <c r="X1015"/>
      <c r="Y1015"/>
      <c r="Z1015"/>
      <c r="AA1015"/>
      <c r="AB1015"/>
      <c r="AC1015"/>
    </row>
    <row r="1016" spans="2:29" ht="12.5">
      <c r="B1016" s="71"/>
      <c r="E1016" s="71"/>
      <c r="G1016"/>
      <c r="H1016"/>
      <c r="I1016"/>
      <c r="J1016"/>
      <c r="K1016"/>
      <c r="L1016"/>
      <c r="M1016"/>
      <c r="N1016"/>
      <c r="O1016"/>
      <c r="P1016" s="1122"/>
      <c r="Q1016"/>
      <c r="R1016"/>
      <c r="S1016"/>
      <c r="T1016"/>
      <c r="U1016"/>
      <c r="V1016"/>
      <c r="W1016"/>
      <c r="X1016"/>
      <c r="Y1016"/>
      <c r="Z1016"/>
      <c r="AA1016"/>
      <c r="AB1016"/>
      <c r="AC1016"/>
    </row>
    <row r="1017" spans="2:29" ht="12.5">
      <c r="B1017" s="71"/>
      <c r="E1017" s="71"/>
      <c r="G1017"/>
      <c r="H1017"/>
      <c r="I1017"/>
      <c r="J1017"/>
      <c r="K1017"/>
      <c r="L1017"/>
      <c r="M1017"/>
      <c r="N1017"/>
      <c r="O1017"/>
      <c r="P1017" s="1122"/>
      <c r="Q1017"/>
      <c r="R1017"/>
      <c r="S1017"/>
      <c r="T1017"/>
      <c r="U1017"/>
      <c r="V1017"/>
      <c r="W1017"/>
      <c r="X1017"/>
      <c r="Y1017"/>
      <c r="Z1017"/>
      <c r="AA1017"/>
      <c r="AB1017"/>
      <c r="AC1017"/>
    </row>
    <row r="1018" spans="2:29" ht="12.5">
      <c r="B1018" s="71"/>
      <c r="E1018" s="71"/>
      <c r="G1018"/>
      <c r="H1018"/>
      <c r="I1018"/>
      <c r="J1018"/>
      <c r="K1018"/>
      <c r="L1018"/>
      <c r="M1018"/>
      <c r="N1018"/>
      <c r="O1018"/>
      <c r="P1018" s="1122"/>
      <c r="Q1018"/>
      <c r="R1018"/>
      <c r="S1018"/>
      <c r="T1018"/>
      <c r="U1018"/>
      <c r="V1018"/>
      <c r="W1018"/>
      <c r="X1018"/>
      <c r="Y1018"/>
      <c r="Z1018"/>
      <c r="AA1018"/>
      <c r="AB1018"/>
      <c r="AC1018"/>
    </row>
    <row r="1019" spans="2:29" ht="12.5">
      <c r="B1019" s="71"/>
      <c r="E1019" s="71"/>
      <c r="G1019"/>
      <c r="H1019"/>
      <c r="I1019"/>
      <c r="J1019"/>
      <c r="K1019"/>
      <c r="L1019"/>
      <c r="M1019"/>
      <c r="N1019"/>
      <c r="O1019"/>
      <c r="P1019" s="1122"/>
      <c r="Q1019"/>
      <c r="R1019"/>
      <c r="S1019"/>
      <c r="T1019"/>
      <c r="U1019"/>
      <c r="V1019"/>
      <c r="W1019"/>
      <c r="X1019"/>
      <c r="Y1019"/>
      <c r="Z1019"/>
      <c r="AA1019"/>
      <c r="AB1019"/>
      <c r="AC1019"/>
    </row>
    <row r="1020" spans="2:29" ht="12.5">
      <c r="B1020" s="71"/>
      <c r="E1020" s="71"/>
      <c r="G1020"/>
      <c r="H1020"/>
      <c r="I1020"/>
      <c r="J1020"/>
      <c r="K1020"/>
      <c r="L1020"/>
      <c r="M1020"/>
      <c r="N1020"/>
      <c r="O1020"/>
      <c r="P1020" s="1122"/>
      <c r="Q1020"/>
      <c r="R1020"/>
      <c r="S1020"/>
      <c r="T1020"/>
      <c r="U1020"/>
      <c r="V1020"/>
      <c r="W1020"/>
      <c r="X1020"/>
      <c r="Y1020"/>
      <c r="Z1020"/>
      <c r="AA1020"/>
      <c r="AB1020"/>
      <c r="AC1020"/>
    </row>
    <row r="1021" spans="2:29" ht="12.5">
      <c r="B1021" s="71"/>
      <c r="E1021" s="71"/>
      <c r="G1021"/>
      <c r="H1021"/>
      <c r="I1021"/>
      <c r="J1021"/>
      <c r="K1021"/>
      <c r="L1021"/>
      <c r="M1021"/>
      <c r="N1021"/>
      <c r="O1021"/>
      <c r="P1021" s="1122"/>
      <c r="Q1021"/>
      <c r="R1021"/>
      <c r="S1021"/>
      <c r="T1021"/>
      <c r="U1021"/>
      <c r="V1021"/>
      <c r="W1021"/>
      <c r="X1021"/>
      <c r="Y1021"/>
      <c r="Z1021"/>
      <c r="AA1021"/>
      <c r="AB1021"/>
      <c r="AC1021"/>
    </row>
    <row r="1022" spans="2:29" ht="12.5">
      <c r="B1022" s="71"/>
      <c r="E1022" s="71"/>
      <c r="G1022"/>
      <c r="H1022"/>
      <c r="I1022"/>
      <c r="J1022"/>
      <c r="K1022"/>
      <c r="L1022"/>
      <c r="M1022"/>
      <c r="N1022"/>
      <c r="O1022"/>
      <c r="P1022" s="1122"/>
      <c r="Q1022"/>
      <c r="R1022"/>
      <c r="S1022"/>
      <c r="T1022"/>
      <c r="U1022"/>
      <c r="V1022"/>
      <c r="W1022"/>
      <c r="X1022"/>
      <c r="Y1022"/>
      <c r="Z1022"/>
      <c r="AA1022"/>
      <c r="AB1022"/>
      <c r="AC1022"/>
    </row>
    <row r="1023" spans="2:29" ht="12.5">
      <c r="B1023" s="71"/>
      <c r="E1023" s="71"/>
      <c r="G1023"/>
      <c r="H1023"/>
      <c r="I1023"/>
      <c r="J1023"/>
      <c r="K1023"/>
      <c r="L1023"/>
      <c r="M1023"/>
      <c r="N1023"/>
      <c r="O1023"/>
      <c r="P1023" s="1122"/>
      <c r="Q1023"/>
      <c r="R1023"/>
      <c r="S1023"/>
      <c r="T1023"/>
      <c r="U1023"/>
      <c r="V1023"/>
      <c r="W1023"/>
      <c r="X1023"/>
      <c r="Y1023"/>
      <c r="Z1023"/>
      <c r="AA1023"/>
      <c r="AB1023"/>
      <c r="AC1023"/>
    </row>
    <row r="1024" spans="2:29" ht="12.5">
      <c r="B1024" s="71"/>
      <c r="E1024" s="71"/>
      <c r="G1024"/>
      <c r="H1024"/>
      <c r="I1024"/>
      <c r="J1024"/>
      <c r="K1024"/>
      <c r="L1024"/>
      <c r="M1024"/>
      <c r="N1024"/>
      <c r="O1024"/>
      <c r="P1024" s="1122"/>
      <c r="Q1024"/>
      <c r="R1024"/>
      <c r="S1024"/>
      <c r="T1024"/>
      <c r="U1024"/>
      <c r="V1024"/>
      <c r="W1024"/>
      <c r="X1024"/>
      <c r="Y1024"/>
      <c r="Z1024"/>
      <c r="AA1024"/>
      <c r="AB1024"/>
      <c r="AC1024"/>
    </row>
    <row r="1025" spans="2:29" ht="12.5">
      <c r="B1025" s="71"/>
      <c r="E1025" s="71"/>
      <c r="G1025"/>
      <c r="H1025"/>
      <c r="I1025"/>
      <c r="J1025"/>
      <c r="K1025"/>
      <c r="L1025"/>
      <c r="M1025"/>
      <c r="N1025"/>
      <c r="O1025"/>
      <c r="P1025" s="1122"/>
      <c r="Q1025"/>
      <c r="R1025"/>
      <c r="S1025"/>
      <c r="T1025"/>
      <c r="U1025"/>
      <c r="V1025"/>
      <c r="W1025"/>
      <c r="X1025"/>
      <c r="Y1025"/>
      <c r="Z1025"/>
      <c r="AA1025"/>
      <c r="AB1025"/>
      <c r="AC1025"/>
    </row>
    <row r="1026" spans="2:29" ht="12.5">
      <c r="B1026" s="71"/>
      <c r="E1026" s="71"/>
      <c r="G1026"/>
      <c r="H1026"/>
      <c r="I1026"/>
      <c r="J1026"/>
      <c r="K1026"/>
      <c r="L1026"/>
      <c r="M1026"/>
      <c r="N1026"/>
      <c r="O1026"/>
      <c r="P1026" s="1122"/>
      <c r="Q1026"/>
      <c r="R1026"/>
      <c r="S1026"/>
      <c r="T1026"/>
      <c r="U1026"/>
      <c r="V1026"/>
      <c r="W1026"/>
      <c r="X1026"/>
      <c r="Y1026"/>
      <c r="Z1026"/>
      <c r="AA1026"/>
      <c r="AB1026"/>
      <c r="AC1026"/>
    </row>
    <row r="1027" spans="2:29" ht="12.5">
      <c r="B1027" s="71"/>
      <c r="E1027" s="71"/>
      <c r="G1027"/>
      <c r="H1027"/>
      <c r="I1027"/>
      <c r="J1027"/>
      <c r="K1027"/>
      <c r="L1027"/>
      <c r="M1027"/>
      <c r="N1027"/>
      <c r="O1027"/>
      <c r="P1027" s="1122"/>
      <c r="Q1027"/>
      <c r="R1027"/>
      <c r="S1027"/>
      <c r="T1027"/>
      <c r="U1027"/>
      <c r="V1027"/>
      <c r="W1027"/>
      <c r="X1027"/>
      <c r="Y1027"/>
      <c r="Z1027"/>
      <c r="AA1027"/>
      <c r="AB1027"/>
      <c r="AC1027"/>
    </row>
    <row r="1028" spans="2:29" ht="12.5">
      <c r="B1028" s="71"/>
      <c r="E1028" s="71"/>
      <c r="G1028"/>
      <c r="H1028"/>
      <c r="I1028"/>
      <c r="J1028"/>
      <c r="K1028"/>
      <c r="L1028"/>
      <c r="M1028"/>
      <c r="N1028"/>
      <c r="O1028"/>
      <c r="P1028" s="1122"/>
      <c r="Q1028"/>
      <c r="R1028"/>
      <c r="S1028"/>
      <c r="T1028"/>
      <c r="U1028"/>
      <c r="V1028"/>
      <c r="W1028"/>
      <c r="X1028"/>
      <c r="Y1028"/>
      <c r="Z1028"/>
      <c r="AA1028"/>
      <c r="AB1028"/>
      <c r="AC1028"/>
    </row>
    <row r="1029" spans="2:29" ht="12.5">
      <c r="B1029" s="71"/>
      <c r="E1029" s="71"/>
      <c r="G1029"/>
      <c r="H1029"/>
      <c r="I1029"/>
      <c r="J1029"/>
      <c r="K1029"/>
      <c r="L1029"/>
      <c r="M1029"/>
      <c r="N1029"/>
      <c r="O1029"/>
      <c r="P1029" s="1122"/>
      <c r="Q1029"/>
      <c r="R1029"/>
      <c r="S1029"/>
      <c r="T1029"/>
      <c r="U1029"/>
      <c r="V1029"/>
      <c r="W1029"/>
      <c r="X1029"/>
      <c r="Y1029"/>
      <c r="Z1029"/>
      <c r="AA1029"/>
      <c r="AB1029"/>
      <c r="AC1029"/>
    </row>
    <row r="1030" spans="2:29" ht="12.5">
      <c r="B1030" s="71"/>
      <c r="E1030" s="71"/>
      <c r="G1030"/>
      <c r="H1030"/>
      <c r="I1030"/>
      <c r="J1030"/>
      <c r="K1030"/>
      <c r="L1030"/>
      <c r="M1030"/>
      <c r="N1030"/>
      <c r="O1030"/>
      <c r="P1030" s="1122"/>
      <c r="Q1030"/>
      <c r="R1030"/>
      <c r="S1030"/>
      <c r="T1030"/>
      <c r="U1030"/>
      <c r="V1030"/>
      <c r="W1030"/>
      <c r="X1030"/>
      <c r="Y1030"/>
      <c r="Z1030"/>
      <c r="AA1030"/>
      <c r="AB1030"/>
      <c r="AC1030"/>
    </row>
    <row r="1031" spans="2:29" ht="12.5">
      <c r="B1031" s="71"/>
      <c r="E1031" s="71"/>
      <c r="G1031"/>
      <c r="H1031"/>
      <c r="I1031"/>
      <c r="J1031"/>
      <c r="K1031"/>
      <c r="L1031"/>
      <c r="M1031"/>
      <c r="N1031"/>
      <c r="O1031"/>
      <c r="P1031" s="1122"/>
      <c r="Q1031"/>
      <c r="R1031"/>
      <c r="S1031"/>
      <c r="T1031"/>
      <c r="U1031"/>
      <c r="V1031"/>
      <c r="W1031"/>
      <c r="X1031"/>
      <c r="Y1031"/>
      <c r="Z1031"/>
      <c r="AA1031"/>
      <c r="AB1031"/>
      <c r="AC1031"/>
    </row>
    <row r="1032" spans="2:29" ht="12.5">
      <c r="B1032" s="71"/>
      <c r="E1032" s="71"/>
      <c r="G1032"/>
      <c r="H1032"/>
      <c r="I1032"/>
      <c r="J1032"/>
      <c r="K1032"/>
      <c r="L1032"/>
      <c r="M1032"/>
      <c r="N1032"/>
      <c r="O1032"/>
      <c r="P1032" s="1122"/>
      <c r="Q1032"/>
      <c r="R1032"/>
      <c r="S1032"/>
      <c r="T1032"/>
      <c r="U1032"/>
      <c r="V1032"/>
      <c r="W1032"/>
      <c r="X1032"/>
      <c r="Y1032"/>
      <c r="Z1032"/>
      <c r="AA1032"/>
      <c r="AB1032"/>
      <c r="AC1032"/>
    </row>
    <row r="1033" spans="2:29" ht="12.5">
      <c r="B1033" s="71"/>
      <c r="E1033" s="71"/>
      <c r="G1033"/>
      <c r="H1033"/>
      <c r="I1033"/>
      <c r="J1033"/>
      <c r="K1033"/>
      <c r="L1033"/>
      <c r="M1033"/>
      <c r="N1033"/>
      <c r="O1033"/>
      <c r="P1033" s="1122"/>
      <c r="Q1033"/>
      <c r="R1033"/>
      <c r="S1033"/>
      <c r="T1033"/>
      <c r="U1033"/>
      <c r="V1033"/>
      <c r="W1033"/>
      <c r="X1033"/>
      <c r="Y1033"/>
      <c r="Z1033"/>
      <c r="AA1033"/>
      <c r="AB1033"/>
      <c r="AC1033"/>
    </row>
    <row r="1034" spans="2:29" ht="12.5">
      <c r="B1034" s="71"/>
      <c r="E1034" s="71"/>
      <c r="G1034"/>
      <c r="H1034"/>
      <c r="I1034"/>
      <c r="J1034"/>
      <c r="K1034"/>
      <c r="L1034"/>
      <c r="M1034"/>
      <c r="N1034"/>
      <c r="O1034"/>
      <c r="P1034" s="1122"/>
      <c r="Q1034"/>
      <c r="R1034"/>
      <c r="S1034"/>
      <c r="T1034"/>
      <c r="U1034"/>
      <c r="V1034"/>
      <c r="W1034"/>
      <c r="X1034"/>
      <c r="Y1034"/>
      <c r="Z1034"/>
      <c r="AA1034"/>
      <c r="AB1034"/>
      <c r="AC1034"/>
    </row>
    <row r="1035" spans="2:29" ht="12.5">
      <c r="B1035" s="71"/>
      <c r="E1035" s="71"/>
      <c r="G1035"/>
      <c r="H1035"/>
      <c r="I1035"/>
      <c r="J1035"/>
      <c r="K1035"/>
      <c r="L1035"/>
      <c r="M1035"/>
      <c r="N1035"/>
      <c r="O1035"/>
      <c r="P1035" s="1122"/>
      <c r="Q1035"/>
      <c r="R1035"/>
      <c r="S1035"/>
      <c r="T1035"/>
      <c r="U1035"/>
      <c r="V1035"/>
      <c r="W1035"/>
      <c r="X1035"/>
      <c r="Y1035"/>
      <c r="Z1035"/>
      <c r="AA1035"/>
      <c r="AB1035"/>
      <c r="AC1035"/>
    </row>
    <row r="1036" spans="2:29" ht="12.5">
      <c r="B1036" s="71"/>
      <c r="E1036" s="71"/>
      <c r="G1036"/>
      <c r="H1036"/>
      <c r="I1036"/>
      <c r="J1036"/>
      <c r="K1036"/>
      <c r="L1036"/>
      <c r="M1036"/>
      <c r="N1036"/>
      <c r="O1036"/>
      <c r="P1036" s="1122"/>
      <c r="Q1036"/>
      <c r="R1036"/>
      <c r="S1036"/>
      <c r="T1036"/>
      <c r="U1036"/>
      <c r="V1036"/>
      <c r="W1036"/>
      <c r="X1036"/>
      <c r="Y1036"/>
      <c r="Z1036"/>
      <c r="AA1036"/>
      <c r="AB1036"/>
      <c r="AC1036"/>
    </row>
    <row r="1037" spans="2:29" ht="12.5">
      <c r="B1037" s="71"/>
      <c r="E1037" s="71"/>
      <c r="G1037"/>
      <c r="H1037"/>
      <c r="I1037"/>
      <c r="J1037"/>
      <c r="K1037"/>
      <c r="L1037"/>
      <c r="M1037"/>
      <c r="N1037"/>
      <c r="O1037"/>
      <c r="P1037" s="1122"/>
      <c r="Q1037"/>
      <c r="R1037"/>
      <c r="S1037"/>
      <c r="T1037"/>
      <c r="U1037"/>
      <c r="V1037"/>
      <c r="W1037"/>
      <c r="X1037"/>
      <c r="Y1037"/>
      <c r="Z1037"/>
      <c r="AA1037"/>
      <c r="AB1037"/>
      <c r="AC1037"/>
    </row>
    <row r="1038" spans="2:29" ht="12.5">
      <c r="B1038" s="71"/>
      <c r="E1038" s="71"/>
      <c r="G1038"/>
      <c r="H1038"/>
      <c r="I1038"/>
      <c r="J1038"/>
      <c r="K1038"/>
      <c r="L1038"/>
      <c r="M1038"/>
      <c r="N1038"/>
      <c r="O1038"/>
      <c r="P1038" s="1122"/>
      <c r="Q1038"/>
      <c r="R1038"/>
      <c r="S1038"/>
      <c r="T1038"/>
      <c r="U1038"/>
      <c r="V1038"/>
      <c r="W1038"/>
      <c r="X1038"/>
      <c r="Y1038"/>
      <c r="Z1038"/>
      <c r="AA1038"/>
      <c r="AB1038"/>
      <c r="AC1038"/>
    </row>
    <row r="1039" spans="2:29" ht="12.5">
      <c r="B1039" s="71"/>
      <c r="E1039" s="71"/>
      <c r="G1039"/>
      <c r="H1039"/>
      <c r="I1039"/>
      <c r="J1039"/>
      <c r="K1039"/>
      <c r="L1039"/>
      <c r="M1039"/>
      <c r="N1039"/>
      <c r="O1039"/>
      <c r="P1039" s="1122"/>
      <c r="Q1039"/>
      <c r="R1039"/>
      <c r="S1039"/>
      <c r="T1039"/>
      <c r="U1039"/>
      <c r="V1039"/>
      <c r="W1039"/>
      <c r="X1039"/>
      <c r="Y1039"/>
      <c r="Z1039"/>
      <c r="AA1039"/>
      <c r="AB1039"/>
      <c r="AC1039"/>
    </row>
    <row r="1040" spans="2:29" ht="12.5">
      <c r="B1040" s="71"/>
      <c r="E1040" s="71"/>
      <c r="G1040"/>
      <c r="H1040"/>
      <c r="I1040"/>
      <c r="J1040"/>
      <c r="K1040"/>
      <c r="L1040"/>
      <c r="M1040"/>
      <c r="N1040"/>
      <c r="O1040"/>
      <c r="P1040" s="1122"/>
      <c r="Q1040"/>
      <c r="R1040"/>
      <c r="S1040"/>
      <c r="T1040"/>
      <c r="U1040"/>
      <c r="V1040"/>
      <c r="W1040"/>
      <c r="X1040"/>
      <c r="Y1040"/>
      <c r="Z1040"/>
      <c r="AA1040"/>
      <c r="AB1040"/>
      <c r="AC1040"/>
    </row>
    <row r="1041" spans="2:29" ht="12.5">
      <c r="B1041" s="71"/>
      <c r="E1041" s="71"/>
      <c r="G1041"/>
      <c r="H1041"/>
      <c r="I1041"/>
      <c r="J1041"/>
      <c r="K1041"/>
      <c r="L1041"/>
      <c r="M1041"/>
      <c r="N1041"/>
      <c r="O1041"/>
      <c r="P1041" s="1122"/>
      <c r="Q1041"/>
      <c r="R1041"/>
      <c r="S1041"/>
      <c r="T1041"/>
      <c r="U1041"/>
      <c r="V1041"/>
      <c r="W1041"/>
      <c r="X1041"/>
      <c r="Y1041"/>
      <c r="Z1041"/>
      <c r="AA1041"/>
      <c r="AB1041"/>
      <c r="AC1041"/>
    </row>
    <row r="1042" spans="2:29" ht="12.5">
      <c r="B1042" s="71"/>
      <c r="E1042" s="71"/>
      <c r="G1042"/>
      <c r="H1042"/>
      <c r="I1042"/>
      <c r="J1042"/>
      <c r="K1042"/>
      <c r="L1042"/>
      <c r="M1042"/>
      <c r="N1042"/>
      <c r="O1042"/>
      <c r="P1042" s="1122"/>
      <c r="Q1042"/>
      <c r="R1042"/>
      <c r="S1042"/>
      <c r="T1042"/>
      <c r="U1042"/>
      <c r="V1042"/>
      <c r="W1042"/>
      <c r="X1042"/>
      <c r="Y1042"/>
      <c r="Z1042"/>
      <c r="AA1042"/>
      <c r="AB1042"/>
      <c r="AC1042"/>
    </row>
    <row r="1043" spans="2:29" ht="12.5">
      <c r="B1043" s="71"/>
      <c r="E1043" s="71"/>
      <c r="G1043"/>
      <c r="H1043"/>
      <c r="I1043"/>
      <c r="J1043"/>
      <c r="K1043"/>
      <c r="L1043"/>
      <c r="M1043"/>
      <c r="N1043"/>
      <c r="O1043"/>
      <c r="P1043" s="1122"/>
      <c r="Q1043"/>
      <c r="R1043"/>
      <c r="S1043"/>
      <c r="T1043"/>
      <c r="U1043"/>
      <c r="V1043"/>
      <c r="W1043"/>
      <c r="X1043"/>
      <c r="Y1043"/>
      <c r="Z1043"/>
      <c r="AA1043"/>
      <c r="AB1043"/>
      <c r="AC1043"/>
    </row>
    <row r="1044" spans="2:29" ht="12.5">
      <c r="B1044" s="71"/>
      <c r="E1044" s="71"/>
      <c r="G1044"/>
      <c r="H1044"/>
      <c r="I1044"/>
      <c r="J1044"/>
      <c r="K1044"/>
      <c r="L1044"/>
      <c r="M1044"/>
      <c r="N1044"/>
      <c r="O1044"/>
      <c r="P1044" s="1122"/>
      <c r="Q1044"/>
      <c r="R1044"/>
      <c r="S1044"/>
      <c r="T1044"/>
      <c r="U1044"/>
      <c r="V1044"/>
      <c r="W1044"/>
      <c r="X1044"/>
      <c r="Y1044"/>
      <c r="Z1044"/>
      <c r="AA1044"/>
      <c r="AB1044"/>
      <c r="AC1044"/>
    </row>
    <row r="1045" spans="2:29" ht="12.5">
      <c r="B1045" s="71"/>
      <c r="E1045" s="71"/>
      <c r="G1045"/>
      <c r="H1045"/>
      <c r="I1045"/>
      <c r="J1045"/>
      <c r="K1045"/>
      <c r="L1045"/>
      <c r="M1045"/>
      <c r="N1045"/>
      <c r="O1045"/>
      <c r="P1045" s="1122"/>
      <c r="Q1045"/>
      <c r="R1045"/>
      <c r="S1045"/>
      <c r="T1045"/>
      <c r="U1045"/>
      <c r="V1045"/>
      <c r="W1045"/>
      <c r="X1045"/>
      <c r="Y1045"/>
      <c r="Z1045"/>
      <c r="AA1045"/>
      <c r="AB1045"/>
      <c r="AC1045"/>
    </row>
    <row r="1046" spans="2:29" ht="12.5">
      <c r="B1046" s="71"/>
      <c r="E1046" s="71"/>
      <c r="G1046"/>
      <c r="H1046"/>
      <c r="I1046"/>
      <c r="J1046"/>
      <c r="K1046"/>
      <c r="L1046"/>
      <c r="M1046"/>
      <c r="N1046"/>
      <c r="O1046"/>
      <c r="P1046" s="1122"/>
      <c r="Q1046"/>
      <c r="R1046"/>
      <c r="S1046"/>
      <c r="T1046"/>
      <c r="U1046"/>
      <c r="V1046"/>
      <c r="W1046"/>
      <c r="X1046"/>
      <c r="Y1046"/>
      <c r="Z1046"/>
      <c r="AA1046"/>
      <c r="AB1046"/>
      <c r="AC1046"/>
    </row>
    <row r="1047" spans="2:29" ht="12.5">
      <c r="B1047" s="71"/>
      <c r="E1047" s="71"/>
      <c r="G1047"/>
      <c r="H1047"/>
      <c r="I1047"/>
      <c r="J1047"/>
      <c r="K1047"/>
      <c r="L1047"/>
      <c r="M1047"/>
      <c r="N1047"/>
      <c r="O1047"/>
      <c r="P1047" s="1122"/>
      <c r="Q1047"/>
      <c r="R1047"/>
      <c r="S1047"/>
      <c r="T1047"/>
      <c r="U1047"/>
      <c r="V1047"/>
      <c r="W1047"/>
      <c r="X1047"/>
      <c r="Y1047"/>
      <c r="Z1047"/>
      <c r="AA1047"/>
      <c r="AB1047"/>
      <c r="AC1047"/>
    </row>
    <row r="1048" spans="2:29" ht="12.5">
      <c r="B1048" s="71"/>
      <c r="E1048" s="71"/>
      <c r="G1048"/>
      <c r="H1048"/>
      <c r="I1048"/>
      <c r="J1048"/>
      <c r="K1048"/>
      <c r="L1048"/>
      <c r="M1048"/>
      <c r="N1048"/>
      <c r="O1048"/>
      <c r="P1048" s="1122"/>
      <c r="Q1048"/>
      <c r="R1048"/>
      <c r="S1048"/>
      <c r="T1048"/>
      <c r="U1048"/>
      <c r="V1048"/>
      <c r="W1048"/>
      <c r="X1048"/>
      <c r="Y1048"/>
      <c r="Z1048"/>
      <c r="AA1048"/>
      <c r="AB1048"/>
      <c r="AC1048"/>
    </row>
    <row r="1049" spans="2:29" ht="12.5">
      <c r="B1049" s="71"/>
      <c r="E1049" s="71"/>
      <c r="G1049"/>
      <c r="H1049"/>
      <c r="I1049"/>
      <c r="J1049"/>
      <c r="K1049"/>
      <c r="L1049"/>
      <c r="M1049"/>
      <c r="N1049"/>
      <c r="O1049"/>
      <c r="P1049" s="1122"/>
      <c r="Q1049"/>
      <c r="R1049"/>
      <c r="S1049"/>
      <c r="T1049"/>
      <c r="U1049"/>
      <c r="V1049"/>
      <c r="W1049"/>
      <c r="X1049"/>
      <c r="Y1049"/>
      <c r="Z1049"/>
      <c r="AA1049"/>
      <c r="AB1049"/>
      <c r="AC1049"/>
    </row>
    <row r="1050" spans="2:29" ht="12.5">
      <c r="B1050" s="71"/>
      <c r="E1050" s="71"/>
      <c r="G1050"/>
      <c r="H1050"/>
      <c r="I1050"/>
      <c r="J1050"/>
      <c r="K1050"/>
      <c r="L1050"/>
      <c r="M1050"/>
      <c r="N1050"/>
      <c r="O1050"/>
      <c r="P1050" s="1122"/>
      <c r="Q1050"/>
      <c r="R1050"/>
      <c r="S1050"/>
      <c r="T1050"/>
      <c r="U1050"/>
      <c r="V1050"/>
      <c r="W1050"/>
      <c r="X1050"/>
      <c r="Y1050"/>
      <c r="Z1050"/>
      <c r="AA1050"/>
      <c r="AB1050"/>
      <c r="AC1050"/>
    </row>
    <row r="1051" spans="2:29" ht="12.5">
      <c r="B1051" s="71"/>
      <c r="E1051" s="71"/>
      <c r="G1051"/>
      <c r="H1051"/>
      <c r="I1051"/>
      <c r="J1051"/>
      <c r="K1051"/>
      <c r="L1051"/>
      <c r="M1051"/>
      <c r="N1051"/>
      <c r="O1051"/>
      <c r="P1051" s="1122"/>
      <c r="Q1051"/>
      <c r="R1051"/>
      <c r="S1051"/>
      <c r="T1051"/>
      <c r="U1051"/>
      <c r="V1051"/>
      <c r="W1051"/>
      <c r="X1051"/>
      <c r="Y1051"/>
      <c r="Z1051"/>
      <c r="AA1051"/>
      <c r="AB1051"/>
      <c r="AC1051"/>
    </row>
    <row r="1052" spans="2:29" ht="12.5">
      <c r="B1052" s="71"/>
      <c r="E1052" s="71"/>
      <c r="G1052"/>
      <c r="H1052"/>
      <c r="I1052"/>
      <c r="J1052"/>
      <c r="K1052"/>
      <c r="L1052"/>
      <c r="M1052"/>
      <c r="N1052"/>
      <c r="O1052"/>
      <c r="P1052" s="1122"/>
      <c r="Q1052"/>
      <c r="R1052"/>
      <c r="S1052"/>
      <c r="T1052"/>
      <c r="U1052"/>
      <c r="V1052"/>
      <c r="W1052"/>
      <c r="X1052"/>
      <c r="Y1052"/>
      <c r="Z1052"/>
      <c r="AA1052"/>
      <c r="AB1052"/>
      <c r="AC1052"/>
    </row>
    <row r="1053" spans="2:29" ht="12.5">
      <c r="B1053" s="71"/>
      <c r="E1053" s="71"/>
      <c r="G1053"/>
      <c r="H1053"/>
      <c r="I1053"/>
      <c r="J1053"/>
      <c r="K1053"/>
      <c r="L1053"/>
      <c r="M1053"/>
      <c r="N1053"/>
      <c r="O1053"/>
      <c r="P1053" s="1122"/>
      <c r="Q1053"/>
      <c r="R1053"/>
      <c r="S1053"/>
      <c r="T1053"/>
      <c r="U1053"/>
      <c r="V1053"/>
      <c r="W1053"/>
      <c r="X1053"/>
      <c r="Y1053"/>
      <c r="Z1053"/>
      <c r="AA1053"/>
      <c r="AB1053"/>
      <c r="AC1053"/>
    </row>
    <row r="1054" spans="2:29" ht="12.5">
      <c r="B1054" s="71"/>
      <c r="E1054" s="71"/>
      <c r="G1054"/>
      <c r="H1054"/>
      <c r="I1054"/>
      <c r="J1054"/>
      <c r="K1054"/>
      <c r="L1054"/>
      <c r="M1054"/>
      <c r="N1054"/>
      <c r="O1054"/>
      <c r="P1054" s="1122"/>
      <c r="Q1054"/>
      <c r="R1054"/>
      <c r="S1054"/>
      <c r="T1054"/>
      <c r="U1054"/>
      <c r="V1054"/>
      <c r="W1054"/>
      <c r="X1054"/>
      <c r="Y1054"/>
      <c r="Z1054"/>
      <c r="AA1054"/>
      <c r="AB1054"/>
      <c r="AC1054"/>
    </row>
    <row r="1055" spans="2:29" ht="12.5">
      <c r="B1055" s="71"/>
      <c r="E1055" s="71"/>
      <c r="G1055"/>
      <c r="H1055"/>
      <c r="I1055"/>
      <c r="J1055"/>
      <c r="K1055"/>
      <c r="L1055"/>
      <c r="M1055"/>
      <c r="N1055"/>
      <c r="O1055"/>
      <c r="P1055" s="1122"/>
      <c r="Q1055"/>
      <c r="R1055"/>
      <c r="S1055"/>
      <c r="T1055"/>
      <c r="U1055"/>
      <c r="V1055"/>
      <c r="W1055"/>
      <c r="X1055"/>
      <c r="Y1055"/>
      <c r="Z1055"/>
      <c r="AA1055"/>
      <c r="AB1055"/>
      <c r="AC1055"/>
    </row>
    <row r="1056" spans="2:29" ht="12.5">
      <c r="B1056" s="71"/>
      <c r="E1056" s="71"/>
      <c r="G1056"/>
      <c r="H1056"/>
      <c r="I1056"/>
      <c r="J1056"/>
      <c r="K1056"/>
      <c r="L1056"/>
      <c r="M1056"/>
      <c r="N1056"/>
      <c r="O1056"/>
      <c r="P1056" s="1122"/>
      <c r="Q1056"/>
      <c r="R1056"/>
      <c r="S1056"/>
      <c r="T1056"/>
      <c r="U1056"/>
      <c r="V1056"/>
      <c r="W1056"/>
      <c r="X1056"/>
      <c r="Y1056"/>
      <c r="Z1056"/>
      <c r="AA1056"/>
      <c r="AB1056"/>
      <c r="AC1056"/>
    </row>
    <row r="1057" spans="2:29" ht="12.5">
      <c r="B1057" s="71"/>
      <c r="E1057" s="71"/>
      <c r="G1057"/>
      <c r="H1057"/>
      <c r="I1057"/>
      <c r="J1057"/>
      <c r="K1057"/>
      <c r="L1057"/>
      <c r="M1057"/>
      <c r="N1057"/>
      <c r="O1057"/>
      <c r="P1057" s="1122"/>
      <c r="Q1057"/>
      <c r="R1057"/>
      <c r="S1057"/>
      <c r="T1057"/>
      <c r="U1057"/>
      <c r="V1057"/>
      <c r="W1057"/>
      <c r="X1057"/>
      <c r="Y1057"/>
      <c r="Z1057"/>
      <c r="AA1057"/>
      <c r="AB1057"/>
      <c r="AC1057"/>
    </row>
    <row r="1058" spans="2:29" ht="12.5">
      <c r="B1058" s="71"/>
      <c r="E1058" s="71"/>
      <c r="G1058"/>
      <c r="H1058"/>
      <c r="I1058"/>
      <c r="J1058"/>
      <c r="K1058"/>
      <c r="L1058"/>
      <c r="M1058"/>
      <c r="N1058"/>
      <c r="O1058"/>
      <c r="P1058" s="1122"/>
      <c r="Q1058"/>
      <c r="R1058"/>
      <c r="S1058"/>
      <c r="T1058"/>
      <c r="U1058"/>
      <c r="V1058"/>
      <c r="W1058"/>
      <c r="X1058"/>
      <c r="Y1058"/>
      <c r="Z1058"/>
      <c r="AA1058"/>
      <c r="AB1058"/>
      <c r="AC1058"/>
    </row>
    <row r="1059" spans="2:29" ht="12.5">
      <c r="B1059" s="71"/>
      <c r="E1059" s="71"/>
      <c r="G1059"/>
      <c r="H1059"/>
      <c r="I1059"/>
      <c r="J1059"/>
      <c r="K1059"/>
      <c r="L1059"/>
      <c r="M1059"/>
      <c r="N1059"/>
      <c r="O1059"/>
      <c r="P1059" s="1122"/>
      <c r="Q1059"/>
      <c r="R1059"/>
      <c r="S1059"/>
      <c r="T1059"/>
      <c r="U1059"/>
      <c r="V1059"/>
      <c r="W1059"/>
      <c r="X1059"/>
      <c r="Y1059"/>
      <c r="Z1059"/>
      <c r="AA1059"/>
      <c r="AB1059"/>
      <c r="AC1059"/>
    </row>
    <row r="1060" spans="2:29" ht="12.5">
      <c r="B1060" s="71"/>
      <c r="E1060" s="71"/>
      <c r="G1060"/>
      <c r="H1060"/>
      <c r="I1060"/>
      <c r="J1060"/>
      <c r="K1060"/>
      <c r="L1060"/>
      <c r="M1060"/>
      <c r="N1060"/>
      <c r="O1060"/>
      <c r="P1060" s="1122"/>
      <c r="Q1060"/>
      <c r="R1060"/>
      <c r="S1060"/>
      <c r="T1060"/>
      <c r="U1060"/>
      <c r="V1060"/>
      <c r="W1060"/>
      <c r="X1060"/>
      <c r="Y1060"/>
      <c r="Z1060"/>
      <c r="AA1060"/>
      <c r="AB1060"/>
      <c r="AC1060"/>
    </row>
    <row r="1061" spans="2:29" ht="12.5">
      <c r="B1061" s="71"/>
      <c r="E1061" s="71"/>
      <c r="G1061"/>
      <c r="H1061"/>
      <c r="I1061"/>
      <c r="J1061"/>
      <c r="K1061"/>
      <c r="L1061"/>
      <c r="M1061"/>
      <c r="N1061"/>
      <c r="O1061"/>
      <c r="P1061" s="1122"/>
      <c r="Q1061"/>
      <c r="R1061"/>
      <c r="S1061"/>
      <c r="T1061"/>
      <c r="U1061"/>
      <c r="V1061"/>
      <c r="W1061"/>
      <c r="X1061"/>
      <c r="Y1061"/>
      <c r="Z1061"/>
      <c r="AA1061"/>
      <c r="AB1061"/>
      <c r="AC1061"/>
    </row>
    <row r="1062" spans="2:29" ht="12.5">
      <c r="B1062" s="71"/>
      <c r="E1062" s="71"/>
      <c r="G1062"/>
      <c r="H1062"/>
      <c r="I1062"/>
      <c r="J1062"/>
      <c r="K1062"/>
      <c r="L1062"/>
      <c r="M1062"/>
      <c r="N1062"/>
      <c r="O1062"/>
      <c r="P1062" s="1122"/>
      <c r="Q1062"/>
      <c r="R1062"/>
      <c r="S1062"/>
      <c r="T1062"/>
      <c r="U1062"/>
      <c r="V1062"/>
      <c r="W1062"/>
      <c r="X1062"/>
      <c r="Y1062"/>
      <c r="Z1062"/>
      <c r="AA1062"/>
      <c r="AB1062"/>
      <c r="AC1062"/>
    </row>
    <row r="1063" spans="2:29" ht="12.5">
      <c r="B1063" s="71"/>
      <c r="E1063" s="71"/>
      <c r="G1063"/>
      <c r="H1063"/>
      <c r="I1063"/>
      <c r="J1063"/>
      <c r="K1063"/>
      <c r="L1063"/>
      <c r="M1063"/>
      <c r="N1063"/>
      <c r="O1063"/>
      <c r="P1063" s="1122"/>
      <c r="Q1063"/>
      <c r="R1063"/>
      <c r="S1063"/>
      <c r="T1063"/>
      <c r="U1063"/>
      <c r="V1063"/>
      <c r="W1063"/>
      <c r="X1063"/>
      <c r="Y1063"/>
      <c r="Z1063"/>
      <c r="AA1063"/>
      <c r="AB1063"/>
      <c r="AC1063"/>
    </row>
    <row r="1064" spans="2:29" ht="12.5">
      <c r="B1064" s="71"/>
      <c r="E1064" s="71"/>
      <c r="G1064"/>
      <c r="H1064"/>
      <c r="I1064"/>
      <c r="J1064"/>
      <c r="K1064"/>
      <c r="L1064"/>
      <c r="M1064"/>
      <c r="N1064"/>
      <c r="O1064"/>
      <c r="P1064" s="1122"/>
      <c r="Q1064"/>
      <c r="R1064"/>
      <c r="S1064"/>
      <c r="T1064"/>
      <c r="U1064"/>
      <c r="V1064"/>
      <c r="W1064"/>
      <c r="X1064"/>
      <c r="Y1064"/>
      <c r="Z1064"/>
      <c r="AA1064"/>
      <c r="AB1064"/>
      <c r="AC1064"/>
    </row>
    <row r="1065" spans="2:29" ht="12.5">
      <c r="B1065" s="71"/>
      <c r="E1065" s="71"/>
      <c r="G1065"/>
      <c r="H1065"/>
      <c r="I1065"/>
      <c r="J1065"/>
      <c r="K1065"/>
      <c r="L1065"/>
      <c r="M1065"/>
      <c r="N1065"/>
      <c r="O1065"/>
      <c r="P1065" s="1122"/>
      <c r="Q1065"/>
      <c r="R1065"/>
      <c r="S1065"/>
      <c r="T1065"/>
      <c r="U1065"/>
      <c r="V1065"/>
      <c r="W1065"/>
      <c r="X1065"/>
      <c r="Y1065"/>
      <c r="Z1065"/>
      <c r="AA1065"/>
      <c r="AB1065"/>
      <c r="AC1065"/>
    </row>
    <row r="1066" spans="2:29" ht="12.5">
      <c r="B1066" s="71"/>
      <c r="E1066" s="71"/>
      <c r="G1066"/>
      <c r="H1066"/>
      <c r="I1066"/>
      <c r="J1066"/>
      <c r="K1066"/>
      <c r="L1066"/>
      <c r="M1066"/>
      <c r="N1066"/>
      <c r="O1066"/>
      <c r="P1066" s="1122"/>
      <c r="Q1066"/>
      <c r="R1066"/>
      <c r="S1066"/>
      <c r="T1066"/>
      <c r="U1066"/>
      <c r="V1066"/>
      <c r="W1066"/>
      <c r="X1066"/>
      <c r="Y1066"/>
      <c r="Z1066"/>
      <c r="AA1066"/>
      <c r="AB1066"/>
      <c r="AC1066"/>
    </row>
    <row r="1067" spans="2:29" ht="12.5">
      <c r="B1067" s="71"/>
      <c r="E1067" s="71"/>
      <c r="G1067"/>
      <c r="H1067"/>
      <c r="I1067"/>
      <c r="J1067"/>
      <c r="K1067"/>
      <c r="L1067"/>
      <c r="M1067"/>
      <c r="N1067"/>
      <c r="O1067"/>
      <c r="P1067" s="1122"/>
      <c r="Q1067"/>
      <c r="R1067"/>
      <c r="S1067"/>
      <c r="T1067"/>
      <c r="U1067"/>
      <c r="V1067"/>
      <c r="W1067"/>
      <c r="X1067"/>
      <c r="Y1067"/>
      <c r="Z1067"/>
      <c r="AA1067"/>
      <c r="AB1067"/>
      <c r="AC1067"/>
    </row>
    <row r="1068" spans="2:29" ht="12.5">
      <c r="B1068" s="71"/>
      <c r="E1068" s="71"/>
      <c r="G1068"/>
      <c r="H1068"/>
      <c r="I1068"/>
      <c r="J1068"/>
      <c r="K1068"/>
      <c r="L1068"/>
      <c r="M1068"/>
      <c r="N1068"/>
      <c r="O1068"/>
      <c r="P1068" s="1122"/>
      <c r="Q1068"/>
      <c r="R1068"/>
      <c r="S1068"/>
      <c r="T1068"/>
      <c r="U1068"/>
      <c r="V1068"/>
      <c r="W1068"/>
      <c r="X1068"/>
      <c r="Y1068"/>
      <c r="Z1068"/>
      <c r="AA1068"/>
      <c r="AB1068"/>
      <c r="AC1068"/>
    </row>
    <row r="1069" spans="2:29" ht="12.5">
      <c r="B1069" s="71"/>
      <c r="E1069" s="71"/>
      <c r="G1069"/>
      <c r="H1069"/>
      <c r="I1069"/>
      <c r="J1069"/>
      <c r="K1069"/>
      <c r="L1069"/>
      <c r="M1069"/>
      <c r="N1069"/>
      <c r="O1069"/>
      <c r="P1069" s="1122"/>
      <c r="Q1069"/>
      <c r="R1069"/>
      <c r="S1069"/>
      <c r="T1069"/>
      <c r="U1069"/>
      <c r="V1069"/>
      <c r="W1069"/>
      <c r="X1069"/>
      <c r="Y1069"/>
      <c r="Z1069"/>
      <c r="AA1069"/>
      <c r="AB1069"/>
      <c r="AC1069"/>
    </row>
    <row r="1070" spans="2:29" ht="12.5">
      <c r="B1070" s="71"/>
      <c r="E1070" s="71"/>
      <c r="G1070"/>
      <c r="H1070"/>
      <c r="I1070"/>
      <c r="J1070"/>
      <c r="K1070"/>
      <c r="L1070"/>
      <c r="M1070"/>
      <c r="N1070"/>
      <c r="O1070"/>
      <c r="P1070" s="1122"/>
      <c r="Q1070"/>
      <c r="R1070"/>
      <c r="S1070"/>
      <c r="T1070"/>
      <c r="U1070"/>
      <c r="V1070"/>
      <c r="W1070"/>
      <c r="X1070"/>
      <c r="Y1070"/>
      <c r="Z1070"/>
      <c r="AA1070"/>
      <c r="AB1070"/>
      <c r="AC1070"/>
    </row>
    <row r="1071" spans="2:29" ht="12.5">
      <c r="B1071" s="71"/>
      <c r="E1071" s="71"/>
      <c r="G1071"/>
      <c r="H1071"/>
      <c r="I1071"/>
      <c r="J1071"/>
      <c r="K1071"/>
      <c r="L1071"/>
      <c r="M1071"/>
      <c r="N1071"/>
      <c r="O1071"/>
      <c r="P1071" s="1122"/>
      <c r="Q1071"/>
      <c r="R1071"/>
      <c r="S1071"/>
      <c r="T1071"/>
      <c r="U1071"/>
      <c r="V1071"/>
      <c r="W1071"/>
      <c r="X1071"/>
      <c r="Y1071"/>
      <c r="Z1071"/>
      <c r="AA1071"/>
      <c r="AB1071"/>
      <c r="AC1071"/>
    </row>
    <row r="1072" spans="2:29" ht="12.5">
      <c r="B1072" s="71"/>
      <c r="E1072" s="71"/>
      <c r="G1072"/>
      <c r="H1072"/>
      <c r="I1072"/>
      <c r="J1072"/>
      <c r="K1072"/>
      <c r="L1072"/>
      <c r="M1072"/>
      <c r="N1072"/>
      <c r="O1072"/>
      <c r="P1072" s="1122"/>
      <c r="Q1072"/>
      <c r="R1072"/>
      <c r="S1072"/>
      <c r="T1072"/>
      <c r="U1072"/>
      <c r="V1072"/>
      <c r="W1072"/>
      <c r="X1072"/>
      <c r="Y1072"/>
      <c r="Z1072"/>
      <c r="AA1072"/>
      <c r="AB1072"/>
      <c r="AC1072"/>
    </row>
    <row r="1073" spans="1:29" ht="12.5">
      <c r="B1073" s="71"/>
      <c r="E1073" s="71"/>
      <c r="G1073"/>
      <c r="H1073"/>
      <c r="I1073"/>
      <c r="J1073"/>
      <c r="K1073"/>
      <c r="L1073"/>
      <c r="M1073"/>
      <c r="N1073"/>
      <c r="O1073"/>
      <c r="P1073" s="1122"/>
      <c r="Q1073"/>
      <c r="R1073"/>
      <c r="S1073"/>
      <c r="T1073"/>
      <c r="U1073"/>
      <c r="V1073"/>
      <c r="W1073"/>
      <c r="X1073"/>
      <c r="Y1073"/>
      <c r="Z1073"/>
      <c r="AA1073"/>
      <c r="AB1073"/>
      <c r="AC1073"/>
    </row>
    <row r="1074" spans="1:29" ht="12.5">
      <c r="B1074" s="71"/>
      <c r="E1074" s="71"/>
      <c r="G1074"/>
      <c r="H1074"/>
      <c r="I1074"/>
      <c r="J1074"/>
      <c r="K1074"/>
      <c r="L1074"/>
      <c r="M1074"/>
      <c r="N1074"/>
      <c r="O1074"/>
      <c r="P1074" s="1122"/>
      <c r="Q1074"/>
      <c r="R1074"/>
      <c r="S1074"/>
      <c r="T1074"/>
      <c r="U1074"/>
      <c r="V1074"/>
      <c r="W1074"/>
      <c r="X1074"/>
      <c r="Y1074"/>
      <c r="Z1074"/>
      <c r="AA1074"/>
      <c r="AB1074"/>
      <c r="AC1074"/>
    </row>
    <row r="1075" spans="1:29" ht="12.5">
      <c r="B1075" s="71"/>
      <c r="E1075" s="71"/>
      <c r="G1075"/>
      <c r="H1075"/>
      <c r="I1075"/>
      <c r="J1075"/>
      <c r="K1075"/>
      <c r="L1075"/>
      <c r="M1075"/>
      <c r="N1075"/>
      <c r="O1075"/>
      <c r="P1075" s="1122"/>
      <c r="Q1075"/>
      <c r="R1075"/>
      <c r="S1075"/>
      <c r="T1075"/>
      <c r="U1075"/>
      <c r="V1075"/>
      <c r="W1075"/>
      <c r="X1075"/>
      <c r="Y1075"/>
      <c r="Z1075"/>
      <c r="AA1075"/>
      <c r="AB1075"/>
      <c r="AC1075"/>
    </row>
    <row r="1076" spans="1:29" ht="12.5">
      <c r="B1076" s="71"/>
      <c r="E1076" s="71"/>
      <c r="G1076"/>
      <c r="H1076"/>
      <c r="I1076"/>
      <c r="J1076"/>
      <c r="K1076"/>
      <c r="L1076"/>
      <c r="M1076"/>
      <c r="N1076"/>
      <c r="O1076"/>
      <c r="P1076" s="1122"/>
      <c r="Q1076"/>
      <c r="R1076"/>
      <c r="S1076"/>
      <c r="T1076"/>
      <c r="U1076"/>
      <c r="V1076"/>
      <c r="W1076"/>
      <c r="X1076"/>
      <c r="Y1076"/>
      <c r="Z1076"/>
      <c r="AA1076"/>
      <c r="AB1076"/>
      <c r="AC1076"/>
    </row>
    <row r="1077" spans="1:29" ht="12.5">
      <c r="B1077" s="71"/>
      <c r="E1077" s="71"/>
      <c r="G1077"/>
      <c r="H1077"/>
      <c r="I1077"/>
      <c r="J1077"/>
      <c r="K1077"/>
      <c r="L1077"/>
      <c r="M1077"/>
      <c r="N1077"/>
      <c r="O1077"/>
      <c r="P1077" s="1122"/>
      <c r="Q1077"/>
      <c r="R1077"/>
      <c r="S1077"/>
      <c r="T1077"/>
      <c r="U1077"/>
      <c r="V1077"/>
      <c r="W1077"/>
      <c r="X1077"/>
      <c r="Y1077"/>
      <c r="Z1077"/>
      <c r="AA1077"/>
      <c r="AB1077"/>
      <c r="AC1077"/>
    </row>
    <row r="1078" spans="1:29" ht="12.5">
      <c r="B1078" s="71"/>
      <c r="E1078" s="71"/>
      <c r="G1078"/>
      <c r="H1078"/>
      <c r="I1078"/>
      <c r="J1078"/>
      <c r="K1078"/>
      <c r="L1078"/>
      <c r="M1078"/>
      <c r="N1078"/>
      <c r="O1078"/>
      <c r="P1078" s="1122"/>
      <c r="Q1078"/>
      <c r="R1078"/>
      <c r="S1078"/>
      <c r="T1078"/>
      <c r="U1078"/>
      <c r="V1078"/>
      <c r="W1078"/>
      <c r="X1078"/>
      <c r="Y1078"/>
      <c r="Z1078"/>
      <c r="AA1078"/>
      <c r="AB1078"/>
      <c r="AC1078"/>
    </row>
    <row r="1079" spans="1:29" ht="12.5">
      <c r="B1079" s="71"/>
      <c r="E1079" s="71"/>
      <c r="G1079"/>
      <c r="H1079"/>
      <c r="I1079"/>
      <c r="J1079"/>
      <c r="K1079"/>
      <c r="L1079"/>
      <c r="M1079"/>
      <c r="N1079"/>
      <c r="O1079"/>
      <c r="P1079" s="1122"/>
      <c r="Q1079"/>
      <c r="R1079"/>
      <c r="S1079"/>
      <c r="T1079"/>
      <c r="U1079"/>
      <c r="V1079"/>
      <c r="W1079"/>
      <c r="X1079"/>
      <c r="Y1079"/>
      <c r="Z1079"/>
      <c r="AA1079"/>
      <c r="AB1079"/>
      <c r="AC1079"/>
    </row>
    <row r="1080" spans="1:29" ht="12.5">
      <c r="B1080" s="71"/>
      <c r="E1080" s="71"/>
      <c r="G1080"/>
      <c r="H1080"/>
      <c r="I1080"/>
      <c r="J1080"/>
      <c r="K1080"/>
      <c r="L1080"/>
      <c r="M1080"/>
      <c r="N1080"/>
      <c r="O1080"/>
      <c r="P1080" s="1122"/>
      <c r="Q1080"/>
      <c r="R1080"/>
      <c r="S1080"/>
      <c r="T1080"/>
      <c r="U1080"/>
      <c r="V1080"/>
      <c r="W1080"/>
      <c r="X1080"/>
      <c r="Y1080"/>
      <c r="Z1080"/>
      <c r="AA1080"/>
      <c r="AB1080"/>
      <c r="AC1080"/>
    </row>
    <row r="1081" spans="1:29" ht="12.5">
      <c r="B1081" s="71"/>
      <c r="E1081" s="71"/>
      <c r="G1081"/>
      <c r="H1081"/>
      <c r="I1081"/>
      <c r="J1081"/>
      <c r="K1081"/>
      <c r="L1081"/>
      <c r="M1081"/>
      <c r="N1081"/>
      <c r="O1081"/>
      <c r="P1081" s="1122"/>
      <c r="Q1081"/>
      <c r="R1081"/>
      <c r="S1081"/>
      <c r="T1081"/>
      <c r="U1081"/>
      <c r="V1081"/>
      <c r="W1081"/>
      <c r="X1081"/>
      <c r="Y1081"/>
      <c r="Z1081"/>
      <c r="AA1081"/>
      <c r="AB1081"/>
      <c r="AC1081"/>
    </row>
    <row r="1082" spans="1:29" ht="12.5">
      <c r="B1082" s="71"/>
      <c r="E1082" s="71"/>
      <c r="G1082"/>
      <c r="H1082"/>
      <c r="I1082"/>
      <c r="J1082"/>
      <c r="K1082"/>
      <c r="L1082"/>
      <c r="M1082"/>
      <c r="N1082"/>
      <c r="O1082"/>
      <c r="P1082" s="1122"/>
      <c r="Q1082"/>
      <c r="R1082"/>
      <c r="S1082"/>
      <c r="T1082"/>
      <c r="U1082"/>
      <c r="V1082"/>
      <c r="W1082"/>
      <c r="X1082"/>
      <c r="Y1082"/>
      <c r="Z1082"/>
      <c r="AA1082"/>
      <c r="AB1082"/>
      <c r="AC1082"/>
    </row>
    <row r="1083" spans="1:29" ht="12.5">
      <c r="B1083" s="71"/>
      <c r="E1083" s="71"/>
      <c r="G1083"/>
      <c r="H1083"/>
      <c r="I1083"/>
      <c r="J1083"/>
      <c r="K1083"/>
      <c r="L1083"/>
      <c r="M1083"/>
      <c r="N1083"/>
      <c r="O1083"/>
      <c r="P1083" s="1122"/>
      <c r="Q1083"/>
      <c r="R1083"/>
      <c r="S1083"/>
      <c r="T1083"/>
      <c r="U1083"/>
      <c r="V1083"/>
      <c r="W1083"/>
      <c r="X1083"/>
      <c r="Y1083"/>
      <c r="Z1083"/>
      <c r="AA1083"/>
      <c r="AB1083"/>
      <c r="AC1083"/>
    </row>
    <row r="1084" spans="1:29" ht="12.5">
      <c r="B1084" s="71"/>
      <c r="E1084" s="71"/>
      <c r="G1084"/>
      <c r="H1084"/>
      <c r="I1084"/>
      <c r="J1084"/>
      <c r="K1084"/>
      <c r="L1084"/>
      <c r="M1084"/>
      <c r="N1084"/>
      <c r="O1084"/>
      <c r="P1084" s="1122"/>
      <c r="Q1084"/>
      <c r="R1084"/>
      <c r="S1084"/>
      <c r="T1084"/>
      <c r="U1084"/>
      <c r="V1084"/>
      <c r="W1084"/>
      <c r="X1084"/>
      <c r="Y1084"/>
      <c r="Z1084"/>
      <c r="AA1084"/>
      <c r="AB1084"/>
      <c r="AC1084"/>
    </row>
    <row r="1088" spans="1:29" ht="15.5">
      <c r="A1088" s="1124" t="s">
        <v>3107</v>
      </c>
    </row>
    <row r="1090" spans="1:24" ht="46">
      <c r="A1090" s="541" t="s">
        <v>172</v>
      </c>
      <c r="B1090" s="541" t="s">
        <v>1830</v>
      </c>
      <c r="C1090" s="541" t="s">
        <v>3037</v>
      </c>
      <c r="D1090" s="1111" t="s">
        <v>3148</v>
      </c>
      <c r="E1090" s="541" t="s">
        <v>3038</v>
      </c>
      <c r="F1090" s="547" t="s">
        <v>3154</v>
      </c>
      <c r="G1090" s="541" t="s">
        <v>3096</v>
      </c>
      <c r="H1090" s="1110" t="s">
        <v>144</v>
      </c>
      <c r="I1090" s="1110" t="s">
        <v>22</v>
      </c>
      <c r="J1090" s="1110" t="s">
        <v>136</v>
      </c>
      <c r="K1090" s="1110" t="s">
        <v>975</v>
      </c>
      <c r="L1090" s="1110" t="s">
        <v>94</v>
      </c>
      <c r="M1090" s="1110" t="s">
        <v>974</v>
      </c>
      <c r="N1090" s="1110" t="s">
        <v>3093</v>
      </c>
      <c r="O1090" s="1110" t="s">
        <v>3051</v>
      </c>
      <c r="P1090" s="1110" t="s">
        <v>2855</v>
      </c>
      <c r="Q1090" s="1110" t="s">
        <v>3052</v>
      </c>
      <c r="R1090" s="1110" t="s">
        <v>3053</v>
      </c>
      <c r="S1090" s="1110" t="s">
        <v>3054</v>
      </c>
      <c r="T1090" s="1110" t="s">
        <v>3095</v>
      </c>
      <c r="U1090" s="1110" t="s">
        <v>3094</v>
      </c>
      <c r="V1090" s="1110" t="s">
        <v>145</v>
      </c>
      <c r="W1090" s="1110" t="s">
        <v>249</v>
      </c>
      <c r="X1090" s="1110" t="s">
        <v>138</v>
      </c>
    </row>
    <row r="1091" spans="1:24">
      <c r="B1091" s="71"/>
      <c r="E1091" s="71"/>
      <c r="G1091" s="186"/>
      <c r="H1091" s="186"/>
      <c r="I1091" s="186"/>
      <c r="J1091" s="1117"/>
    </row>
    <row r="1092" spans="1:24">
      <c r="B1092" s="71"/>
      <c r="E1092" s="71"/>
      <c r="G1092" s="186"/>
      <c r="H1092" s="186"/>
      <c r="I1092" s="186"/>
      <c r="J1092" s="1117"/>
    </row>
    <row r="1093" spans="1:24">
      <c r="B1093" s="71"/>
      <c r="E1093" s="71"/>
      <c r="G1093" s="186"/>
      <c r="H1093" s="186"/>
      <c r="I1093" s="186"/>
      <c r="J1093" s="1117"/>
    </row>
    <row r="1094" spans="1:24">
      <c r="B1094" s="71"/>
      <c r="E1094" s="71"/>
      <c r="G1094" s="186"/>
      <c r="H1094" s="186"/>
      <c r="I1094" s="186"/>
      <c r="J1094" s="1117"/>
    </row>
    <row r="1095" spans="1:24">
      <c r="B1095" s="71"/>
      <c r="E1095" s="71"/>
      <c r="G1095" s="186"/>
      <c r="H1095" s="186"/>
      <c r="I1095" s="186"/>
      <c r="J1095" s="1117"/>
    </row>
    <row r="1096" spans="1:24">
      <c r="B1096" s="71"/>
      <c r="E1096" s="71"/>
      <c r="G1096" s="186"/>
      <c r="H1096" s="186"/>
      <c r="I1096" s="186"/>
      <c r="J1096" s="1117"/>
    </row>
    <row r="1097" spans="1:24">
      <c r="B1097" s="71"/>
      <c r="E1097" s="71"/>
      <c r="G1097" s="186"/>
      <c r="H1097" s="186"/>
      <c r="I1097" s="186"/>
      <c r="J1097" s="1117"/>
    </row>
    <row r="1098" spans="1:24">
      <c r="B1098" s="71"/>
      <c r="E1098" s="71"/>
      <c r="G1098" s="186"/>
      <c r="H1098" s="186"/>
      <c r="I1098" s="186"/>
      <c r="J1098" s="1117"/>
    </row>
    <row r="1099" spans="1:24">
      <c r="B1099" s="71"/>
      <c r="E1099" s="71"/>
      <c r="G1099" s="186"/>
      <c r="H1099" s="186"/>
      <c r="I1099" s="186"/>
      <c r="J1099" s="1117"/>
    </row>
    <row r="1100" spans="1:24">
      <c r="B1100" s="71"/>
      <c r="E1100" s="71"/>
      <c r="G1100" s="186"/>
      <c r="H1100" s="186"/>
      <c r="I1100" s="186"/>
      <c r="J1100" s="1117"/>
    </row>
    <row r="1101" spans="1:24">
      <c r="B1101" s="71"/>
      <c r="E1101" s="71"/>
      <c r="G1101" s="186"/>
      <c r="H1101" s="186"/>
      <c r="I1101" s="186"/>
      <c r="J1101" s="1117"/>
    </row>
    <row r="1102" spans="1:24">
      <c r="B1102" s="71"/>
      <c r="E1102" s="71"/>
      <c r="G1102" s="186"/>
      <c r="H1102" s="186"/>
      <c r="I1102" s="186"/>
      <c r="J1102" s="1117"/>
    </row>
    <row r="1103" spans="1:24">
      <c r="B1103" s="71"/>
      <c r="E1103" s="71"/>
      <c r="G1103" s="186"/>
      <c r="H1103" s="186"/>
      <c r="I1103" s="186"/>
      <c r="J1103" s="1117"/>
    </row>
    <row r="1104" spans="1:24">
      <c r="B1104" s="71"/>
      <c r="E1104" s="71"/>
      <c r="G1104" s="186"/>
      <c r="H1104" s="186"/>
      <c r="I1104" s="186"/>
      <c r="J1104" s="1117"/>
    </row>
    <row r="1105" spans="2:10">
      <c r="B1105" s="71"/>
      <c r="E1105" s="71"/>
      <c r="G1105" s="186"/>
      <c r="H1105" s="186"/>
      <c r="I1105" s="186"/>
      <c r="J1105" s="1117"/>
    </row>
    <row r="1106" spans="2:10">
      <c r="B1106" s="71"/>
      <c r="E1106" s="71"/>
      <c r="G1106" s="186"/>
      <c r="H1106" s="186"/>
      <c r="I1106" s="186"/>
      <c r="J1106" s="1117"/>
    </row>
    <row r="1107" spans="2:10">
      <c r="B1107" s="71"/>
      <c r="E1107" s="71"/>
      <c r="G1107" s="186"/>
      <c r="H1107" s="186"/>
      <c r="I1107" s="186"/>
      <c r="J1107" s="1117"/>
    </row>
    <row r="1108" spans="2:10">
      <c r="B1108" s="71"/>
      <c r="E1108" s="71"/>
      <c r="G1108" s="186"/>
      <c r="H1108" s="186"/>
      <c r="I1108" s="186"/>
      <c r="J1108" s="1117"/>
    </row>
    <row r="1109" spans="2:10">
      <c r="B1109" s="71"/>
      <c r="E1109" s="71"/>
      <c r="G1109" s="186"/>
      <c r="H1109" s="186"/>
      <c r="I1109" s="186"/>
      <c r="J1109" s="1117"/>
    </row>
    <row r="1110" spans="2:10">
      <c r="B1110" s="71"/>
      <c r="E1110" s="71"/>
      <c r="G1110" s="186"/>
      <c r="H1110" s="186"/>
      <c r="I1110" s="186"/>
      <c r="J1110" s="1117"/>
    </row>
    <row r="1111" spans="2:10">
      <c r="B1111" s="71"/>
      <c r="E1111" s="71"/>
      <c r="G1111" s="186"/>
      <c r="H1111" s="186"/>
      <c r="I1111" s="186"/>
      <c r="J1111" s="1117"/>
    </row>
    <row r="1112" spans="2:10">
      <c r="B1112" s="71"/>
      <c r="E1112" s="71"/>
      <c r="G1112" s="186"/>
      <c r="H1112" s="186"/>
      <c r="I1112" s="186"/>
      <c r="J1112" s="1117"/>
    </row>
    <row r="1113" spans="2:10">
      <c r="B1113" s="71"/>
      <c r="E1113" s="71"/>
      <c r="G1113" s="186"/>
      <c r="H1113" s="186"/>
      <c r="I1113" s="186"/>
      <c r="J1113" s="1117"/>
    </row>
    <row r="1114" spans="2:10">
      <c r="B1114" s="71"/>
      <c r="E1114" s="71"/>
      <c r="G1114" s="186"/>
      <c r="H1114" s="186"/>
      <c r="I1114" s="186"/>
      <c r="J1114" s="1117"/>
    </row>
    <row r="1115" spans="2:10">
      <c r="B1115" s="71"/>
      <c r="E1115" s="71"/>
      <c r="G1115" s="186"/>
      <c r="H1115" s="186"/>
      <c r="I1115" s="186"/>
      <c r="J1115" s="1117"/>
    </row>
    <row r="1116" spans="2:10">
      <c r="B1116" s="71"/>
      <c r="E1116" s="71"/>
      <c r="G1116" s="186"/>
      <c r="H1116" s="186"/>
      <c r="I1116" s="186"/>
      <c r="J1116" s="1117"/>
    </row>
    <row r="1117" spans="2:10">
      <c r="B1117" s="71"/>
      <c r="E1117" s="71"/>
      <c r="G1117" s="186"/>
      <c r="H1117" s="186"/>
      <c r="I1117" s="186"/>
      <c r="J1117" s="1117"/>
    </row>
    <row r="1118" spans="2:10">
      <c r="B1118" s="71"/>
      <c r="E1118" s="71"/>
      <c r="G1118" s="186"/>
      <c r="H1118" s="186"/>
      <c r="I1118" s="186"/>
      <c r="J1118" s="1117"/>
    </row>
    <row r="1119" spans="2:10">
      <c r="B1119" s="71"/>
      <c r="E1119" s="71"/>
      <c r="G1119" s="186"/>
      <c r="H1119" s="186"/>
      <c r="I1119" s="186"/>
      <c r="J1119" s="1117"/>
    </row>
    <row r="1120" spans="2:10">
      <c r="B1120" s="71"/>
      <c r="E1120" s="71"/>
      <c r="G1120" s="186"/>
      <c r="H1120" s="186"/>
      <c r="I1120" s="186"/>
      <c r="J1120" s="1117"/>
    </row>
    <row r="1121" spans="2:10">
      <c r="B1121" s="71"/>
      <c r="E1121" s="71"/>
      <c r="G1121" s="186"/>
      <c r="H1121" s="186"/>
      <c r="I1121" s="186"/>
      <c r="J1121" s="1117"/>
    </row>
    <row r="1122" spans="2:10">
      <c r="B1122" s="71"/>
      <c r="E1122" s="71"/>
      <c r="G1122" s="186"/>
      <c r="H1122" s="186"/>
      <c r="I1122" s="186"/>
      <c r="J1122" s="1117"/>
    </row>
    <row r="1123" spans="2:10">
      <c r="B1123" s="71"/>
      <c r="E1123" s="71"/>
      <c r="G1123" s="186"/>
      <c r="H1123" s="186"/>
      <c r="I1123" s="186"/>
      <c r="J1123" s="1117"/>
    </row>
    <row r="1124" spans="2:10">
      <c r="B1124" s="71"/>
      <c r="E1124" s="71"/>
      <c r="G1124" s="186"/>
      <c r="H1124" s="186"/>
      <c r="I1124" s="186"/>
      <c r="J1124" s="1117"/>
    </row>
    <row r="1125" spans="2:10">
      <c r="B1125" s="71"/>
      <c r="E1125" s="71"/>
      <c r="G1125" s="186"/>
      <c r="H1125" s="186"/>
      <c r="I1125" s="186"/>
      <c r="J1125" s="1117"/>
    </row>
    <row r="1126" spans="2:10">
      <c r="B1126" s="71"/>
      <c r="E1126" s="71"/>
      <c r="G1126" s="186"/>
      <c r="H1126" s="186"/>
      <c r="I1126" s="186"/>
      <c r="J1126" s="1117"/>
    </row>
    <row r="1127" spans="2:10">
      <c r="B1127" s="71"/>
      <c r="E1127" s="71"/>
      <c r="G1127" s="186"/>
      <c r="H1127" s="186"/>
      <c r="I1127" s="186"/>
      <c r="J1127" s="1117"/>
    </row>
    <row r="1128" spans="2:10">
      <c r="B1128" s="71"/>
      <c r="E1128" s="71"/>
      <c r="G1128" s="186"/>
      <c r="H1128" s="186"/>
      <c r="I1128" s="186"/>
      <c r="J1128" s="1117"/>
    </row>
    <row r="1129" spans="2:10">
      <c r="B1129" s="71"/>
      <c r="E1129" s="71"/>
      <c r="G1129" s="186"/>
      <c r="H1129" s="186"/>
      <c r="I1129" s="186"/>
      <c r="J1129" s="1117"/>
    </row>
    <row r="1130" spans="2:10">
      <c r="B1130" s="71"/>
      <c r="E1130" s="71"/>
      <c r="G1130" s="186"/>
      <c r="H1130" s="186"/>
      <c r="I1130" s="186"/>
      <c r="J1130" s="1117"/>
    </row>
    <row r="1131" spans="2:10">
      <c r="B1131" s="71"/>
      <c r="E1131" s="71"/>
      <c r="G1131" s="186"/>
      <c r="H1131" s="186"/>
      <c r="I1131" s="186"/>
      <c r="J1131" s="1117"/>
    </row>
    <row r="1132" spans="2:10">
      <c r="B1132" s="71"/>
      <c r="E1132" s="71"/>
      <c r="G1132" s="186"/>
      <c r="H1132" s="186"/>
      <c r="I1132" s="186"/>
      <c r="J1132" s="1117"/>
    </row>
    <row r="1133" spans="2:10">
      <c r="B1133" s="71"/>
      <c r="E1133" s="71"/>
      <c r="G1133" s="186"/>
      <c r="H1133" s="186"/>
      <c r="I1133" s="186"/>
      <c r="J1133" s="1117"/>
    </row>
    <row r="1134" spans="2:10">
      <c r="B1134" s="71"/>
      <c r="E1134" s="71"/>
      <c r="G1134" s="186"/>
      <c r="H1134" s="186"/>
      <c r="I1134" s="186"/>
      <c r="J1134" s="1117"/>
    </row>
    <row r="1135" spans="2:10">
      <c r="B1135" s="71"/>
      <c r="E1135" s="71"/>
      <c r="G1135" s="186"/>
      <c r="H1135" s="186"/>
      <c r="I1135" s="186"/>
      <c r="J1135" s="1117"/>
    </row>
    <row r="1136" spans="2:10">
      <c r="B1136" s="71"/>
      <c r="E1136" s="71"/>
      <c r="G1136" s="186"/>
      <c r="H1136" s="186"/>
      <c r="I1136" s="186"/>
      <c r="J1136" s="1117"/>
    </row>
    <row r="1137" spans="2:10">
      <c r="B1137" s="71"/>
      <c r="E1137" s="71"/>
      <c r="G1137" s="186"/>
      <c r="H1137" s="186"/>
      <c r="I1137" s="186"/>
      <c r="J1137" s="1117"/>
    </row>
    <row r="1138" spans="2:10">
      <c r="B1138" s="71"/>
      <c r="E1138" s="71"/>
      <c r="G1138" s="186"/>
      <c r="H1138" s="186"/>
      <c r="I1138" s="186"/>
      <c r="J1138" s="1117"/>
    </row>
    <row r="1139" spans="2:10">
      <c r="B1139" s="71"/>
      <c r="E1139" s="71"/>
      <c r="G1139" s="186"/>
      <c r="H1139" s="186"/>
      <c r="I1139" s="186"/>
      <c r="J1139" s="1117"/>
    </row>
    <row r="1140" spans="2:10">
      <c r="B1140" s="71"/>
      <c r="E1140" s="71"/>
      <c r="G1140" s="186"/>
      <c r="H1140" s="186"/>
      <c r="I1140" s="186"/>
      <c r="J1140" s="1117"/>
    </row>
    <row r="1141" spans="2:10">
      <c r="B1141" s="71"/>
      <c r="E1141" s="71"/>
      <c r="G1141" s="186"/>
      <c r="H1141" s="186"/>
      <c r="I1141" s="186"/>
      <c r="J1141" s="1117"/>
    </row>
    <row r="1142" spans="2:10">
      <c r="B1142" s="71"/>
      <c r="E1142" s="71"/>
      <c r="G1142" s="186"/>
      <c r="H1142" s="186"/>
      <c r="I1142" s="186"/>
      <c r="J1142" s="1117"/>
    </row>
    <row r="1143" spans="2:10">
      <c r="B1143" s="71"/>
      <c r="E1143" s="71"/>
      <c r="G1143" s="186"/>
      <c r="H1143" s="186"/>
      <c r="I1143" s="186"/>
      <c r="J1143" s="1117"/>
    </row>
    <row r="1144" spans="2:10">
      <c r="B1144" s="71"/>
      <c r="E1144" s="71"/>
      <c r="G1144" s="186"/>
      <c r="H1144" s="186"/>
      <c r="I1144" s="186"/>
      <c r="J1144" s="1117"/>
    </row>
    <row r="1145" spans="2:10">
      <c r="B1145" s="71"/>
      <c r="E1145" s="71"/>
      <c r="G1145" s="186"/>
      <c r="H1145" s="186"/>
      <c r="I1145" s="186"/>
      <c r="J1145" s="1117"/>
    </row>
    <row r="1146" spans="2:10">
      <c r="B1146" s="71"/>
      <c r="E1146" s="71"/>
      <c r="G1146" s="186"/>
      <c r="H1146" s="186"/>
      <c r="I1146" s="186"/>
      <c r="J1146" s="1117"/>
    </row>
    <row r="1147" spans="2:10">
      <c r="B1147" s="71"/>
      <c r="E1147" s="71"/>
      <c r="G1147" s="186"/>
      <c r="H1147" s="186"/>
      <c r="I1147" s="186"/>
      <c r="J1147" s="1117"/>
    </row>
    <row r="1148" spans="2:10">
      <c r="B1148" s="71"/>
      <c r="E1148" s="71"/>
      <c r="G1148" s="186"/>
      <c r="H1148" s="186"/>
      <c r="I1148" s="186"/>
      <c r="J1148" s="1117"/>
    </row>
    <row r="1149" spans="2:10">
      <c r="B1149" s="71"/>
      <c r="E1149" s="71"/>
      <c r="G1149" s="186"/>
      <c r="H1149" s="186"/>
      <c r="I1149" s="186"/>
      <c r="J1149" s="1117"/>
    </row>
    <row r="1150" spans="2:10">
      <c r="B1150" s="71"/>
      <c r="E1150" s="71"/>
      <c r="G1150" s="186"/>
      <c r="H1150" s="186"/>
      <c r="I1150" s="186"/>
      <c r="J1150" s="1117"/>
    </row>
    <row r="1151" spans="2:10">
      <c r="B1151" s="71"/>
      <c r="E1151" s="71"/>
      <c r="G1151" s="186"/>
      <c r="H1151" s="186"/>
      <c r="I1151" s="186"/>
      <c r="J1151" s="1117"/>
    </row>
    <row r="1152" spans="2:10">
      <c r="B1152" s="71"/>
      <c r="E1152" s="71"/>
      <c r="G1152" s="186"/>
      <c r="H1152" s="186"/>
      <c r="I1152" s="186"/>
      <c r="J1152" s="1117"/>
    </row>
    <row r="1153" spans="2:10">
      <c r="B1153" s="71"/>
      <c r="E1153" s="71"/>
      <c r="G1153" s="186"/>
      <c r="H1153" s="186"/>
      <c r="I1153" s="186"/>
      <c r="J1153" s="1117"/>
    </row>
    <row r="1154" spans="2:10">
      <c r="B1154" s="71"/>
      <c r="E1154" s="71"/>
      <c r="G1154" s="186"/>
      <c r="H1154" s="186"/>
      <c r="I1154" s="186"/>
      <c r="J1154" s="1117"/>
    </row>
    <row r="1155" spans="2:10">
      <c r="B1155" s="71"/>
      <c r="E1155" s="71"/>
      <c r="G1155" s="186"/>
      <c r="H1155" s="186"/>
      <c r="I1155" s="186"/>
      <c r="J1155" s="1117"/>
    </row>
    <row r="1156" spans="2:10">
      <c r="B1156" s="71"/>
      <c r="E1156" s="71"/>
      <c r="G1156" s="186"/>
      <c r="H1156" s="186"/>
      <c r="I1156" s="186"/>
      <c r="J1156" s="1117"/>
    </row>
    <row r="1157" spans="2:10">
      <c r="B1157" s="71"/>
      <c r="E1157" s="71"/>
      <c r="G1157" s="186"/>
      <c r="H1157" s="186"/>
      <c r="I1157" s="186"/>
      <c r="J1157" s="1117"/>
    </row>
    <row r="1158" spans="2:10">
      <c r="B1158" s="71"/>
      <c r="E1158" s="71"/>
      <c r="G1158" s="186"/>
      <c r="H1158" s="186"/>
      <c r="I1158" s="186"/>
      <c r="J1158" s="1117"/>
    </row>
    <row r="1159" spans="2:10">
      <c r="B1159" s="71"/>
      <c r="E1159" s="71"/>
      <c r="G1159" s="186"/>
      <c r="H1159" s="186"/>
      <c r="I1159" s="186"/>
      <c r="J1159" s="1117"/>
    </row>
    <row r="1160" spans="2:10">
      <c r="B1160" s="71"/>
      <c r="E1160" s="71"/>
      <c r="G1160" s="186"/>
      <c r="H1160" s="186"/>
      <c r="I1160" s="186"/>
      <c r="J1160" s="1117"/>
    </row>
    <row r="1161" spans="2:10">
      <c r="B1161" s="71"/>
      <c r="E1161" s="71"/>
      <c r="G1161" s="186"/>
      <c r="H1161" s="186"/>
      <c r="I1161" s="186"/>
      <c r="J1161" s="1117"/>
    </row>
    <row r="1162" spans="2:10">
      <c r="B1162" s="71"/>
      <c r="E1162" s="71"/>
      <c r="G1162" s="186"/>
      <c r="H1162" s="186"/>
      <c r="I1162" s="186"/>
      <c r="J1162" s="1117"/>
    </row>
    <row r="1163" spans="2:10">
      <c r="B1163" s="71"/>
      <c r="E1163" s="71"/>
      <c r="G1163" s="186"/>
      <c r="H1163" s="186"/>
      <c r="I1163" s="186"/>
      <c r="J1163" s="1117"/>
    </row>
    <row r="1164" spans="2:10">
      <c r="B1164" s="71"/>
      <c r="E1164" s="71"/>
      <c r="G1164" s="186"/>
      <c r="H1164" s="186"/>
      <c r="I1164" s="186"/>
      <c r="J1164" s="1117"/>
    </row>
    <row r="1165" spans="2:10">
      <c r="B1165" s="71"/>
      <c r="E1165" s="71"/>
      <c r="G1165" s="186"/>
      <c r="H1165" s="186"/>
      <c r="I1165" s="186"/>
      <c r="J1165" s="1117"/>
    </row>
    <row r="1166" spans="2:10">
      <c r="B1166" s="71"/>
      <c r="E1166" s="71"/>
      <c r="G1166" s="186"/>
      <c r="H1166" s="186"/>
      <c r="I1166" s="186"/>
      <c r="J1166" s="1117"/>
    </row>
    <row r="1167" spans="2:10">
      <c r="B1167" s="71"/>
      <c r="E1167" s="71"/>
      <c r="G1167" s="186"/>
      <c r="H1167" s="186"/>
      <c r="I1167" s="186"/>
      <c r="J1167" s="1117"/>
    </row>
    <row r="1168" spans="2:10">
      <c r="B1168" s="71"/>
      <c r="E1168" s="71"/>
      <c r="G1168" s="186"/>
      <c r="H1168" s="186"/>
      <c r="I1168" s="186"/>
      <c r="J1168" s="1117"/>
    </row>
    <row r="1169" spans="2:10">
      <c r="B1169" s="71"/>
      <c r="E1169" s="71"/>
      <c r="G1169" s="186"/>
      <c r="H1169" s="186"/>
      <c r="I1169" s="186"/>
      <c r="J1169" s="1117"/>
    </row>
    <row r="1170" spans="2:10">
      <c r="B1170" s="71"/>
      <c r="E1170" s="71"/>
      <c r="G1170" s="186"/>
      <c r="H1170" s="186"/>
      <c r="I1170" s="186"/>
      <c r="J1170" s="1117"/>
    </row>
    <row r="1171" spans="2:10">
      <c r="B1171" s="71"/>
      <c r="E1171" s="71"/>
      <c r="G1171" s="186"/>
      <c r="H1171" s="186"/>
      <c r="I1171" s="186"/>
      <c r="J1171" s="1117"/>
    </row>
    <row r="1172" spans="2:10">
      <c r="B1172" s="71"/>
      <c r="E1172" s="71"/>
      <c r="G1172" s="186"/>
      <c r="H1172" s="186"/>
      <c r="I1172" s="186"/>
      <c r="J1172" s="1117"/>
    </row>
    <row r="1173" spans="2:10">
      <c r="B1173" s="71"/>
      <c r="E1173" s="71"/>
      <c r="G1173" s="186"/>
      <c r="H1173" s="186"/>
      <c r="I1173" s="186"/>
      <c r="J1173" s="1117"/>
    </row>
    <row r="1174" spans="2:10">
      <c r="B1174" s="71"/>
      <c r="E1174" s="71"/>
      <c r="G1174" s="186"/>
      <c r="H1174" s="186"/>
      <c r="I1174" s="186"/>
      <c r="J1174" s="1117"/>
    </row>
    <row r="1175" spans="2:10">
      <c r="B1175" s="71"/>
      <c r="E1175" s="71"/>
      <c r="G1175" s="186"/>
      <c r="H1175" s="186"/>
      <c r="I1175" s="186"/>
      <c r="J1175" s="1117"/>
    </row>
    <row r="1176" spans="2:10">
      <c r="B1176" s="71"/>
      <c r="E1176" s="71"/>
      <c r="G1176" s="186"/>
      <c r="H1176" s="186"/>
      <c r="I1176" s="186"/>
      <c r="J1176" s="1117"/>
    </row>
    <row r="1177" spans="2:10">
      <c r="B1177" s="71"/>
      <c r="E1177" s="71"/>
      <c r="G1177" s="186"/>
      <c r="H1177" s="186"/>
      <c r="I1177" s="186"/>
      <c r="J1177" s="1117"/>
    </row>
    <row r="1178" spans="2:10">
      <c r="B1178" s="71"/>
      <c r="E1178" s="71"/>
      <c r="G1178" s="186"/>
      <c r="H1178" s="186"/>
      <c r="I1178" s="186"/>
      <c r="J1178" s="1117"/>
    </row>
    <row r="1179" spans="2:10">
      <c r="B1179" s="71"/>
      <c r="E1179" s="71"/>
      <c r="G1179" s="186"/>
      <c r="H1179" s="186"/>
      <c r="I1179" s="186"/>
      <c r="J1179" s="1117"/>
    </row>
    <row r="1180" spans="2:10">
      <c r="B1180" s="71"/>
      <c r="E1180" s="71"/>
      <c r="G1180" s="186"/>
      <c r="H1180" s="186"/>
      <c r="I1180" s="186"/>
      <c r="J1180" s="1117"/>
    </row>
    <row r="1181" spans="2:10">
      <c r="B1181" s="71"/>
      <c r="E1181" s="71"/>
      <c r="G1181" s="186"/>
      <c r="H1181" s="186"/>
      <c r="I1181" s="186"/>
      <c r="J1181" s="1117"/>
    </row>
    <row r="1182" spans="2:10">
      <c r="B1182" s="71"/>
      <c r="E1182" s="71"/>
      <c r="G1182" s="186"/>
      <c r="H1182" s="186"/>
      <c r="I1182" s="186"/>
      <c r="J1182" s="1117"/>
    </row>
    <row r="1183" spans="2:10">
      <c r="B1183" s="71"/>
      <c r="E1183" s="71"/>
      <c r="G1183" s="186"/>
      <c r="H1183" s="186"/>
      <c r="I1183" s="186"/>
      <c r="J1183" s="1117"/>
    </row>
    <row r="1184" spans="2:10">
      <c r="B1184" s="71"/>
      <c r="E1184" s="71"/>
      <c r="G1184" s="186"/>
      <c r="H1184" s="186"/>
      <c r="I1184" s="186"/>
      <c r="J1184" s="1117"/>
    </row>
    <row r="1185" spans="1:22">
      <c r="B1185" s="71"/>
      <c r="E1185" s="71"/>
      <c r="G1185" s="186"/>
      <c r="H1185" s="186"/>
      <c r="I1185" s="186"/>
      <c r="J1185" s="1117"/>
    </row>
    <row r="1186" spans="1:22">
      <c r="B1186" s="71"/>
      <c r="E1186" s="71"/>
      <c r="G1186" s="186"/>
      <c r="H1186" s="186"/>
      <c r="I1186" s="186"/>
      <c r="J1186" s="1117"/>
    </row>
    <row r="1187" spans="1:22">
      <c r="B1187" s="71"/>
      <c r="E1187" s="71"/>
      <c r="G1187" s="186"/>
      <c r="H1187" s="186"/>
      <c r="I1187" s="186"/>
      <c r="J1187" s="1117"/>
    </row>
    <row r="1188" spans="1:22">
      <c r="B1188" s="71"/>
      <c r="E1188" s="71"/>
      <c r="G1188" s="186"/>
      <c r="H1188" s="186"/>
      <c r="I1188" s="186"/>
      <c r="J1188" s="1117"/>
    </row>
    <row r="1189" spans="1:22">
      <c r="B1189" s="71"/>
      <c r="E1189" s="71"/>
      <c r="G1189" s="186"/>
      <c r="H1189" s="186"/>
      <c r="I1189" s="186"/>
      <c r="J1189" s="1117"/>
    </row>
    <row r="1190" spans="1:22">
      <c r="B1190" s="71"/>
      <c r="E1190" s="71"/>
      <c r="G1190" s="186"/>
      <c r="H1190" s="186"/>
      <c r="I1190" s="186"/>
      <c r="J1190" s="1117"/>
    </row>
    <row r="1194" spans="1:22" ht="15.5">
      <c r="A1194" s="1124" t="s">
        <v>3108</v>
      </c>
    </row>
    <row r="1196" spans="1:22" ht="46">
      <c r="A1196" s="547" t="s">
        <v>172</v>
      </c>
      <c r="B1196" s="547" t="s">
        <v>1830</v>
      </c>
      <c r="C1196" s="547" t="s">
        <v>3037</v>
      </c>
      <c r="D1196" s="1111" t="s">
        <v>3148</v>
      </c>
      <c r="E1196" s="547" t="s">
        <v>3038</v>
      </c>
      <c r="F1196" s="547" t="s">
        <v>3154</v>
      </c>
      <c r="G1196" s="1110" t="s">
        <v>2938</v>
      </c>
      <c r="H1196" s="1110" t="s">
        <v>22</v>
      </c>
      <c r="I1196" s="1110" t="s">
        <v>136</v>
      </c>
      <c r="J1196" s="1110" t="s">
        <v>975</v>
      </c>
      <c r="K1196" s="1110" t="s">
        <v>94</v>
      </c>
      <c r="L1196" s="1110" t="s">
        <v>974</v>
      </c>
      <c r="M1196" s="1110" t="s">
        <v>3051</v>
      </c>
      <c r="N1196" s="1110" t="s">
        <v>2855</v>
      </c>
      <c r="O1196" s="1110" t="s">
        <v>298</v>
      </c>
      <c r="P1196" s="1110" t="s">
        <v>3053</v>
      </c>
      <c r="Q1196" s="1110" t="s">
        <v>3054</v>
      </c>
      <c r="R1196" s="1110" t="s">
        <v>3095</v>
      </c>
      <c r="S1196" s="1110" t="s">
        <v>3094</v>
      </c>
      <c r="T1196" s="1110" t="s">
        <v>145</v>
      </c>
      <c r="U1196" s="1110" t="s">
        <v>2979</v>
      </c>
      <c r="V1196" s="1110" t="s">
        <v>138</v>
      </c>
    </row>
    <row r="1197" spans="1:22">
      <c r="B1197" s="71"/>
      <c r="E1197" s="71"/>
      <c r="G1197" s="71"/>
      <c r="H1197" s="71"/>
      <c r="I1197" s="1116"/>
      <c r="J1197" s="1117"/>
      <c r="K1197" s="1117"/>
      <c r="L1197" s="1117"/>
      <c r="M1197" s="1117"/>
    </row>
    <row r="1198" spans="1:22">
      <c r="B1198" s="71"/>
      <c r="E1198" s="71"/>
      <c r="G1198" s="71"/>
      <c r="H1198" s="71"/>
      <c r="I1198" s="1116"/>
      <c r="J1198" s="1117"/>
      <c r="K1198" s="1117"/>
      <c r="L1198" s="1117"/>
      <c r="M1198" s="1117"/>
    </row>
    <row r="1199" spans="1:22">
      <c r="B1199" s="71"/>
      <c r="E1199" s="71"/>
      <c r="G1199" s="71"/>
      <c r="H1199" s="71"/>
      <c r="I1199" s="1116"/>
      <c r="J1199" s="1117"/>
      <c r="K1199" s="1117"/>
      <c r="L1199" s="1117"/>
      <c r="M1199" s="1117"/>
    </row>
    <row r="1200" spans="1:22">
      <c r="B1200" s="71"/>
      <c r="E1200" s="71"/>
      <c r="G1200" s="71"/>
      <c r="H1200" s="71"/>
      <c r="I1200" s="1116"/>
      <c r="J1200" s="1117"/>
      <c r="K1200" s="1117"/>
      <c r="L1200" s="1117"/>
      <c r="M1200" s="1117"/>
    </row>
    <row r="1201" spans="2:13">
      <c r="B1201" s="71"/>
      <c r="E1201" s="71"/>
      <c r="G1201" s="71"/>
      <c r="H1201" s="71"/>
      <c r="I1201" s="1116"/>
      <c r="J1201" s="1117"/>
      <c r="K1201" s="1117"/>
      <c r="L1201" s="1117"/>
      <c r="M1201" s="1117"/>
    </row>
    <row r="1202" spans="2:13">
      <c r="B1202" s="71"/>
      <c r="E1202" s="71"/>
      <c r="G1202" s="71"/>
      <c r="H1202" s="71"/>
      <c r="I1202" s="1116"/>
      <c r="J1202" s="1117"/>
      <c r="K1202" s="1117"/>
      <c r="L1202" s="1117"/>
      <c r="M1202" s="1117"/>
    </row>
    <row r="1203" spans="2:13">
      <c r="B1203" s="71"/>
      <c r="E1203" s="71"/>
      <c r="G1203" s="71"/>
      <c r="H1203" s="71"/>
      <c r="I1203" s="1116"/>
      <c r="J1203" s="1117"/>
      <c r="K1203" s="1117"/>
      <c r="L1203" s="1117"/>
      <c r="M1203" s="1117"/>
    </row>
    <row r="1204" spans="2:13">
      <c r="B1204" s="71"/>
      <c r="E1204" s="71"/>
      <c r="G1204" s="71"/>
      <c r="H1204" s="71"/>
      <c r="I1204" s="1116"/>
      <c r="J1204" s="1117"/>
      <c r="K1204" s="1117"/>
      <c r="L1204" s="1117"/>
      <c r="M1204" s="1117"/>
    </row>
    <row r="1205" spans="2:13">
      <c r="B1205" s="71"/>
      <c r="E1205" s="71"/>
      <c r="G1205" s="71"/>
      <c r="H1205" s="71"/>
      <c r="I1205" s="1116"/>
      <c r="J1205" s="1117"/>
      <c r="K1205" s="1117"/>
      <c r="L1205" s="1117"/>
      <c r="M1205" s="1117"/>
    </row>
    <row r="1206" spans="2:13">
      <c r="B1206" s="71"/>
      <c r="E1206" s="71"/>
      <c r="G1206" s="71"/>
      <c r="H1206" s="71"/>
      <c r="I1206" s="1116"/>
      <c r="J1206" s="1117"/>
      <c r="K1206" s="1117"/>
      <c r="L1206" s="1117"/>
      <c r="M1206" s="1117"/>
    </row>
    <row r="1207" spans="2:13">
      <c r="B1207" s="71"/>
      <c r="E1207" s="71"/>
      <c r="G1207" s="71"/>
      <c r="H1207" s="71"/>
      <c r="I1207" s="1116"/>
      <c r="J1207" s="1117"/>
      <c r="K1207" s="1117"/>
      <c r="L1207" s="1117"/>
      <c r="M1207" s="1117"/>
    </row>
    <row r="1208" spans="2:13">
      <c r="B1208" s="71"/>
      <c r="E1208" s="71"/>
      <c r="G1208" s="71"/>
      <c r="H1208" s="71"/>
      <c r="I1208" s="1116"/>
      <c r="J1208" s="1117"/>
      <c r="K1208" s="1117"/>
      <c r="L1208" s="1117"/>
      <c r="M1208" s="1117"/>
    </row>
    <row r="1209" spans="2:13">
      <c r="B1209" s="71"/>
      <c r="E1209" s="71"/>
      <c r="G1209" s="71"/>
      <c r="H1209" s="71"/>
      <c r="I1209" s="1116"/>
      <c r="J1209" s="1117"/>
      <c r="K1209" s="1117"/>
      <c r="L1209" s="1117"/>
      <c r="M1209" s="1117"/>
    </row>
    <row r="1210" spans="2:13">
      <c r="B1210" s="71"/>
      <c r="E1210" s="71"/>
      <c r="G1210" s="71"/>
      <c r="H1210" s="71"/>
      <c r="I1210" s="1116"/>
      <c r="J1210" s="1117"/>
      <c r="K1210" s="1117"/>
      <c r="L1210" s="1117"/>
      <c r="M1210" s="1117"/>
    </row>
    <row r="1211" spans="2:13">
      <c r="B1211" s="71"/>
      <c r="E1211" s="71"/>
      <c r="G1211" s="71"/>
      <c r="H1211" s="71"/>
      <c r="I1211" s="1116"/>
      <c r="J1211" s="1117"/>
      <c r="K1211" s="1117"/>
      <c r="L1211" s="1117"/>
      <c r="M1211" s="1117"/>
    </row>
    <row r="1212" spans="2:13">
      <c r="B1212" s="71"/>
      <c r="E1212" s="71"/>
      <c r="G1212" s="71"/>
      <c r="H1212" s="71"/>
      <c r="I1212" s="1116"/>
      <c r="J1212" s="1117"/>
      <c r="K1212" s="1117"/>
      <c r="L1212" s="1117"/>
      <c r="M1212" s="1117"/>
    </row>
    <row r="1213" spans="2:13">
      <c r="B1213" s="71"/>
      <c r="E1213" s="71"/>
      <c r="G1213" s="71"/>
      <c r="H1213" s="71"/>
      <c r="I1213" s="1116"/>
      <c r="J1213" s="1117"/>
      <c r="K1213" s="1117"/>
      <c r="L1213" s="1117"/>
      <c r="M1213" s="1117"/>
    </row>
    <row r="1214" spans="2:13">
      <c r="B1214" s="71"/>
      <c r="E1214" s="71"/>
      <c r="G1214" s="71"/>
      <c r="H1214" s="71"/>
      <c r="I1214" s="1116"/>
      <c r="J1214" s="1117"/>
      <c r="K1214" s="1117"/>
      <c r="L1214" s="1117"/>
      <c r="M1214" s="1117"/>
    </row>
    <row r="1215" spans="2:13">
      <c r="B1215" s="71"/>
      <c r="E1215" s="71"/>
      <c r="G1215" s="71"/>
      <c r="H1215" s="71"/>
      <c r="I1215" s="1116"/>
      <c r="J1215" s="1117"/>
      <c r="K1215" s="1117"/>
      <c r="L1215" s="1117"/>
      <c r="M1215" s="1117"/>
    </row>
    <row r="1216" spans="2:13">
      <c r="B1216" s="71"/>
      <c r="E1216" s="71"/>
      <c r="G1216" s="71"/>
      <c r="H1216" s="71"/>
      <c r="I1216" s="1116"/>
      <c r="J1216" s="1117"/>
      <c r="K1216" s="1117"/>
      <c r="L1216" s="1117"/>
      <c r="M1216" s="1117"/>
    </row>
    <row r="1217" spans="2:13">
      <c r="B1217" s="71"/>
      <c r="E1217" s="71"/>
      <c r="G1217" s="71"/>
      <c r="H1217" s="71"/>
      <c r="I1217" s="1116"/>
      <c r="J1217" s="1117"/>
      <c r="K1217" s="1117"/>
      <c r="L1217" s="1117"/>
      <c r="M1217" s="1117"/>
    </row>
    <row r="1218" spans="2:13">
      <c r="B1218" s="71"/>
      <c r="E1218" s="71"/>
      <c r="G1218" s="71"/>
      <c r="H1218" s="71"/>
      <c r="I1218" s="1116"/>
      <c r="J1218" s="1117"/>
      <c r="K1218" s="1117"/>
      <c r="L1218" s="1117"/>
      <c r="M1218" s="1117"/>
    </row>
    <row r="1219" spans="2:13">
      <c r="B1219" s="71"/>
      <c r="E1219" s="71"/>
      <c r="G1219" s="71"/>
      <c r="H1219" s="71"/>
      <c r="I1219" s="1116"/>
      <c r="J1219" s="1117"/>
      <c r="K1219" s="1117"/>
      <c r="L1219" s="1117"/>
      <c r="M1219" s="1117"/>
    </row>
    <row r="1220" spans="2:13">
      <c r="B1220" s="71"/>
      <c r="E1220" s="71"/>
      <c r="G1220" s="71"/>
      <c r="H1220" s="71"/>
      <c r="I1220" s="1116"/>
      <c r="J1220" s="1117"/>
      <c r="K1220" s="1117"/>
      <c r="L1220" s="1117"/>
      <c r="M1220" s="1117"/>
    </row>
    <row r="1221" spans="2:13">
      <c r="B1221" s="71"/>
      <c r="E1221" s="71"/>
      <c r="G1221" s="71"/>
      <c r="H1221" s="71"/>
      <c r="I1221" s="1116"/>
      <c r="J1221" s="1117"/>
      <c r="K1221" s="1117"/>
      <c r="L1221" s="1117"/>
      <c r="M1221" s="1117"/>
    </row>
    <row r="1222" spans="2:13">
      <c r="B1222" s="71"/>
      <c r="E1222" s="71"/>
      <c r="G1222" s="71"/>
      <c r="H1222" s="71"/>
      <c r="I1222" s="1116"/>
      <c r="J1222" s="1117"/>
      <c r="K1222" s="1117"/>
      <c r="L1222" s="1117"/>
      <c r="M1222" s="1117"/>
    </row>
    <row r="1223" spans="2:13">
      <c r="B1223" s="71"/>
      <c r="E1223" s="71"/>
      <c r="G1223" s="71"/>
      <c r="H1223" s="71"/>
      <c r="I1223" s="1116"/>
      <c r="J1223" s="1117"/>
      <c r="K1223" s="1117"/>
      <c r="L1223" s="1117"/>
      <c r="M1223" s="1117"/>
    </row>
    <row r="1224" spans="2:13">
      <c r="B1224" s="71"/>
      <c r="E1224" s="71"/>
      <c r="G1224" s="71"/>
      <c r="H1224" s="71"/>
      <c r="I1224" s="1116"/>
      <c r="J1224" s="1117"/>
      <c r="K1224" s="1117"/>
      <c r="L1224" s="1117"/>
      <c r="M1224" s="1117"/>
    </row>
    <row r="1225" spans="2:13">
      <c r="B1225" s="71"/>
      <c r="E1225" s="71"/>
      <c r="G1225" s="71"/>
      <c r="H1225" s="71"/>
      <c r="I1225" s="1116"/>
      <c r="J1225" s="1117"/>
      <c r="K1225" s="1117"/>
      <c r="L1225" s="1117"/>
      <c r="M1225" s="1117"/>
    </row>
    <row r="1226" spans="2:13">
      <c r="B1226" s="71"/>
      <c r="E1226" s="71"/>
      <c r="G1226" s="71"/>
      <c r="H1226" s="71"/>
      <c r="I1226" s="1116"/>
      <c r="J1226" s="1117"/>
      <c r="K1226" s="1117"/>
      <c r="L1226" s="1117"/>
      <c r="M1226" s="1117"/>
    </row>
    <row r="1227" spans="2:13">
      <c r="B1227" s="71"/>
      <c r="E1227" s="71"/>
      <c r="G1227" s="71"/>
      <c r="H1227" s="71"/>
      <c r="I1227" s="1116"/>
      <c r="J1227" s="1117"/>
      <c r="K1227" s="1117"/>
      <c r="L1227" s="1117"/>
      <c r="M1227" s="1117"/>
    </row>
    <row r="1228" spans="2:13">
      <c r="B1228" s="71"/>
      <c r="E1228" s="71"/>
      <c r="G1228" s="71"/>
      <c r="H1228" s="71"/>
      <c r="I1228" s="1116"/>
      <c r="J1228" s="1117"/>
      <c r="K1228" s="1117"/>
      <c r="L1228" s="1117"/>
      <c r="M1228" s="1117"/>
    </row>
    <row r="1229" spans="2:13">
      <c r="B1229" s="71"/>
      <c r="E1229" s="71"/>
      <c r="G1229" s="71"/>
      <c r="H1229" s="71"/>
      <c r="I1229" s="1116"/>
      <c r="J1229" s="1117"/>
      <c r="K1229" s="1117"/>
      <c r="L1229" s="1117"/>
      <c r="M1229" s="1117"/>
    </row>
    <row r="1230" spans="2:13">
      <c r="B1230" s="71"/>
      <c r="E1230" s="71"/>
      <c r="G1230" s="71"/>
      <c r="H1230" s="71"/>
      <c r="I1230" s="1116"/>
      <c r="J1230" s="1117"/>
      <c r="K1230" s="1117"/>
      <c r="L1230" s="1117"/>
      <c r="M1230" s="1117"/>
    </row>
    <row r="1231" spans="2:13">
      <c r="B1231" s="71"/>
      <c r="E1231" s="71"/>
      <c r="G1231" s="71"/>
      <c r="H1231" s="71"/>
      <c r="I1231" s="1116"/>
      <c r="J1231" s="1117"/>
      <c r="K1231" s="1117"/>
      <c r="L1231" s="1117"/>
      <c r="M1231" s="1117"/>
    </row>
    <row r="1232" spans="2:13">
      <c r="B1232" s="71"/>
      <c r="E1232" s="71"/>
      <c r="G1232" s="71"/>
      <c r="H1232" s="71"/>
      <c r="I1232" s="1116"/>
      <c r="J1232" s="1117"/>
      <c r="K1232" s="1117"/>
      <c r="L1232" s="1117"/>
      <c r="M1232" s="1117"/>
    </row>
    <row r="1233" spans="2:13">
      <c r="B1233" s="71"/>
      <c r="E1233" s="71"/>
      <c r="G1233" s="71"/>
      <c r="H1233" s="71"/>
      <c r="I1233" s="1116"/>
      <c r="J1233" s="1117"/>
      <c r="K1233" s="1117"/>
      <c r="L1233" s="1117"/>
      <c r="M1233" s="1117"/>
    </row>
    <row r="1234" spans="2:13">
      <c r="B1234" s="71"/>
      <c r="E1234" s="71"/>
      <c r="G1234" s="71"/>
      <c r="H1234" s="71"/>
      <c r="I1234" s="1116"/>
      <c r="J1234" s="1117"/>
      <c r="K1234" s="1117"/>
      <c r="L1234" s="1117"/>
      <c r="M1234" s="1117"/>
    </row>
    <row r="1235" spans="2:13">
      <c r="B1235" s="71"/>
      <c r="E1235" s="71"/>
      <c r="G1235" s="71"/>
      <c r="H1235" s="71"/>
      <c r="I1235" s="1116"/>
      <c r="J1235" s="1117"/>
      <c r="K1235" s="1117"/>
      <c r="L1235" s="1117"/>
      <c r="M1235" s="1117"/>
    </row>
    <row r="1236" spans="2:13">
      <c r="B1236" s="71"/>
      <c r="E1236" s="71"/>
      <c r="G1236" s="71"/>
      <c r="H1236" s="71"/>
      <c r="I1236" s="1116"/>
      <c r="J1236" s="1117"/>
      <c r="K1236" s="1117"/>
      <c r="L1236" s="1117"/>
      <c r="M1236" s="1117"/>
    </row>
    <row r="1237" spans="2:13">
      <c r="B1237" s="71"/>
      <c r="E1237" s="71"/>
      <c r="G1237" s="71"/>
      <c r="H1237" s="71"/>
      <c r="I1237" s="1116"/>
      <c r="J1237" s="1117"/>
      <c r="K1237" s="1117"/>
      <c r="L1237" s="1117"/>
      <c r="M1237" s="1117"/>
    </row>
    <row r="1238" spans="2:13">
      <c r="B1238" s="71"/>
      <c r="E1238" s="71"/>
      <c r="G1238" s="71"/>
      <c r="H1238" s="71"/>
      <c r="I1238" s="1116"/>
      <c r="J1238" s="1117"/>
      <c r="K1238" s="1117"/>
      <c r="L1238" s="1117"/>
      <c r="M1238" s="1117"/>
    </row>
    <row r="1239" spans="2:13">
      <c r="B1239" s="71"/>
      <c r="E1239" s="71"/>
      <c r="G1239" s="71"/>
      <c r="H1239" s="71"/>
      <c r="I1239" s="1116"/>
      <c r="J1239" s="1117"/>
      <c r="K1239" s="1117"/>
      <c r="L1239" s="1117"/>
      <c r="M1239" s="1117"/>
    </row>
    <row r="1240" spans="2:13">
      <c r="B1240" s="71"/>
      <c r="E1240" s="71"/>
      <c r="G1240" s="71"/>
      <c r="H1240" s="71"/>
      <c r="I1240" s="1116"/>
      <c r="J1240" s="1117"/>
      <c r="K1240" s="1117"/>
      <c r="L1240" s="1117"/>
      <c r="M1240" s="1117"/>
    </row>
    <row r="1241" spans="2:13">
      <c r="B1241" s="71"/>
      <c r="E1241" s="71"/>
      <c r="G1241" s="71"/>
      <c r="H1241" s="71"/>
      <c r="I1241" s="1116"/>
      <c r="J1241" s="1117"/>
      <c r="K1241" s="1117"/>
      <c r="L1241" s="1117"/>
      <c r="M1241" s="1117"/>
    </row>
    <row r="1242" spans="2:13">
      <c r="B1242" s="71"/>
      <c r="E1242" s="71"/>
      <c r="G1242" s="71"/>
      <c r="H1242" s="71"/>
      <c r="I1242" s="1116"/>
      <c r="J1242" s="1117"/>
      <c r="K1242" s="1117"/>
      <c r="L1242" s="1117"/>
      <c r="M1242" s="1117"/>
    </row>
    <row r="1243" spans="2:13">
      <c r="B1243" s="71"/>
      <c r="E1243" s="71"/>
      <c r="G1243" s="71"/>
      <c r="H1243" s="71"/>
      <c r="I1243" s="1116"/>
      <c r="J1243" s="1117"/>
      <c r="K1243" s="1117"/>
      <c r="L1243" s="1117"/>
      <c r="M1243" s="1117"/>
    </row>
    <row r="1244" spans="2:13">
      <c r="B1244" s="71"/>
      <c r="E1244" s="71"/>
      <c r="G1244" s="71"/>
      <c r="H1244" s="71"/>
      <c r="I1244" s="1116"/>
      <c r="J1244" s="1117"/>
      <c r="K1244" s="1117"/>
      <c r="L1244" s="1117"/>
      <c r="M1244" s="1117"/>
    </row>
    <row r="1245" spans="2:13">
      <c r="B1245" s="71"/>
      <c r="E1245" s="71"/>
      <c r="G1245" s="71"/>
      <c r="H1245" s="71"/>
      <c r="I1245" s="1116"/>
      <c r="J1245" s="1117"/>
      <c r="K1245" s="1117"/>
      <c r="L1245" s="1117"/>
      <c r="M1245" s="1117"/>
    </row>
    <row r="1246" spans="2:13">
      <c r="B1246" s="71"/>
      <c r="E1246" s="71"/>
      <c r="G1246" s="71"/>
      <c r="H1246" s="71"/>
      <c r="I1246" s="1116"/>
      <c r="J1246" s="1117"/>
      <c r="K1246" s="1117"/>
      <c r="L1246" s="1117"/>
      <c r="M1246" s="1117"/>
    </row>
    <row r="1247" spans="2:13">
      <c r="B1247" s="71"/>
      <c r="E1247" s="71"/>
      <c r="G1247" s="71"/>
      <c r="H1247" s="71"/>
      <c r="I1247" s="1116"/>
      <c r="J1247" s="1117"/>
      <c r="K1247" s="1117"/>
      <c r="L1247" s="1117"/>
      <c r="M1247" s="1117"/>
    </row>
    <row r="1248" spans="2:13">
      <c r="B1248" s="71"/>
      <c r="E1248" s="71"/>
      <c r="G1248" s="71"/>
      <c r="H1248" s="71"/>
      <c r="I1248" s="1116"/>
      <c r="J1248" s="1117"/>
      <c r="K1248" s="1117"/>
      <c r="L1248" s="1117"/>
      <c r="M1248" s="1117"/>
    </row>
    <row r="1249" spans="2:13">
      <c r="B1249" s="71"/>
      <c r="E1249" s="71"/>
      <c r="G1249" s="71"/>
      <c r="H1249" s="71"/>
      <c r="I1249" s="1116"/>
      <c r="J1249" s="1117"/>
      <c r="K1249" s="1117"/>
      <c r="L1249" s="1117"/>
      <c r="M1249" s="1117"/>
    </row>
    <row r="1250" spans="2:13">
      <c r="B1250" s="71"/>
      <c r="E1250" s="71"/>
      <c r="G1250" s="71"/>
      <c r="H1250" s="71"/>
      <c r="I1250" s="1116"/>
      <c r="J1250" s="1117"/>
      <c r="K1250" s="1117"/>
      <c r="L1250" s="1117"/>
      <c r="M1250" s="1117"/>
    </row>
    <row r="1251" spans="2:13">
      <c r="B1251" s="71"/>
      <c r="E1251" s="71"/>
      <c r="G1251" s="71"/>
      <c r="H1251" s="71"/>
      <c r="I1251" s="1116"/>
      <c r="J1251" s="1117"/>
      <c r="K1251" s="1117"/>
      <c r="L1251" s="1117"/>
      <c r="M1251" s="1117"/>
    </row>
    <row r="1252" spans="2:13">
      <c r="B1252" s="71"/>
      <c r="E1252" s="71"/>
      <c r="G1252" s="71"/>
      <c r="H1252" s="71"/>
      <c r="I1252" s="1116"/>
      <c r="J1252" s="1117"/>
      <c r="K1252" s="1117"/>
      <c r="L1252" s="1117"/>
      <c r="M1252" s="1117"/>
    </row>
    <row r="1253" spans="2:13">
      <c r="B1253" s="71"/>
      <c r="E1253" s="71"/>
      <c r="G1253" s="71"/>
      <c r="H1253" s="71"/>
      <c r="I1253" s="1116"/>
      <c r="J1253" s="1117"/>
      <c r="K1253" s="1117"/>
      <c r="L1253" s="1117"/>
      <c r="M1253" s="1117"/>
    </row>
    <row r="1254" spans="2:13">
      <c r="B1254" s="71"/>
      <c r="E1254" s="71"/>
      <c r="G1254" s="71"/>
      <c r="H1254" s="71"/>
      <c r="I1254" s="1116"/>
      <c r="J1254" s="1117"/>
      <c r="K1254" s="1117"/>
      <c r="L1254" s="1117"/>
      <c r="M1254" s="1117"/>
    </row>
    <row r="1255" spans="2:13">
      <c r="B1255" s="71"/>
      <c r="E1255" s="71"/>
      <c r="G1255" s="71"/>
      <c r="H1255" s="71"/>
      <c r="I1255" s="1116"/>
      <c r="J1255" s="1117"/>
      <c r="K1255" s="1117"/>
      <c r="L1255" s="1117"/>
      <c r="M1255" s="1117"/>
    </row>
    <row r="1256" spans="2:13">
      <c r="B1256" s="71"/>
      <c r="E1256" s="71"/>
      <c r="G1256" s="71"/>
      <c r="H1256" s="71"/>
      <c r="I1256" s="1116"/>
      <c r="J1256" s="1117"/>
      <c r="K1256" s="1117"/>
      <c r="L1256" s="1117"/>
      <c r="M1256" s="1117"/>
    </row>
    <row r="1257" spans="2:13">
      <c r="B1257" s="71"/>
      <c r="E1257" s="71"/>
      <c r="G1257" s="71"/>
      <c r="H1257" s="71"/>
      <c r="I1257" s="1116"/>
      <c r="J1257" s="1117"/>
      <c r="K1257" s="1117"/>
      <c r="L1257" s="1117"/>
      <c r="M1257" s="1117"/>
    </row>
    <row r="1258" spans="2:13">
      <c r="B1258" s="71"/>
      <c r="E1258" s="71"/>
      <c r="G1258" s="71"/>
      <c r="H1258" s="71"/>
      <c r="I1258" s="1116"/>
      <c r="J1258" s="1117"/>
      <c r="K1258" s="1117"/>
      <c r="L1258" s="1117"/>
      <c r="M1258" s="1117"/>
    </row>
    <row r="1259" spans="2:13">
      <c r="B1259" s="71"/>
      <c r="E1259" s="71"/>
      <c r="G1259" s="71"/>
      <c r="H1259" s="71"/>
      <c r="I1259" s="1116"/>
      <c r="J1259" s="1117"/>
      <c r="K1259" s="1117"/>
      <c r="L1259" s="1117"/>
      <c r="M1259" s="1117"/>
    </row>
    <row r="1260" spans="2:13">
      <c r="B1260" s="71"/>
      <c r="E1260" s="71"/>
      <c r="G1260" s="71"/>
      <c r="H1260" s="71"/>
      <c r="I1260" s="1116"/>
      <c r="J1260" s="1117"/>
      <c r="K1260" s="1117"/>
      <c r="L1260" s="1117"/>
      <c r="M1260" s="1117"/>
    </row>
    <row r="1261" spans="2:13">
      <c r="B1261" s="71"/>
      <c r="E1261" s="71"/>
      <c r="G1261" s="71"/>
      <c r="H1261" s="71"/>
      <c r="I1261" s="1116"/>
      <c r="J1261" s="1117"/>
      <c r="K1261" s="1117"/>
      <c r="L1261" s="1117"/>
      <c r="M1261" s="1117"/>
    </row>
    <row r="1262" spans="2:13">
      <c r="B1262" s="71"/>
      <c r="E1262" s="71"/>
      <c r="G1262" s="71"/>
      <c r="H1262" s="71"/>
      <c r="I1262" s="1116"/>
      <c r="J1262" s="1117"/>
      <c r="K1262" s="1117"/>
      <c r="L1262" s="1117"/>
      <c r="M1262" s="1117"/>
    </row>
    <row r="1263" spans="2:13">
      <c r="B1263" s="71"/>
      <c r="E1263" s="71"/>
      <c r="G1263" s="71"/>
      <c r="H1263" s="71"/>
      <c r="I1263" s="1116"/>
      <c r="J1263" s="1117"/>
      <c r="K1263" s="1117"/>
      <c r="L1263" s="1117"/>
      <c r="M1263" s="1117"/>
    </row>
    <row r="1264" spans="2:13">
      <c r="B1264" s="71"/>
      <c r="E1264" s="71"/>
      <c r="G1264" s="71"/>
      <c r="H1264" s="71"/>
      <c r="I1264" s="1116"/>
      <c r="J1264" s="1117"/>
      <c r="K1264" s="1117"/>
      <c r="L1264" s="1117"/>
      <c r="M1264" s="1117"/>
    </row>
    <row r="1265" spans="2:13">
      <c r="B1265" s="71"/>
      <c r="E1265" s="71"/>
      <c r="G1265" s="71"/>
      <c r="H1265" s="71"/>
      <c r="I1265" s="1116"/>
      <c r="J1265" s="1117"/>
      <c r="K1265" s="1117"/>
      <c r="L1265" s="1117"/>
      <c r="M1265" s="1117"/>
    </row>
    <row r="1266" spans="2:13">
      <c r="B1266" s="71"/>
      <c r="E1266" s="71"/>
      <c r="G1266" s="71"/>
      <c r="H1266" s="71"/>
      <c r="I1266" s="1116"/>
      <c r="J1266" s="1117"/>
      <c r="K1266" s="1117"/>
      <c r="L1266" s="1117"/>
      <c r="M1266" s="1117"/>
    </row>
    <row r="1267" spans="2:13">
      <c r="B1267" s="71"/>
      <c r="E1267" s="71"/>
      <c r="G1267" s="71"/>
      <c r="H1267" s="71"/>
      <c r="I1267" s="1116"/>
      <c r="J1267" s="1117"/>
      <c r="K1267" s="1117"/>
      <c r="L1267" s="1117"/>
      <c r="M1267" s="1117"/>
    </row>
    <row r="1268" spans="2:13">
      <c r="B1268" s="71"/>
      <c r="E1268" s="71"/>
      <c r="G1268" s="71"/>
      <c r="H1268" s="71"/>
      <c r="I1268" s="1116"/>
      <c r="J1268" s="1117"/>
      <c r="K1268" s="1117"/>
      <c r="L1268" s="1117"/>
      <c r="M1268" s="1117"/>
    </row>
    <row r="1269" spans="2:13">
      <c r="B1269" s="71"/>
      <c r="E1269" s="71"/>
      <c r="G1269" s="71"/>
      <c r="H1269" s="71"/>
      <c r="I1269" s="1116"/>
      <c r="J1269" s="1117"/>
      <c r="K1269" s="1117"/>
      <c r="L1269" s="1117"/>
      <c r="M1269" s="1117"/>
    </row>
    <row r="1270" spans="2:13">
      <c r="B1270" s="71"/>
      <c r="E1270" s="71"/>
      <c r="G1270" s="71"/>
      <c r="H1270" s="71"/>
      <c r="I1270" s="1116"/>
      <c r="J1270" s="1117"/>
      <c r="K1270" s="1117"/>
      <c r="L1270" s="1117"/>
      <c r="M1270" s="1117"/>
    </row>
    <row r="1271" spans="2:13">
      <c r="B1271" s="71"/>
      <c r="E1271" s="71"/>
      <c r="G1271" s="71"/>
      <c r="H1271" s="71"/>
      <c r="I1271" s="1116"/>
      <c r="J1271" s="1117"/>
      <c r="K1271" s="1117"/>
      <c r="L1271" s="1117"/>
      <c r="M1271" s="1117"/>
    </row>
    <row r="1272" spans="2:13">
      <c r="B1272" s="71"/>
      <c r="E1272" s="71"/>
      <c r="G1272" s="71"/>
      <c r="H1272" s="71"/>
      <c r="I1272" s="1116"/>
      <c r="J1272" s="1117"/>
      <c r="K1272" s="1117"/>
      <c r="L1272" s="1117"/>
      <c r="M1272" s="1117"/>
    </row>
    <row r="1273" spans="2:13">
      <c r="B1273" s="71"/>
      <c r="E1273" s="71"/>
      <c r="G1273" s="71"/>
      <c r="H1273" s="71"/>
      <c r="I1273" s="1116"/>
      <c r="J1273" s="1117"/>
      <c r="K1273" s="1117"/>
      <c r="L1273" s="1117"/>
      <c r="M1273" s="1117"/>
    </row>
    <row r="1274" spans="2:13">
      <c r="B1274" s="71"/>
      <c r="E1274" s="71"/>
      <c r="G1274" s="71"/>
      <c r="H1274" s="71"/>
      <c r="I1274" s="1116"/>
      <c r="J1274" s="1117"/>
      <c r="K1274" s="1117"/>
      <c r="L1274" s="1117"/>
      <c r="M1274" s="1117"/>
    </row>
    <row r="1275" spans="2:13">
      <c r="B1275" s="71"/>
      <c r="E1275" s="71"/>
      <c r="G1275" s="71"/>
      <c r="H1275" s="71"/>
      <c r="I1275" s="1116"/>
      <c r="J1275" s="1117"/>
      <c r="K1275" s="1117"/>
      <c r="L1275" s="1117"/>
      <c r="M1275" s="1117"/>
    </row>
    <row r="1276" spans="2:13">
      <c r="B1276" s="71"/>
      <c r="E1276" s="71"/>
      <c r="G1276" s="71"/>
      <c r="H1276" s="71"/>
      <c r="I1276" s="1116"/>
      <c r="J1276" s="1117"/>
      <c r="K1276" s="1117"/>
      <c r="L1276" s="1117"/>
      <c r="M1276" s="1117"/>
    </row>
    <row r="1277" spans="2:13">
      <c r="B1277" s="71"/>
      <c r="E1277" s="71"/>
      <c r="G1277" s="71"/>
      <c r="H1277" s="71"/>
      <c r="I1277" s="1116"/>
      <c r="J1277" s="1117"/>
      <c r="K1277" s="1117"/>
      <c r="L1277" s="1117"/>
      <c r="M1277" s="1117"/>
    </row>
    <row r="1278" spans="2:13">
      <c r="B1278" s="71"/>
      <c r="E1278" s="71"/>
      <c r="G1278" s="71"/>
      <c r="H1278" s="71"/>
      <c r="I1278" s="1116"/>
      <c r="J1278" s="1117"/>
      <c r="K1278" s="1117"/>
      <c r="L1278" s="1117"/>
      <c r="M1278" s="1117"/>
    </row>
    <row r="1279" spans="2:13">
      <c r="B1279" s="71"/>
      <c r="E1279" s="71"/>
      <c r="G1279" s="71"/>
      <c r="H1279" s="71"/>
      <c r="I1279" s="1116"/>
      <c r="J1279" s="1117"/>
      <c r="K1279" s="1117"/>
      <c r="L1279" s="1117"/>
      <c r="M1279" s="1117"/>
    </row>
    <row r="1280" spans="2:13">
      <c r="B1280" s="71"/>
      <c r="E1280" s="71"/>
      <c r="G1280" s="71"/>
      <c r="H1280" s="71"/>
      <c r="I1280" s="1116"/>
      <c r="J1280" s="1117"/>
      <c r="K1280" s="1117"/>
      <c r="L1280" s="1117"/>
      <c r="M1280" s="1117"/>
    </row>
    <row r="1281" spans="2:13">
      <c r="B1281" s="71"/>
      <c r="E1281" s="71"/>
      <c r="G1281" s="71"/>
      <c r="H1281" s="71"/>
      <c r="I1281" s="1116"/>
      <c r="J1281" s="1117"/>
      <c r="K1281" s="1117"/>
      <c r="L1281" s="1117"/>
      <c r="M1281" s="1117"/>
    </row>
    <row r="1282" spans="2:13">
      <c r="B1282" s="71"/>
      <c r="E1282" s="71"/>
      <c r="G1282" s="71"/>
      <c r="H1282" s="71"/>
      <c r="I1282" s="1116"/>
      <c r="J1282" s="1117"/>
      <c r="K1282" s="1117"/>
      <c r="L1282" s="1117"/>
      <c r="M1282" s="1117"/>
    </row>
    <row r="1283" spans="2:13">
      <c r="B1283" s="71"/>
      <c r="E1283" s="71"/>
      <c r="G1283" s="71"/>
      <c r="H1283" s="71"/>
      <c r="I1283" s="1116"/>
      <c r="J1283" s="1117"/>
      <c r="K1283" s="1117"/>
      <c r="L1283" s="1117"/>
      <c r="M1283" s="1117"/>
    </row>
    <row r="1284" spans="2:13">
      <c r="B1284" s="71"/>
      <c r="E1284" s="71"/>
      <c r="G1284" s="71"/>
      <c r="H1284" s="71"/>
      <c r="I1284" s="1116"/>
      <c r="J1284" s="1117"/>
      <c r="K1284" s="1117"/>
      <c r="L1284" s="1117"/>
      <c r="M1284" s="1117"/>
    </row>
    <row r="1285" spans="2:13">
      <c r="B1285" s="71"/>
      <c r="E1285" s="71"/>
      <c r="G1285" s="71"/>
      <c r="H1285" s="71"/>
      <c r="I1285" s="1116"/>
      <c r="J1285" s="1117"/>
      <c r="K1285" s="1117"/>
      <c r="L1285" s="1117"/>
      <c r="M1285" s="1117"/>
    </row>
    <row r="1286" spans="2:13">
      <c r="B1286" s="71"/>
      <c r="E1286" s="71"/>
      <c r="G1286" s="71"/>
      <c r="H1286" s="71"/>
      <c r="I1286" s="1116"/>
      <c r="J1286" s="1117"/>
      <c r="K1286" s="1117"/>
      <c r="L1286" s="1117"/>
      <c r="M1286" s="1117"/>
    </row>
    <row r="1287" spans="2:13">
      <c r="B1287" s="71"/>
      <c r="E1287" s="71"/>
      <c r="G1287" s="71"/>
      <c r="H1287" s="71"/>
      <c r="I1287" s="1116"/>
      <c r="J1287" s="1117"/>
      <c r="K1287" s="1117"/>
      <c r="L1287" s="1117"/>
      <c r="M1287" s="1117"/>
    </row>
    <row r="1288" spans="2:13">
      <c r="B1288" s="71"/>
      <c r="E1288" s="71"/>
      <c r="G1288" s="71"/>
      <c r="H1288" s="71"/>
      <c r="I1288" s="1116"/>
      <c r="J1288" s="1117"/>
      <c r="K1288" s="1117"/>
      <c r="L1288" s="1117"/>
      <c r="M1288" s="1117"/>
    </row>
    <row r="1289" spans="2:13">
      <c r="B1289" s="71"/>
      <c r="E1289" s="71"/>
      <c r="G1289" s="71"/>
      <c r="H1289" s="71"/>
      <c r="I1289" s="1116"/>
      <c r="J1289" s="1117"/>
      <c r="K1289" s="1117"/>
      <c r="L1289" s="1117"/>
      <c r="M1289" s="1117"/>
    </row>
    <row r="1290" spans="2:13">
      <c r="B1290" s="71"/>
      <c r="E1290" s="71"/>
      <c r="G1290" s="71"/>
      <c r="H1290" s="71"/>
      <c r="I1290" s="1116"/>
      <c r="J1290" s="1117"/>
      <c r="K1290" s="1117"/>
      <c r="L1290" s="1117"/>
      <c r="M1290" s="1117"/>
    </row>
    <row r="1291" spans="2:13">
      <c r="B1291" s="71"/>
      <c r="E1291" s="71"/>
      <c r="G1291" s="71"/>
      <c r="H1291" s="71"/>
      <c r="I1291" s="1116"/>
      <c r="J1291" s="1117"/>
      <c r="K1291" s="1117"/>
      <c r="L1291" s="1117"/>
      <c r="M1291" s="1117"/>
    </row>
    <row r="1292" spans="2:13">
      <c r="B1292" s="71"/>
      <c r="E1292" s="71"/>
      <c r="G1292" s="71"/>
      <c r="H1292" s="71"/>
      <c r="I1292" s="1116"/>
      <c r="J1292" s="1117"/>
      <c r="K1292" s="1117"/>
      <c r="L1292" s="1117"/>
      <c r="M1292" s="1117"/>
    </row>
    <row r="1293" spans="2:13">
      <c r="B1293" s="71"/>
      <c r="E1293" s="71"/>
      <c r="G1293" s="71"/>
      <c r="H1293" s="71"/>
      <c r="I1293" s="1116"/>
      <c r="J1293" s="1117"/>
      <c r="K1293" s="1117"/>
      <c r="L1293" s="1117"/>
      <c r="M1293" s="1117"/>
    </row>
    <row r="1294" spans="2:13">
      <c r="B1294" s="71"/>
      <c r="E1294" s="71"/>
      <c r="G1294" s="71"/>
      <c r="H1294" s="71"/>
      <c r="I1294" s="1116"/>
      <c r="J1294" s="1117"/>
      <c r="K1294" s="1117"/>
      <c r="L1294" s="1117"/>
      <c r="M1294" s="1117"/>
    </row>
    <row r="1295" spans="2:13">
      <c r="B1295" s="71"/>
      <c r="E1295" s="71"/>
      <c r="G1295" s="71"/>
      <c r="H1295" s="71"/>
      <c r="I1295" s="1116"/>
      <c r="J1295" s="1117"/>
      <c r="K1295" s="1117"/>
      <c r="L1295" s="1117"/>
      <c r="M1295" s="1117"/>
    </row>
    <row r="1296" spans="2:13">
      <c r="B1296" s="71"/>
      <c r="E1296" s="71"/>
      <c r="G1296" s="71"/>
      <c r="H1296" s="71"/>
      <c r="I1296" s="1116"/>
      <c r="J1296" s="1117"/>
      <c r="K1296" s="1117"/>
      <c r="L1296" s="1117"/>
      <c r="M1296" s="1117"/>
    </row>
    <row r="1300" spans="1:23" ht="14">
      <c r="A1300" s="1123" t="s">
        <v>3113</v>
      </c>
    </row>
    <row r="1302" spans="1:23" s="55" customFormat="1" ht="69">
      <c r="A1302" s="547" t="s">
        <v>172</v>
      </c>
      <c r="B1302" s="547" t="s">
        <v>1830</v>
      </c>
      <c r="C1302" s="547" t="s">
        <v>3037</v>
      </c>
      <c r="D1302" s="1111" t="s">
        <v>3148</v>
      </c>
      <c r="E1302" s="547" t="s">
        <v>3038</v>
      </c>
      <c r="F1302" s="547" t="s">
        <v>3154</v>
      </c>
      <c r="G1302" s="547" t="s">
        <v>22</v>
      </c>
      <c r="H1302" s="547" t="s">
        <v>975</v>
      </c>
      <c r="I1302" s="547" t="s">
        <v>94</v>
      </c>
      <c r="J1302" s="547" t="s">
        <v>136</v>
      </c>
      <c r="K1302" s="547" t="s">
        <v>3051</v>
      </c>
      <c r="L1302" s="547" t="s">
        <v>2855</v>
      </c>
      <c r="M1302" s="547" t="s">
        <v>298</v>
      </c>
      <c r="N1302" s="547" t="s">
        <v>3053</v>
      </c>
      <c r="O1302" s="547" t="s">
        <v>3054</v>
      </c>
      <c r="P1302" s="547" t="s">
        <v>2943</v>
      </c>
      <c r="Q1302" s="547" t="s">
        <v>3114</v>
      </c>
      <c r="R1302" s="547" t="s">
        <v>3115</v>
      </c>
      <c r="S1302" s="547" t="s">
        <v>145</v>
      </c>
      <c r="T1302" s="547" t="s">
        <v>249</v>
      </c>
      <c r="U1302" s="547" t="s">
        <v>250</v>
      </c>
      <c r="V1302" s="547" t="s">
        <v>251</v>
      </c>
      <c r="W1302" s="547" t="s">
        <v>3116</v>
      </c>
    </row>
    <row r="1303" spans="1:23">
      <c r="B1303" s="71"/>
      <c r="E1303" s="71"/>
      <c r="J1303" s="1117"/>
    </row>
    <row r="1304" spans="1:23">
      <c r="B1304" s="71"/>
      <c r="E1304" s="71"/>
      <c r="J1304" s="1117"/>
    </row>
    <row r="1305" spans="1:23">
      <c r="B1305" s="71"/>
      <c r="E1305" s="71"/>
      <c r="J1305" s="1117"/>
    </row>
    <row r="1306" spans="1:23">
      <c r="B1306" s="71"/>
      <c r="E1306" s="71"/>
      <c r="J1306" s="1117"/>
    </row>
    <row r="1307" spans="1:23">
      <c r="B1307" s="71"/>
      <c r="E1307" s="71"/>
      <c r="J1307" s="1117"/>
    </row>
    <row r="1308" spans="1:23">
      <c r="B1308" s="71"/>
      <c r="E1308" s="71"/>
      <c r="J1308" s="1117"/>
    </row>
    <row r="1309" spans="1:23">
      <c r="B1309" s="71"/>
      <c r="E1309" s="71"/>
      <c r="J1309" s="1117"/>
    </row>
    <row r="1310" spans="1:23">
      <c r="B1310" s="71"/>
      <c r="E1310" s="71"/>
      <c r="J1310" s="1117"/>
    </row>
    <row r="1311" spans="1:23">
      <c r="B1311" s="71"/>
      <c r="E1311" s="71"/>
      <c r="J1311" s="1117"/>
    </row>
    <row r="1312" spans="1:23">
      <c r="B1312" s="71"/>
      <c r="E1312" s="71"/>
      <c r="J1312" s="1117"/>
    </row>
    <row r="1313" spans="2:10">
      <c r="B1313" s="71"/>
      <c r="E1313" s="71"/>
      <c r="J1313" s="1117"/>
    </row>
    <row r="1314" spans="2:10">
      <c r="B1314" s="71"/>
      <c r="E1314" s="71"/>
      <c r="J1314" s="1117"/>
    </row>
    <row r="1315" spans="2:10">
      <c r="B1315" s="71"/>
      <c r="E1315" s="71"/>
      <c r="J1315" s="1117"/>
    </row>
    <row r="1316" spans="2:10">
      <c r="B1316" s="71"/>
      <c r="E1316" s="71"/>
      <c r="J1316" s="1117"/>
    </row>
    <row r="1317" spans="2:10">
      <c r="B1317" s="71"/>
      <c r="E1317" s="71"/>
      <c r="J1317" s="1117"/>
    </row>
    <row r="1318" spans="2:10">
      <c r="B1318" s="71"/>
      <c r="E1318" s="71"/>
      <c r="J1318" s="1117"/>
    </row>
    <row r="1319" spans="2:10">
      <c r="B1319" s="71"/>
      <c r="E1319" s="71"/>
      <c r="J1319" s="1117"/>
    </row>
    <row r="1320" spans="2:10">
      <c r="B1320" s="71"/>
      <c r="E1320" s="71"/>
      <c r="J1320" s="1117"/>
    </row>
    <row r="1321" spans="2:10">
      <c r="B1321" s="71"/>
      <c r="E1321" s="71"/>
      <c r="J1321" s="1117"/>
    </row>
    <row r="1322" spans="2:10">
      <c r="B1322" s="71"/>
      <c r="E1322" s="71"/>
      <c r="J1322" s="1117"/>
    </row>
    <row r="1323" spans="2:10">
      <c r="B1323" s="71"/>
      <c r="E1323" s="71"/>
      <c r="J1323" s="1117"/>
    </row>
    <row r="1324" spans="2:10">
      <c r="B1324" s="71"/>
      <c r="E1324" s="71"/>
      <c r="J1324" s="1117"/>
    </row>
    <row r="1325" spans="2:10">
      <c r="B1325" s="71"/>
      <c r="E1325" s="71"/>
      <c r="J1325" s="1117"/>
    </row>
    <row r="1326" spans="2:10">
      <c r="B1326" s="71"/>
      <c r="E1326" s="71"/>
      <c r="J1326" s="1117"/>
    </row>
    <row r="1327" spans="2:10">
      <c r="B1327" s="71"/>
      <c r="E1327" s="71"/>
      <c r="J1327" s="1117"/>
    </row>
    <row r="1328" spans="2:10">
      <c r="B1328" s="71"/>
      <c r="E1328" s="71"/>
      <c r="J1328" s="1117"/>
    </row>
    <row r="1329" spans="2:10">
      <c r="B1329" s="71"/>
      <c r="E1329" s="71"/>
      <c r="J1329" s="1117"/>
    </row>
    <row r="1330" spans="2:10">
      <c r="B1330" s="71"/>
      <c r="E1330" s="71"/>
      <c r="J1330" s="1117"/>
    </row>
    <row r="1331" spans="2:10">
      <c r="B1331" s="71"/>
      <c r="E1331" s="71"/>
      <c r="J1331" s="1117"/>
    </row>
    <row r="1332" spans="2:10">
      <c r="B1332" s="71"/>
      <c r="E1332" s="71"/>
      <c r="J1332" s="1117"/>
    </row>
    <row r="1333" spans="2:10">
      <c r="B1333" s="71"/>
      <c r="E1333" s="71"/>
      <c r="J1333" s="1117"/>
    </row>
    <row r="1334" spans="2:10">
      <c r="B1334" s="71"/>
      <c r="E1334" s="71"/>
      <c r="J1334" s="1117"/>
    </row>
    <row r="1335" spans="2:10">
      <c r="B1335" s="71"/>
      <c r="E1335" s="71"/>
      <c r="J1335" s="1117"/>
    </row>
    <row r="1336" spans="2:10">
      <c r="B1336" s="71"/>
      <c r="E1336" s="71"/>
      <c r="J1336" s="1117"/>
    </row>
    <row r="1337" spans="2:10">
      <c r="B1337" s="71"/>
      <c r="E1337" s="71"/>
      <c r="J1337" s="1117"/>
    </row>
    <row r="1338" spans="2:10">
      <c r="B1338" s="71"/>
      <c r="E1338" s="71"/>
      <c r="J1338" s="1117"/>
    </row>
    <row r="1339" spans="2:10">
      <c r="B1339" s="71"/>
      <c r="E1339" s="71"/>
      <c r="J1339" s="1117"/>
    </row>
    <row r="1340" spans="2:10">
      <c r="B1340" s="71"/>
      <c r="E1340" s="71"/>
      <c r="J1340" s="1117"/>
    </row>
    <row r="1341" spans="2:10">
      <c r="B1341" s="71"/>
      <c r="E1341" s="71"/>
      <c r="J1341" s="1117"/>
    </row>
    <row r="1342" spans="2:10">
      <c r="B1342" s="71"/>
      <c r="E1342" s="71"/>
      <c r="J1342" s="1117"/>
    </row>
    <row r="1343" spans="2:10">
      <c r="B1343" s="71"/>
      <c r="E1343" s="71"/>
      <c r="J1343" s="1117"/>
    </row>
    <row r="1344" spans="2:10">
      <c r="B1344" s="71"/>
      <c r="E1344" s="71"/>
      <c r="J1344" s="1117"/>
    </row>
    <row r="1345" spans="2:10">
      <c r="B1345" s="71"/>
      <c r="E1345" s="71"/>
      <c r="J1345" s="1117"/>
    </row>
    <row r="1346" spans="2:10">
      <c r="B1346" s="71"/>
      <c r="E1346" s="71"/>
      <c r="J1346" s="1117"/>
    </row>
    <row r="1347" spans="2:10">
      <c r="B1347" s="71"/>
      <c r="E1347" s="71"/>
      <c r="J1347" s="1117"/>
    </row>
    <row r="1348" spans="2:10">
      <c r="B1348" s="71"/>
      <c r="E1348" s="71"/>
      <c r="J1348" s="1117"/>
    </row>
    <row r="1349" spans="2:10">
      <c r="B1349" s="71"/>
      <c r="E1349" s="71"/>
      <c r="J1349" s="1117"/>
    </row>
    <row r="1350" spans="2:10">
      <c r="B1350" s="71"/>
      <c r="E1350" s="71"/>
      <c r="J1350" s="1117"/>
    </row>
    <row r="1351" spans="2:10">
      <c r="B1351" s="71"/>
      <c r="E1351" s="71"/>
      <c r="J1351" s="1117"/>
    </row>
    <row r="1352" spans="2:10">
      <c r="B1352" s="71"/>
      <c r="E1352" s="71"/>
      <c r="J1352" s="1117"/>
    </row>
    <row r="1353" spans="2:10">
      <c r="B1353" s="71"/>
      <c r="E1353" s="71"/>
      <c r="J1353" s="1117"/>
    </row>
    <row r="1354" spans="2:10">
      <c r="B1354" s="71"/>
      <c r="E1354" s="71"/>
      <c r="J1354" s="1117"/>
    </row>
    <row r="1355" spans="2:10">
      <c r="B1355" s="71"/>
      <c r="E1355" s="71"/>
      <c r="J1355" s="1117"/>
    </row>
    <row r="1356" spans="2:10">
      <c r="B1356" s="71"/>
      <c r="E1356" s="71"/>
      <c r="J1356" s="1117"/>
    </row>
    <row r="1357" spans="2:10">
      <c r="B1357" s="71"/>
      <c r="E1357" s="71"/>
      <c r="J1357" s="1117"/>
    </row>
    <row r="1358" spans="2:10">
      <c r="B1358" s="71"/>
      <c r="E1358" s="71"/>
      <c r="J1358" s="1117"/>
    </row>
    <row r="1359" spans="2:10">
      <c r="B1359" s="71"/>
      <c r="E1359" s="71"/>
      <c r="J1359" s="1117"/>
    </row>
    <row r="1360" spans="2:10">
      <c r="B1360" s="71"/>
      <c r="E1360" s="71"/>
      <c r="J1360" s="1117"/>
    </row>
    <row r="1361" spans="2:10">
      <c r="B1361" s="71"/>
      <c r="E1361" s="71"/>
      <c r="J1361" s="1117"/>
    </row>
    <row r="1362" spans="2:10">
      <c r="B1362" s="71"/>
      <c r="E1362" s="71"/>
      <c r="J1362" s="1117"/>
    </row>
    <row r="1363" spans="2:10">
      <c r="B1363" s="71"/>
      <c r="E1363" s="71"/>
      <c r="J1363" s="1117"/>
    </row>
    <row r="1364" spans="2:10">
      <c r="B1364" s="71"/>
      <c r="E1364" s="71"/>
      <c r="J1364" s="1117"/>
    </row>
    <row r="1365" spans="2:10">
      <c r="B1365" s="71"/>
      <c r="E1365" s="71"/>
      <c r="J1365" s="1117"/>
    </row>
    <row r="1366" spans="2:10">
      <c r="B1366" s="71"/>
      <c r="E1366" s="71"/>
      <c r="J1366" s="1117"/>
    </row>
    <row r="1367" spans="2:10">
      <c r="B1367" s="71"/>
      <c r="E1367" s="71"/>
      <c r="J1367" s="1117"/>
    </row>
    <row r="1368" spans="2:10">
      <c r="B1368" s="71"/>
      <c r="E1368" s="71"/>
      <c r="J1368" s="1117"/>
    </row>
    <row r="1369" spans="2:10">
      <c r="B1369" s="71"/>
      <c r="E1369" s="71"/>
      <c r="J1369" s="1117"/>
    </row>
    <row r="1370" spans="2:10">
      <c r="B1370" s="71"/>
      <c r="E1370" s="71"/>
      <c r="J1370" s="1117"/>
    </row>
    <row r="1371" spans="2:10">
      <c r="B1371" s="71"/>
      <c r="E1371" s="71"/>
      <c r="J1371" s="1117"/>
    </row>
    <row r="1372" spans="2:10">
      <c r="B1372" s="71"/>
      <c r="E1372" s="71"/>
      <c r="J1372" s="1117"/>
    </row>
    <row r="1373" spans="2:10">
      <c r="B1373" s="71"/>
      <c r="E1373" s="71"/>
      <c r="J1373" s="1117"/>
    </row>
    <row r="1374" spans="2:10">
      <c r="B1374" s="71"/>
      <c r="E1374" s="71"/>
      <c r="J1374" s="1117"/>
    </row>
    <row r="1375" spans="2:10">
      <c r="B1375" s="71"/>
      <c r="E1375" s="71"/>
      <c r="J1375" s="1117"/>
    </row>
    <row r="1376" spans="2:10">
      <c r="B1376" s="71"/>
      <c r="E1376" s="71"/>
      <c r="J1376" s="1117"/>
    </row>
    <row r="1377" spans="2:10">
      <c r="B1377" s="71"/>
      <c r="E1377" s="71"/>
      <c r="J1377" s="1117"/>
    </row>
    <row r="1378" spans="2:10">
      <c r="B1378" s="71"/>
      <c r="E1378" s="71"/>
      <c r="J1378" s="1117"/>
    </row>
    <row r="1379" spans="2:10">
      <c r="B1379" s="71"/>
      <c r="E1379" s="71"/>
      <c r="J1379" s="1117"/>
    </row>
    <row r="1380" spans="2:10">
      <c r="B1380" s="71"/>
      <c r="E1380" s="71"/>
      <c r="J1380" s="1117"/>
    </row>
    <row r="1381" spans="2:10">
      <c r="B1381" s="71"/>
      <c r="E1381" s="71"/>
      <c r="J1381" s="1117"/>
    </row>
    <row r="1382" spans="2:10">
      <c r="B1382" s="71"/>
      <c r="E1382" s="71"/>
      <c r="J1382" s="1117"/>
    </row>
    <row r="1383" spans="2:10">
      <c r="B1383" s="71"/>
      <c r="E1383" s="71"/>
      <c r="J1383" s="1117"/>
    </row>
    <row r="1384" spans="2:10">
      <c r="B1384" s="71"/>
      <c r="E1384" s="71"/>
      <c r="J1384" s="1117"/>
    </row>
    <row r="1385" spans="2:10">
      <c r="B1385" s="71"/>
      <c r="E1385" s="71"/>
      <c r="J1385" s="1117"/>
    </row>
    <row r="1386" spans="2:10">
      <c r="B1386" s="71"/>
      <c r="E1386" s="71"/>
      <c r="J1386" s="1117"/>
    </row>
    <row r="1387" spans="2:10">
      <c r="B1387" s="71"/>
      <c r="E1387" s="71"/>
      <c r="J1387" s="1117"/>
    </row>
    <row r="1388" spans="2:10">
      <c r="B1388" s="71"/>
      <c r="E1388" s="71"/>
      <c r="J1388" s="1117"/>
    </row>
    <row r="1389" spans="2:10">
      <c r="B1389" s="71"/>
      <c r="E1389" s="71"/>
      <c r="J1389" s="1117"/>
    </row>
    <row r="1390" spans="2:10">
      <c r="B1390" s="71"/>
      <c r="E1390" s="71"/>
      <c r="J1390" s="1117"/>
    </row>
    <row r="1391" spans="2:10">
      <c r="B1391" s="71"/>
      <c r="E1391" s="71"/>
      <c r="J1391" s="1117"/>
    </row>
    <row r="1392" spans="2:10">
      <c r="B1392" s="71"/>
      <c r="E1392" s="71"/>
      <c r="J1392" s="1117"/>
    </row>
    <row r="1393" spans="1:13">
      <c r="B1393" s="71"/>
      <c r="E1393" s="71"/>
      <c r="J1393" s="1117"/>
    </row>
    <row r="1394" spans="1:13">
      <c r="B1394" s="71"/>
      <c r="E1394" s="71"/>
      <c r="J1394" s="1117"/>
    </row>
    <row r="1395" spans="1:13">
      <c r="B1395" s="71"/>
      <c r="E1395" s="71"/>
      <c r="J1395" s="1117"/>
    </row>
    <row r="1396" spans="1:13">
      <c r="B1396" s="71"/>
      <c r="E1396" s="71"/>
      <c r="J1396" s="1117"/>
    </row>
    <row r="1397" spans="1:13">
      <c r="B1397" s="71"/>
      <c r="E1397" s="71"/>
      <c r="J1397" s="1117"/>
    </row>
    <row r="1398" spans="1:13">
      <c r="B1398" s="71"/>
      <c r="E1398" s="71"/>
      <c r="J1398" s="1117"/>
    </row>
    <row r="1399" spans="1:13">
      <c r="B1399" s="71"/>
      <c r="E1399" s="71"/>
      <c r="J1399" s="1117"/>
    </row>
    <row r="1400" spans="1:13">
      <c r="B1400" s="71"/>
      <c r="E1400" s="71"/>
      <c r="J1400" s="1117"/>
    </row>
    <row r="1401" spans="1:13">
      <c r="B1401" s="71"/>
      <c r="E1401" s="71"/>
      <c r="J1401" s="1117"/>
    </row>
    <row r="1402" spans="1:13">
      <c r="B1402" s="71"/>
      <c r="E1402" s="71"/>
      <c r="J1402" s="1117"/>
    </row>
    <row r="1403" spans="1:13">
      <c r="E1403" s="71"/>
      <c r="J1403" s="1117"/>
    </row>
    <row r="1404" spans="1:13">
      <c r="E1404" s="71"/>
      <c r="J1404" s="1117"/>
    </row>
    <row r="1405" spans="1:13">
      <c r="E1405" s="71"/>
      <c r="J1405" s="1117"/>
    </row>
    <row r="1406" spans="1:13">
      <c r="E1406" s="71"/>
      <c r="J1406" s="1117"/>
    </row>
    <row r="1407" spans="1:13">
      <c r="A1407" s="71" t="s">
        <v>3127</v>
      </c>
      <c r="E1407" s="71"/>
      <c r="J1407" s="1117"/>
    </row>
    <row r="1408" spans="1:13" ht="46">
      <c r="A1408" s="547" t="s">
        <v>172</v>
      </c>
      <c r="B1408" s="547" t="s">
        <v>1830</v>
      </c>
      <c r="C1408" s="547" t="s">
        <v>3037</v>
      </c>
      <c r="D1408" s="1111" t="s">
        <v>3148</v>
      </c>
      <c r="E1408" s="547" t="s">
        <v>3038</v>
      </c>
      <c r="F1408" s="547" t="s">
        <v>3154</v>
      </c>
      <c r="G1408" s="547" t="s">
        <v>3128</v>
      </c>
      <c r="H1408" s="547" t="s">
        <v>3129</v>
      </c>
      <c r="I1408" s="547" t="s">
        <v>3130</v>
      </c>
      <c r="J1408" s="547" t="s">
        <v>3131</v>
      </c>
      <c r="K1408" s="547" t="s">
        <v>3132</v>
      </c>
      <c r="L1408" s="547" t="s">
        <v>138</v>
      </c>
      <c r="M1408" s="547" t="s">
        <v>3133</v>
      </c>
    </row>
    <row r="1409" spans="1:26">
      <c r="B1409" s="71"/>
      <c r="E1409" s="71"/>
      <c r="L1409" s="114"/>
      <c r="M1409" s="1128"/>
    </row>
    <row r="1410" spans="1:26">
      <c r="E1410" s="71"/>
    </row>
    <row r="1411" spans="1:26">
      <c r="E1411" s="71"/>
    </row>
    <row r="1412" spans="1:26">
      <c r="A1412" s="7" t="s">
        <v>3153</v>
      </c>
      <c r="E1412" s="71"/>
    </row>
    <row r="1413" spans="1:26">
      <c r="E1413" s="71"/>
    </row>
    <row r="1414" spans="1:26" ht="34.5">
      <c r="A1414" s="547" t="s">
        <v>172</v>
      </c>
      <c r="B1414" s="547" t="s">
        <v>1830</v>
      </c>
      <c r="C1414" s="547" t="s">
        <v>3037</v>
      </c>
      <c r="D1414" s="1111" t="s">
        <v>3148</v>
      </c>
      <c r="E1414" s="547" t="s">
        <v>3038</v>
      </c>
      <c r="F1414" s="547" t="s">
        <v>3154</v>
      </c>
      <c r="G1414" s="547" t="s">
        <v>3134</v>
      </c>
      <c r="H1414" s="547" t="s">
        <v>3135</v>
      </c>
      <c r="I1414" s="547" t="s">
        <v>3136</v>
      </c>
      <c r="J1414" s="547" t="s">
        <v>174</v>
      </c>
      <c r="K1414" s="547" t="s">
        <v>115</v>
      </c>
      <c r="L1414" s="547" t="s">
        <v>116</v>
      </c>
      <c r="M1414"/>
      <c r="N1414"/>
      <c r="O1414"/>
      <c r="P1414"/>
      <c r="Q1414"/>
      <c r="R1414"/>
      <c r="S1414"/>
      <c r="T1414"/>
      <c r="U1414"/>
      <c r="V1414"/>
      <c r="W1414"/>
      <c r="X1414"/>
      <c r="Y1414"/>
      <c r="Z1414"/>
    </row>
    <row r="1415" spans="1:26">
      <c r="A1415" s="7">
        <f>'Identification '!$F$11</f>
        <v>0</v>
      </c>
      <c r="B1415" s="71" t="str">
        <f>IF(AND('Identification '!$F$11="",'Identification '!$F$15&lt;&gt;""),'Identification '!$F$15,IF('Identification '!$F$11="","",IF('Identification '!$F$13="Inscrire le nom de votre organisme dans la cellule F15",'Identification '!$F$15,'Identification '!$F$13)))</f>
        <v/>
      </c>
      <c r="C1415" s="7" t="str">
        <f>REF!$BM$7</f>
        <v>2025-2026</v>
      </c>
      <c r="D1415" s="7" t="s">
        <v>2949</v>
      </c>
      <c r="E1415" s="71" t="str">
        <f>'Identification '!$F$17</f>
        <v/>
      </c>
      <c r="F1415" s="7" t="str">
        <f>'Identification '!$G$18</f>
        <v/>
      </c>
      <c r="G1415" s="7">
        <f>'Section 15b'!$H$53</f>
        <v>0</v>
      </c>
      <c r="H1415" s="7">
        <f>'Section 15b'!$D$49-'Section 15b'!$D$48</f>
        <v>0</v>
      </c>
      <c r="I1415" s="7">
        <f>'Section 15b'!$D$48</f>
        <v>0</v>
      </c>
      <c r="J1415" s="7" t="str">
        <f>'Section 15b'!A58</f>
        <v xml:space="preserve">   Bas-Saint-Laurent</v>
      </c>
      <c r="K1415" s="7">
        <f>'Section 15b'!D58</f>
        <v>0</v>
      </c>
      <c r="L1415" s="7">
        <f>'Section 15b'!F58</f>
        <v>0</v>
      </c>
    </row>
    <row r="1416" spans="1:26">
      <c r="A1416" s="7">
        <f>'Identification '!$F$11</f>
        <v>0</v>
      </c>
      <c r="B1416" s="71" t="str">
        <f>IF(AND('Identification '!$F$11="",'Identification '!$F$15&lt;&gt;""),'Identification '!$F$15,IF('Identification '!$F$11="","",IF('Identification '!$F$13="Inscrire le nom de votre organisme dans la cellule F15",'Identification '!$F$15,'Identification '!$F$13)))</f>
        <v/>
      </c>
      <c r="C1416" s="7" t="str">
        <f>REF!$BM$7</f>
        <v>2025-2026</v>
      </c>
      <c r="D1416" s="7" t="s">
        <v>2949</v>
      </c>
      <c r="E1416" s="71" t="str">
        <f>'Identification '!$F$17</f>
        <v/>
      </c>
      <c r="F1416" s="7" t="str">
        <f>'Identification '!$G$18</f>
        <v/>
      </c>
      <c r="G1416" s="7">
        <f>'Section 15b'!$H$53</f>
        <v>0</v>
      </c>
      <c r="H1416" s="7">
        <f>'Section 15b'!$D$49-'Section 15b'!$D$48</f>
        <v>0</v>
      </c>
      <c r="I1416" s="7">
        <f>'Section 15b'!$D$48</f>
        <v>0</v>
      </c>
      <c r="J1416" s="7" t="str">
        <f>'Section 15b'!A59</f>
        <v xml:space="preserve">   Saguenay-Lac-Saint-Jean</v>
      </c>
      <c r="K1416" s="7">
        <f>'Section 15b'!D59</f>
        <v>0</v>
      </c>
      <c r="L1416" s="7">
        <f>'Section 15b'!F59</f>
        <v>0</v>
      </c>
    </row>
    <row r="1417" spans="1:26">
      <c r="A1417" s="7">
        <f>'Identification '!$F$11</f>
        <v>0</v>
      </c>
      <c r="B1417" s="71" t="str">
        <f>IF(AND('Identification '!$F$11="",'Identification '!$F$15&lt;&gt;""),'Identification '!$F$15,IF('Identification '!$F$11="","",IF('Identification '!$F$13="Inscrire le nom de votre organisme dans la cellule F15",'Identification '!$F$15,'Identification '!$F$13)))</f>
        <v/>
      </c>
      <c r="C1417" s="7" t="str">
        <f>REF!$BM$7</f>
        <v>2025-2026</v>
      </c>
      <c r="D1417" s="7" t="s">
        <v>2949</v>
      </c>
      <c r="E1417" s="71" t="str">
        <f>'Identification '!$F$17</f>
        <v/>
      </c>
      <c r="F1417" s="7" t="str">
        <f>'Identification '!$G$18</f>
        <v/>
      </c>
      <c r="G1417" s="7">
        <f>'Section 15b'!$H$53</f>
        <v>0</v>
      </c>
      <c r="H1417" s="7">
        <f>'Section 15b'!$D$49-'Section 15b'!$D$48</f>
        <v>0</v>
      </c>
      <c r="I1417" s="7">
        <f>'Section 15b'!$D$48</f>
        <v>0</v>
      </c>
      <c r="J1417" s="7" t="str">
        <f>'Section 15b'!A60</f>
        <v xml:space="preserve">   Capitale-Nationale</v>
      </c>
      <c r="K1417" s="7">
        <f>'Section 15b'!D60</f>
        <v>0</v>
      </c>
      <c r="L1417" s="7">
        <f>'Section 15b'!F60</f>
        <v>0</v>
      </c>
    </row>
    <row r="1418" spans="1:26">
      <c r="A1418" s="7">
        <f>'Identification '!$F$11</f>
        <v>0</v>
      </c>
      <c r="B1418" s="71" t="str">
        <f>IF(AND('Identification '!$F$11="",'Identification '!$F$15&lt;&gt;""),'Identification '!$F$15,IF('Identification '!$F$11="","",IF('Identification '!$F$13="Inscrire le nom de votre organisme dans la cellule F15",'Identification '!$F$15,'Identification '!$F$13)))</f>
        <v/>
      </c>
      <c r="C1418" s="7" t="str">
        <f>REF!$BM$7</f>
        <v>2025-2026</v>
      </c>
      <c r="D1418" s="7" t="s">
        <v>2949</v>
      </c>
      <c r="E1418" s="71" t="str">
        <f>'Identification '!$F$17</f>
        <v/>
      </c>
      <c r="F1418" s="7" t="str">
        <f>'Identification '!$G$18</f>
        <v/>
      </c>
      <c r="G1418" s="7">
        <f>'Section 15b'!$H$53</f>
        <v>0</v>
      </c>
      <c r="H1418" s="7">
        <f>'Section 15b'!$D$49-'Section 15b'!$D$48</f>
        <v>0</v>
      </c>
      <c r="I1418" s="7">
        <f>'Section 15b'!$D$48</f>
        <v>0</v>
      </c>
      <c r="J1418" s="7" t="str">
        <f>'Section 15b'!A61</f>
        <v xml:space="preserve">   Mauricie</v>
      </c>
      <c r="K1418" s="7">
        <f>'Section 15b'!D61</f>
        <v>0</v>
      </c>
      <c r="L1418" s="7">
        <f>'Section 15b'!F61</f>
        <v>0</v>
      </c>
    </row>
    <row r="1419" spans="1:26">
      <c r="A1419" s="7">
        <f>'Identification '!$F$11</f>
        <v>0</v>
      </c>
      <c r="B1419" s="71" t="str">
        <f>IF(AND('Identification '!$F$11="",'Identification '!$F$15&lt;&gt;""),'Identification '!$F$15,IF('Identification '!$F$11="","",IF('Identification '!$F$13="Inscrire le nom de votre organisme dans la cellule F15",'Identification '!$F$15,'Identification '!$F$13)))</f>
        <v/>
      </c>
      <c r="C1419" s="7" t="str">
        <f>REF!$BM$7</f>
        <v>2025-2026</v>
      </c>
      <c r="D1419" s="7" t="s">
        <v>2949</v>
      </c>
      <c r="E1419" s="71" t="str">
        <f>'Identification '!$F$17</f>
        <v/>
      </c>
      <c r="F1419" s="7" t="str">
        <f>'Identification '!$G$18</f>
        <v/>
      </c>
      <c r="G1419" s="7">
        <f>'Section 15b'!$H$53</f>
        <v>0</v>
      </c>
      <c r="H1419" s="7">
        <f>'Section 15b'!$D$49-'Section 15b'!$D$48</f>
        <v>0</v>
      </c>
      <c r="I1419" s="7">
        <f>'Section 15b'!$D$48</f>
        <v>0</v>
      </c>
      <c r="J1419" s="7" t="str">
        <f>'Section 15b'!A62</f>
        <v xml:space="preserve">   Estrie</v>
      </c>
      <c r="K1419" s="7">
        <f>'Section 15b'!D62</f>
        <v>0</v>
      </c>
      <c r="L1419" s="7">
        <f>'Section 15b'!F62</f>
        <v>0</v>
      </c>
    </row>
    <row r="1420" spans="1:26">
      <c r="A1420" s="7">
        <f>'Identification '!$F$11</f>
        <v>0</v>
      </c>
      <c r="B1420" s="71" t="str">
        <f>IF(AND('Identification '!$F$11="",'Identification '!$F$15&lt;&gt;""),'Identification '!$F$15,IF('Identification '!$F$11="","",IF('Identification '!$F$13="Inscrire le nom de votre organisme dans la cellule F15",'Identification '!$F$15,'Identification '!$F$13)))</f>
        <v/>
      </c>
      <c r="C1420" s="7" t="str">
        <f>REF!$BM$7</f>
        <v>2025-2026</v>
      </c>
      <c r="D1420" s="7" t="s">
        <v>2949</v>
      </c>
      <c r="E1420" s="71" t="str">
        <f>'Identification '!$F$17</f>
        <v/>
      </c>
      <c r="F1420" s="7" t="str">
        <f>'Identification '!$G$18</f>
        <v/>
      </c>
      <c r="G1420" s="7">
        <f>'Section 15b'!$H$53</f>
        <v>0</v>
      </c>
      <c r="H1420" s="7">
        <f>'Section 15b'!$D$49-'Section 15b'!$D$48</f>
        <v>0</v>
      </c>
      <c r="I1420" s="7">
        <f>'Section 15b'!$D$48</f>
        <v>0</v>
      </c>
      <c r="J1420" s="7" t="str">
        <f>'Section 15b'!A63</f>
        <v xml:space="preserve">   Montréal</v>
      </c>
      <c r="K1420" s="7">
        <f>'Section 15b'!D63</f>
        <v>0</v>
      </c>
      <c r="L1420" s="7">
        <f>'Section 15b'!F63</f>
        <v>0</v>
      </c>
    </row>
    <row r="1421" spans="1:26">
      <c r="A1421" s="7">
        <f>'Identification '!$F$11</f>
        <v>0</v>
      </c>
      <c r="B1421" s="71" t="str">
        <f>IF(AND('Identification '!$F$11="",'Identification '!$F$15&lt;&gt;""),'Identification '!$F$15,IF('Identification '!$F$11="","",IF('Identification '!$F$13="Inscrire le nom de votre organisme dans la cellule F15",'Identification '!$F$15,'Identification '!$F$13)))</f>
        <v/>
      </c>
      <c r="C1421" s="7" t="str">
        <f>REF!$BM$7</f>
        <v>2025-2026</v>
      </c>
      <c r="D1421" s="7" t="s">
        <v>2949</v>
      </c>
      <c r="E1421" s="71" t="str">
        <f>'Identification '!$F$17</f>
        <v/>
      </c>
      <c r="F1421" s="7" t="str">
        <f>'Identification '!$G$18</f>
        <v/>
      </c>
      <c r="G1421" s="7">
        <f>'Section 15b'!$H$53</f>
        <v>0</v>
      </c>
      <c r="H1421" s="7">
        <f>'Section 15b'!$D$49-'Section 15b'!$D$48</f>
        <v>0</v>
      </c>
      <c r="I1421" s="7">
        <f>'Section 15b'!$D$48</f>
        <v>0</v>
      </c>
      <c r="J1421" s="7" t="str">
        <f>'Section 15b'!A64</f>
        <v xml:space="preserve">   Outaouais</v>
      </c>
      <c r="K1421" s="7">
        <f>'Section 15b'!D64</f>
        <v>0</v>
      </c>
      <c r="L1421" s="7">
        <f>'Section 15b'!F64</f>
        <v>0</v>
      </c>
    </row>
    <row r="1422" spans="1:26">
      <c r="A1422" s="7">
        <f>'Identification '!$F$11</f>
        <v>0</v>
      </c>
      <c r="B1422" s="71" t="str">
        <f>IF(AND('Identification '!$F$11="",'Identification '!$F$15&lt;&gt;""),'Identification '!$F$15,IF('Identification '!$F$11="","",IF('Identification '!$F$13="Inscrire le nom de votre organisme dans la cellule F15",'Identification '!$F$15,'Identification '!$F$13)))</f>
        <v/>
      </c>
      <c r="C1422" s="7" t="str">
        <f>REF!$BM$7</f>
        <v>2025-2026</v>
      </c>
      <c r="D1422" s="7" t="s">
        <v>2949</v>
      </c>
      <c r="E1422" s="71" t="str">
        <f>'Identification '!$F$17</f>
        <v/>
      </c>
      <c r="F1422" s="7" t="str">
        <f>'Identification '!$G$18</f>
        <v/>
      </c>
      <c r="G1422" s="7">
        <f>'Section 15b'!$H$53</f>
        <v>0</v>
      </c>
      <c r="H1422" s="7">
        <f>'Section 15b'!$D$49-'Section 15b'!$D$48</f>
        <v>0</v>
      </c>
      <c r="I1422" s="7">
        <f>'Section 15b'!$D$48</f>
        <v>0</v>
      </c>
      <c r="J1422" s="7" t="str">
        <f>'Section 15b'!A65</f>
        <v xml:space="preserve">   Abitibi-Témiscamingue</v>
      </c>
      <c r="K1422" s="7">
        <f>'Section 15b'!D65</f>
        <v>0</v>
      </c>
      <c r="L1422" s="7">
        <f>'Section 15b'!F65</f>
        <v>0</v>
      </c>
    </row>
    <row r="1423" spans="1:26">
      <c r="A1423" s="7">
        <f>'Identification '!$F$11</f>
        <v>0</v>
      </c>
      <c r="B1423" s="71" t="str">
        <f>IF(AND('Identification '!$F$11="",'Identification '!$F$15&lt;&gt;""),'Identification '!$F$15,IF('Identification '!$F$11="","",IF('Identification '!$F$13="Inscrire le nom de votre organisme dans la cellule F15",'Identification '!$F$15,'Identification '!$F$13)))</f>
        <v/>
      </c>
      <c r="C1423" s="7" t="str">
        <f>REF!$BM$7</f>
        <v>2025-2026</v>
      </c>
      <c r="D1423" s="7" t="s">
        <v>2949</v>
      </c>
      <c r="E1423" s="71" t="str">
        <f>'Identification '!$F$17</f>
        <v/>
      </c>
      <c r="F1423" s="7" t="str">
        <f>'Identification '!$G$18</f>
        <v/>
      </c>
      <c r="G1423" s="7">
        <f>'Section 15b'!$H$53</f>
        <v>0</v>
      </c>
      <c r="H1423" s="7">
        <f>'Section 15b'!$D$49-'Section 15b'!$D$48</f>
        <v>0</v>
      </c>
      <c r="I1423" s="7">
        <f>'Section 15b'!$D$48</f>
        <v>0</v>
      </c>
      <c r="J1423" s="7" t="str">
        <f>'Section 15b'!A66</f>
        <v xml:space="preserve">   Côte-Nord</v>
      </c>
      <c r="K1423" s="7">
        <f>'Section 15b'!D66</f>
        <v>0</v>
      </c>
      <c r="L1423" s="7">
        <f>'Section 15b'!F66</f>
        <v>0</v>
      </c>
    </row>
    <row r="1424" spans="1:26">
      <c r="A1424" s="7">
        <f>'Identification '!$F$11</f>
        <v>0</v>
      </c>
      <c r="B1424" s="71" t="str">
        <f>IF(AND('Identification '!$F$11="",'Identification '!$F$15&lt;&gt;""),'Identification '!$F$15,IF('Identification '!$F$11="","",IF('Identification '!$F$13="Inscrire le nom de votre organisme dans la cellule F15",'Identification '!$F$15,'Identification '!$F$13)))</f>
        <v/>
      </c>
      <c r="C1424" s="7" t="str">
        <f>REF!$BM$7</f>
        <v>2025-2026</v>
      </c>
      <c r="D1424" s="7" t="s">
        <v>2949</v>
      </c>
      <c r="E1424" s="71" t="str">
        <f>'Identification '!$F$17</f>
        <v/>
      </c>
      <c r="F1424" s="7" t="str">
        <f>'Identification '!$G$18</f>
        <v/>
      </c>
      <c r="G1424" s="7">
        <f>'Section 15b'!$H$53</f>
        <v>0</v>
      </c>
      <c r="H1424" s="7">
        <f>'Section 15b'!$D$49-'Section 15b'!$D$48</f>
        <v>0</v>
      </c>
      <c r="I1424" s="7">
        <f>'Section 15b'!$D$48</f>
        <v>0</v>
      </c>
      <c r="J1424" s="7" t="str">
        <f>'Section 15b'!A67</f>
        <v xml:space="preserve">   Nord-du-Québec</v>
      </c>
      <c r="K1424" s="7">
        <f>'Section 15b'!D67</f>
        <v>0</v>
      </c>
      <c r="L1424" s="7">
        <f>'Section 15b'!F67</f>
        <v>0</v>
      </c>
    </row>
    <row r="1425" spans="1:28">
      <c r="A1425" s="7">
        <f>'Identification '!$F$11</f>
        <v>0</v>
      </c>
      <c r="B1425" s="71" t="str">
        <f>IF(AND('Identification '!$F$11="",'Identification '!$F$15&lt;&gt;""),'Identification '!$F$15,IF('Identification '!$F$11="","",IF('Identification '!$F$13="Inscrire le nom de votre organisme dans la cellule F15",'Identification '!$F$15,'Identification '!$F$13)))</f>
        <v/>
      </c>
      <c r="C1425" s="7" t="str">
        <f>REF!$BM$7</f>
        <v>2025-2026</v>
      </c>
      <c r="D1425" s="7" t="s">
        <v>2949</v>
      </c>
      <c r="E1425" s="71" t="str">
        <f>'Identification '!$F$17</f>
        <v/>
      </c>
      <c r="F1425" s="7" t="str">
        <f>'Identification '!$G$18</f>
        <v/>
      </c>
      <c r="G1425" s="7">
        <f>'Section 15b'!$H$53</f>
        <v>0</v>
      </c>
      <c r="H1425" s="7">
        <f>'Section 15b'!$D$49-'Section 15b'!$D$48</f>
        <v>0</v>
      </c>
      <c r="I1425" s="7">
        <f>'Section 15b'!$D$48</f>
        <v>0</v>
      </c>
      <c r="J1425" s="7" t="str">
        <f>'Section 15b'!A68</f>
        <v xml:space="preserve">   Gaspésie-Îles-de-la-Madeleine</v>
      </c>
      <c r="K1425" s="7">
        <f>'Section 15b'!D68</f>
        <v>0</v>
      </c>
      <c r="L1425" s="7">
        <f>'Section 15b'!F68</f>
        <v>0</v>
      </c>
    </row>
    <row r="1426" spans="1:28">
      <c r="A1426" s="7">
        <f>'Identification '!$F$11</f>
        <v>0</v>
      </c>
      <c r="B1426" s="71" t="str">
        <f>IF(AND('Identification '!$F$11="",'Identification '!$F$15&lt;&gt;""),'Identification '!$F$15,IF('Identification '!$F$11="","",IF('Identification '!$F$13="Inscrire le nom de votre organisme dans la cellule F15",'Identification '!$F$15,'Identification '!$F$13)))</f>
        <v/>
      </c>
      <c r="C1426" s="7" t="str">
        <f>REF!$BM$7</f>
        <v>2025-2026</v>
      </c>
      <c r="D1426" s="7" t="s">
        <v>2949</v>
      </c>
      <c r="E1426" s="71" t="str">
        <f>'Identification '!$F$17</f>
        <v/>
      </c>
      <c r="F1426" s="7" t="str">
        <f>'Identification '!$G$18</f>
        <v/>
      </c>
      <c r="G1426" s="7">
        <f>'Section 15b'!$H$53</f>
        <v>0</v>
      </c>
      <c r="H1426" s="7">
        <f>'Section 15b'!$D$49-'Section 15b'!$D$48</f>
        <v>0</v>
      </c>
      <c r="I1426" s="7">
        <f>'Section 15b'!$D$48</f>
        <v>0</v>
      </c>
      <c r="J1426" s="7" t="str">
        <f>'Section 15b'!A69</f>
        <v xml:space="preserve">   Chaudière-Appalaches</v>
      </c>
      <c r="K1426" s="7">
        <f>'Section 15b'!D69</f>
        <v>0</v>
      </c>
      <c r="L1426" s="7">
        <f>'Section 15b'!F69</f>
        <v>0</v>
      </c>
    </row>
    <row r="1427" spans="1:28">
      <c r="A1427" s="7">
        <f>'Identification '!$F$11</f>
        <v>0</v>
      </c>
      <c r="B1427" s="71" t="str">
        <f>IF(AND('Identification '!$F$11="",'Identification '!$F$15&lt;&gt;""),'Identification '!$F$15,IF('Identification '!$F$11="","",IF('Identification '!$F$13="Inscrire le nom de votre organisme dans la cellule F15",'Identification '!$F$15,'Identification '!$F$13)))</f>
        <v/>
      </c>
      <c r="C1427" s="7" t="str">
        <f>REF!$BM$7</f>
        <v>2025-2026</v>
      </c>
      <c r="D1427" s="7" t="s">
        <v>2949</v>
      </c>
      <c r="E1427" s="71" t="str">
        <f>'Identification '!$F$17</f>
        <v/>
      </c>
      <c r="F1427" s="7" t="str">
        <f>'Identification '!$G$18</f>
        <v/>
      </c>
      <c r="G1427" s="7">
        <f>'Section 15b'!$H$53</f>
        <v>0</v>
      </c>
      <c r="H1427" s="7">
        <f>'Section 15b'!$D$49-'Section 15b'!$D$48</f>
        <v>0</v>
      </c>
      <c r="I1427" s="7">
        <f>'Section 15b'!$D$48</f>
        <v>0</v>
      </c>
      <c r="J1427" s="7" t="str">
        <f>'Section 15b'!A70</f>
        <v xml:space="preserve">   Laval</v>
      </c>
      <c r="K1427" s="7">
        <f>'Section 15b'!D70</f>
        <v>0</v>
      </c>
      <c r="L1427" s="7">
        <f>'Section 15b'!F70</f>
        <v>0</v>
      </c>
    </row>
    <row r="1428" spans="1:28">
      <c r="A1428" s="7">
        <f>'Identification '!$F$11</f>
        <v>0</v>
      </c>
      <c r="B1428" s="71" t="str">
        <f>IF(AND('Identification '!$F$11="",'Identification '!$F$15&lt;&gt;""),'Identification '!$F$15,IF('Identification '!$F$11="","",IF('Identification '!$F$13="Inscrire le nom de votre organisme dans la cellule F15",'Identification '!$F$15,'Identification '!$F$13)))</f>
        <v/>
      </c>
      <c r="C1428" s="7" t="str">
        <f>REF!$BM$7</f>
        <v>2025-2026</v>
      </c>
      <c r="D1428" s="7" t="s">
        <v>2949</v>
      </c>
      <c r="E1428" s="71" t="str">
        <f>'Identification '!$F$17</f>
        <v/>
      </c>
      <c r="F1428" s="7" t="str">
        <f>'Identification '!$G$18</f>
        <v/>
      </c>
      <c r="G1428" s="7">
        <f>'Section 15b'!$H$53</f>
        <v>0</v>
      </c>
      <c r="H1428" s="7">
        <f>'Section 15b'!$D$49-'Section 15b'!$D$48</f>
        <v>0</v>
      </c>
      <c r="I1428" s="7">
        <f>'Section 15b'!$D$48</f>
        <v>0</v>
      </c>
      <c r="J1428" s="7" t="str">
        <f>'Section 15b'!A71</f>
        <v xml:space="preserve">   Lanaudière</v>
      </c>
      <c r="K1428" s="7">
        <f>'Section 15b'!D71</f>
        <v>0</v>
      </c>
      <c r="L1428" s="7">
        <f>'Section 15b'!F71</f>
        <v>0</v>
      </c>
    </row>
    <row r="1429" spans="1:28">
      <c r="A1429" s="7">
        <f>'Identification '!$F$11</f>
        <v>0</v>
      </c>
      <c r="B1429" s="71" t="str">
        <f>IF(AND('Identification '!$F$11="",'Identification '!$F$15&lt;&gt;""),'Identification '!$F$15,IF('Identification '!$F$11="","",IF('Identification '!$F$13="Inscrire le nom de votre organisme dans la cellule F15",'Identification '!$F$15,'Identification '!$F$13)))</f>
        <v/>
      </c>
      <c r="C1429" s="7" t="str">
        <f>REF!$BM$7</f>
        <v>2025-2026</v>
      </c>
      <c r="D1429" s="7" t="s">
        <v>2949</v>
      </c>
      <c r="E1429" s="71" t="str">
        <f>'Identification '!$F$17</f>
        <v/>
      </c>
      <c r="F1429" s="7" t="str">
        <f>'Identification '!$G$18</f>
        <v/>
      </c>
      <c r="G1429" s="7">
        <f>'Section 15b'!$H$53</f>
        <v>0</v>
      </c>
      <c r="H1429" s="7">
        <f>'Section 15b'!$D$49-'Section 15b'!$D$48</f>
        <v>0</v>
      </c>
      <c r="I1429" s="7">
        <f>'Section 15b'!$D$48</f>
        <v>0</v>
      </c>
      <c r="J1429" s="7" t="str">
        <f>'Section 15b'!A72</f>
        <v xml:space="preserve">   Laurentides</v>
      </c>
      <c r="K1429" s="7">
        <f>'Section 15b'!D72</f>
        <v>0</v>
      </c>
      <c r="L1429" s="7">
        <f>'Section 15b'!F72</f>
        <v>0</v>
      </c>
    </row>
    <row r="1430" spans="1:28">
      <c r="A1430" s="7">
        <f>'Identification '!$F$11</f>
        <v>0</v>
      </c>
      <c r="B1430" s="71" t="str">
        <f>IF(AND('Identification '!$F$11="",'Identification '!$F$15&lt;&gt;""),'Identification '!$F$15,IF('Identification '!$F$11="","",IF('Identification '!$F$13="Inscrire le nom de votre organisme dans la cellule F15",'Identification '!$F$15,'Identification '!$F$13)))</f>
        <v/>
      </c>
      <c r="C1430" s="7" t="str">
        <f>REF!$BM$7</f>
        <v>2025-2026</v>
      </c>
      <c r="D1430" s="7" t="s">
        <v>2949</v>
      </c>
      <c r="E1430" s="71" t="str">
        <f>'Identification '!$F$17</f>
        <v/>
      </c>
      <c r="F1430" s="7" t="str">
        <f>'Identification '!$G$18</f>
        <v/>
      </c>
      <c r="G1430" s="7">
        <f>'Section 15b'!$H$53</f>
        <v>0</v>
      </c>
      <c r="H1430" s="7">
        <f>'Section 15b'!$D$49-'Section 15b'!$D$48</f>
        <v>0</v>
      </c>
      <c r="I1430" s="7">
        <f>'Section 15b'!$D$48</f>
        <v>0</v>
      </c>
      <c r="J1430" s="7" t="str">
        <f>'Section 15b'!A73</f>
        <v xml:space="preserve">   Montérégie</v>
      </c>
      <c r="K1430" s="7">
        <f>'Section 15b'!D73</f>
        <v>0</v>
      </c>
      <c r="L1430" s="7">
        <f>'Section 15b'!F73</f>
        <v>0</v>
      </c>
    </row>
    <row r="1431" spans="1:28">
      <c r="A1431" s="7">
        <f>'Identification '!$F$11</f>
        <v>0</v>
      </c>
      <c r="B1431" s="71" t="str">
        <f>IF(AND('Identification '!$F$11="",'Identification '!$F$15&lt;&gt;""),'Identification '!$F$15,IF('Identification '!$F$11="","",IF('Identification '!$F$13="Inscrire le nom de votre organisme dans la cellule F15",'Identification '!$F$15,'Identification '!$F$13)))</f>
        <v/>
      </c>
      <c r="C1431" s="7" t="str">
        <f>REF!$BM$7</f>
        <v>2025-2026</v>
      </c>
      <c r="D1431" s="7" t="s">
        <v>2949</v>
      </c>
      <c r="E1431" s="71" t="str">
        <f>'Identification '!$F$17</f>
        <v/>
      </c>
      <c r="F1431" s="7" t="str">
        <f>'Identification '!$G$18</f>
        <v/>
      </c>
      <c r="G1431" s="7">
        <f>'Section 15b'!$H$53</f>
        <v>0</v>
      </c>
      <c r="H1431" s="7">
        <f>'Section 15b'!$D$49-'Section 15b'!$D$48</f>
        <v>0</v>
      </c>
      <c r="I1431" s="7">
        <f>'Section 15b'!$D$48</f>
        <v>0</v>
      </c>
      <c r="J1431" s="7" t="str">
        <f>'Section 15b'!A74</f>
        <v xml:space="preserve">   Centre-du-Québec</v>
      </c>
      <c r="K1431" s="7">
        <f>'Section 15b'!D74</f>
        <v>0</v>
      </c>
      <c r="L1431" s="7">
        <f>'Section 15b'!F74</f>
        <v>0</v>
      </c>
    </row>
    <row r="1432" spans="1:28">
      <c r="E1432" s="71"/>
    </row>
    <row r="1433" spans="1:28">
      <c r="E1433" s="71"/>
    </row>
    <row r="1434" spans="1:28">
      <c r="E1434" s="71"/>
    </row>
    <row r="1435" spans="1:28">
      <c r="E1435" s="71"/>
    </row>
    <row r="1438" spans="1:28">
      <c r="A1438" s="71" t="s">
        <v>3121</v>
      </c>
    </row>
    <row r="1440" spans="1:28" ht="69">
      <c r="A1440" s="547" t="s">
        <v>172</v>
      </c>
      <c r="B1440" s="547" t="s">
        <v>1830</v>
      </c>
      <c r="C1440" s="547" t="s">
        <v>3037</v>
      </c>
      <c r="D1440" s="1111" t="s">
        <v>3148</v>
      </c>
      <c r="E1440" s="547" t="s">
        <v>3038</v>
      </c>
      <c r="F1440" s="547" t="s">
        <v>3154</v>
      </c>
      <c r="G1440" s="547" t="s">
        <v>3125</v>
      </c>
      <c r="H1440" s="1105" t="s">
        <v>3069</v>
      </c>
      <c r="I1440" s="547" t="s">
        <v>980</v>
      </c>
      <c r="J1440" s="547" t="s">
        <v>98</v>
      </c>
      <c r="K1440" s="547" t="s">
        <v>99</v>
      </c>
      <c r="L1440" s="547" t="s">
        <v>136</v>
      </c>
      <c r="M1440" s="547" t="s">
        <v>100</v>
      </c>
      <c r="N1440" s="547" t="s">
        <v>3051</v>
      </c>
      <c r="O1440" s="547" t="s">
        <v>3126</v>
      </c>
      <c r="P1440" s="547" t="s">
        <v>3124</v>
      </c>
      <c r="Q1440" s="547" t="s">
        <v>2855</v>
      </c>
      <c r="R1440" s="547" t="s">
        <v>3052</v>
      </c>
      <c r="S1440" s="547" t="s">
        <v>3053</v>
      </c>
      <c r="T1440" s="547" t="s">
        <v>3054</v>
      </c>
      <c r="U1440" s="547" t="s">
        <v>3123</v>
      </c>
      <c r="V1440" s="547" t="s">
        <v>302</v>
      </c>
      <c r="W1440" s="547" t="s">
        <v>23</v>
      </c>
      <c r="X1440" s="547" t="s">
        <v>303</v>
      </c>
      <c r="Y1440" s="547" t="s">
        <v>101</v>
      </c>
      <c r="Z1440" s="547" t="s">
        <v>2940</v>
      </c>
      <c r="AA1440" s="547" t="s">
        <v>2941</v>
      </c>
      <c r="AB1440" s="547" t="s">
        <v>3122</v>
      </c>
    </row>
    <row r="1441" spans="2:28">
      <c r="B1441" s="71"/>
      <c r="E1441" s="71"/>
      <c r="V1441" s="47"/>
      <c r="W1441" s="47"/>
      <c r="X1441" s="47"/>
      <c r="Y1441" s="47"/>
      <c r="Z1441" s="47"/>
      <c r="AA1441" s="47"/>
      <c r="AB1441" s="47"/>
    </row>
    <row r="1442" spans="2:28">
      <c r="B1442" s="71"/>
      <c r="E1442" s="71"/>
      <c r="V1442" s="47"/>
      <c r="W1442" s="47"/>
      <c r="X1442" s="47"/>
      <c r="Y1442" s="47"/>
      <c r="Z1442" s="47"/>
      <c r="AA1442" s="47"/>
      <c r="AB1442" s="47"/>
    </row>
    <row r="1443" spans="2:28">
      <c r="B1443" s="71"/>
      <c r="E1443" s="71"/>
      <c r="V1443" s="47"/>
      <c r="W1443" s="47"/>
      <c r="X1443" s="47"/>
      <c r="Y1443" s="47"/>
      <c r="Z1443" s="47"/>
      <c r="AA1443" s="47"/>
      <c r="AB1443" s="47"/>
    </row>
    <row r="1444" spans="2:28">
      <c r="B1444" s="71"/>
      <c r="E1444" s="71"/>
      <c r="V1444" s="47"/>
      <c r="W1444" s="47"/>
      <c r="X1444" s="47"/>
      <c r="Y1444" s="47"/>
      <c r="Z1444" s="47"/>
      <c r="AA1444" s="47"/>
      <c r="AB1444" s="47"/>
    </row>
    <row r="1445" spans="2:28">
      <c r="B1445" s="71"/>
      <c r="E1445" s="71"/>
      <c r="V1445" s="47"/>
      <c r="W1445" s="47"/>
      <c r="X1445" s="47"/>
      <c r="Y1445" s="47"/>
      <c r="Z1445" s="47"/>
      <c r="AA1445" s="47"/>
      <c r="AB1445" s="47"/>
    </row>
    <row r="1446" spans="2:28">
      <c r="B1446" s="71"/>
      <c r="E1446" s="71"/>
      <c r="V1446" s="47"/>
      <c r="W1446" s="47"/>
      <c r="X1446" s="47"/>
      <c r="Y1446" s="47"/>
      <c r="Z1446" s="47"/>
      <c r="AA1446" s="47"/>
      <c r="AB1446" s="47"/>
    </row>
    <row r="1447" spans="2:28">
      <c r="B1447" s="71"/>
      <c r="E1447" s="71"/>
      <c r="V1447" s="47"/>
      <c r="W1447" s="47"/>
      <c r="X1447" s="47"/>
      <c r="Y1447" s="47"/>
      <c r="Z1447" s="47"/>
      <c r="AA1447" s="47"/>
      <c r="AB1447" s="47"/>
    </row>
    <row r="1448" spans="2:28">
      <c r="B1448" s="71"/>
      <c r="E1448" s="71"/>
      <c r="V1448" s="47"/>
      <c r="W1448" s="47"/>
      <c r="X1448" s="47"/>
      <c r="Y1448" s="47"/>
      <c r="Z1448" s="47"/>
      <c r="AA1448" s="47"/>
      <c r="AB1448" s="47"/>
    </row>
    <row r="1449" spans="2:28">
      <c r="B1449" s="71"/>
      <c r="E1449" s="71"/>
      <c r="V1449" s="47"/>
      <c r="W1449" s="47"/>
      <c r="X1449" s="47"/>
      <c r="Y1449" s="47"/>
      <c r="Z1449" s="47"/>
      <c r="AA1449" s="47"/>
      <c r="AB1449" s="47"/>
    </row>
    <row r="1450" spans="2:28">
      <c r="B1450" s="71"/>
      <c r="E1450" s="71"/>
      <c r="V1450" s="47"/>
      <c r="W1450" s="47"/>
      <c r="X1450" s="47"/>
      <c r="Y1450" s="47"/>
      <c r="Z1450" s="47"/>
      <c r="AA1450" s="47"/>
      <c r="AB1450" s="47"/>
    </row>
    <row r="1451" spans="2:28">
      <c r="B1451" s="71"/>
      <c r="E1451" s="71"/>
      <c r="V1451" s="47"/>
      <c r="W1451" s="47"/>
      <c r="X1451" s="47"/>
      <c r="Y1451" s="47"/>
      <c r="Z1451" s="47"/>
      <c r="AA1451" s="47"/>
      <c r="AB1451" s="47"/>
    </row>
    <row r="1452" spans="2:28">
      <c r="B1452" s="71"/>
      <c r="E1452" s="71"/>
      <c r="V1452" s="47"/>
      <c r="W1452" s="47"/>
      <c r="X1452" s="47"/>
      <c r="Y1452" s="47"/>
      <c r="Z1452" s="47"/>
      <c r="AA1452" s="47"/>
      <c r="AB1452" s="47"/>
    </row>
    <row r="1453" spans="2:28">
      <c r="B1453" s="71"/>
      <c r="E1453" s="71"/>
      <c r="V1453" s="47"/>
      <c r="W1453" s="47"/>
      <c r="X1453" s="47"/>
      <c r="Y1453" s="47"/>
      <c r="Z1453" s="47"/>
      <c r="AA1453" s="47"/>
      <c r="AB1453" s="47"/>
    </row>
    <row r="1454" spans="2:28">
      <c r="B1454" s="71"/>
      <c r="E1454" s="71"/>
      <c r="V1454" s="47"/>
      <c r="W1454" s="47"/>
      <c r="X1454" s="47"/>
      <c r="Y1454" s="47"/>
      <c r="Z1454" s="47"/>
      <c r="AA1454" s="47"/>
      <c r="AB1454" s="47"/>
    </row>
    <row r="1455" spans="2:28">
      <c r="B1455" s="71"/>
      <c r="E1455" s="71"/>
      <c r="V1455" s="47"/>
      <c r="W1455" s="47"/>
      <c r="X1455" s="47"/>
      <c r="Y1455" s="47"/>
      <c r="Z1455" s="47"/>
      <c r="AA1455" s="47"/>
      <c r="AB1455" s="47"/>
    </row>
    <row r="1456" spans="2:28">
      <c r="B1456" s="71"/>
      <c r="E1456" s="71"/>
      <c r="V1456" s="47"/>
      <c r="W1456" s="47"/>
      <c r="X1456" s="47"/>
      <c r="Y1456" s="47"/>
      <c r="Z1456" s="47"/>
      <c r="AA1456" s="47"/>
      <c r="AB1456" s="47"/>
    </row>
    <row r="1457" spans="2:28">
      <c r="B1457" s="71"/>
      <c r="E1457" s="71"/>
      <c r="V1457" s="47"/>
      <c r="W1457" s="47"/>
      <c r="X1457" s="47"/>
      <c r="Y1457" s="47"/>
      <c r="Z1457" s="47"/>
      <c r="AA1457" s="47"/>
      <c r="AB1457" s="47"/>
    </row>
    <row r="1458" spans="2:28">
      <c r="B1458" s="71"/>
      <c r="E1458" s="71"/>
      <c r="V1458" s="47"/>
      <c r="W1458" s="47"/>
      <c r="X1458" s="47"/>
      <c r="Y1458" s="47"/>
      <c r="Z1458" s="47"/>
      <c r="AA1458" s="47"/>
      <c r="AB1458" s="47"/>
    </row>
    <row r="1459" spans="2:28">
      <c r="B1459" s="71"/>
      <c r="E1459" s="71"/>
      <c r="V1459" s="47"/>
      <c r="W1459" s="47"/>
      <c r="X1459" s="47"/>
      <c r="Y1459" s="47"/>
      <c r="Z1459" s="47"/>
      <c r="AA1459" s="47"/>
      <c r="AB1459" s="47"/>
    </row>
    <row r="1460" spans="2:28">
      <c r="B1460" s="71"/>
      <c r="E1460" s="71"/>
      <c r="V1460" s="47"/>
      <c r="W1460" s="47"/>
      <c r="X1460" s="47"/>
      <c r="Y1460" s="47"/>
      <c r="Z1460" s="47"/>
      <c r="AA1460" s="47"/>
      <c r="AB1460" s="47"/>
    </row>
    <row r="1461" spans="2:28">
      <c r="B1461" s="71"/>
      <c r="E1461" s="71"/>
      <c r="V1461" s="47"/>
      <c r="W1461" s="47"/>
      <c r="X1461" s="47"/>
      <c r="Y1461" s="47"/>
      <c r="Z1461" s="47"/>
      <c r="AA1461" s="47"/>
      <c r="AB1461" s="47"/>
    </row>
    <row r="1462" spans="2:28">
      <c r="B1462" s="71"/>
      <c r="E1462" s="71"/>
      <c r="V1462" s="47"/>
      <c r="W1462" s="47"/>
      <c r="X1462" s="47"/>
      <c r="Y1462" s="47"/>
      <c r="Z1462" s="47"/>
      <c r="AA1462" s="47"/>
      <c r="AB1462" s="47"/>
    </row>
    <row r="1463" spans="2:28">
      <c r="B1463" s="71"/>
      <c r="E1463" s="71"/>
      <c r="V1463" s="47"/>
      <c r="W1463" s="47"/>
      <c r="X1463" s="47"/>
      <c r="Y1463" s="47"/>
      <c r="Z1463" s="47"/>
      <c r="AA1463" s="47"/>
      <c r="AB1463" s="47"/>
    </row>
    <row r="1464" spans="2:28">
      <c r="B1464" s="71"/>
      <c r="E1464" s="71"/>
      <c r="V1464" s="47"/>
      <c r="W1464" s="47"/>
      <c r="X1464" s="47"/>
      <c r="Y1464" s="47"/>
      <c r="Z1464" s="47"/>
      <c r="AA1464" s="47"/>
      <c r="AB1464" s="47"/>
    </row>
    <row r="1465" spans="2:28">
      <c r="B1465" s="71"/>
      <c r="E1465" s="71"/>
      <c r="V1465" s="47"/>
      <c r="W1465" s="47"/>
      <c r="X1465" s="47"/>
      <c r="Y1465" s="47"/>
      <c r="Z1465" s="47"/>
      <c r="AA1465" s="47"/>
      <c r="AB1465" s="47"/>
    </row>
    <row r="1466" spans="2:28">
      <c r="B1466" s="71"/>
      <c r="E1466" s="71"/>
      <c r="V1466" s="47"/>
      <c r="W1466" s="47"/>
      <c r="X1466" s="47"/>
      <c r="Y1466" s="47"/>
      <c r="Z1466" s="47"/>
      <c r="AA1466" s="47"/>
      <c r="AB1466" s="47"/>
    </row>
    <row r="1467" spans="2:28">
      <c r="B1467" s="71"/>
      <c r="E1467" s="71"/>
      <c r="V1467" s="47"/>
      <c r="W1467" s="47"/>
      <c r="X1467" s="47"/>
      <c r="Y1467" s="47"/>
      <c r="Z1467" s="47"/>
      <c r="AA1467" s="47"/>
      <c r="AB1467" s="47"/>
    </row>
    <row r="1468" spans="2:28">
      <c r="B1468" s="71"/>
      <c r="E1468" s="71"/>
      <c r="V1468" s="47"/>
      <c r="W1468" s="47"/>
      <c r="X1468" s="47"/>
      <c r="Y1468" s="47"/>
      <c r="Z1468" s="47"/>
      <c r="AA1468" s="47"/>
      <c r="AB1468" s="47"/>
    </row>
    <row r="1469" spans="2:28">
      <c r="B1469" s="71"/>
      <c r="E1469" s="71"/>
      <c r="V1469" s="47"/>
      <c r="W1469" s="47"/>
      <c r="X1469" s="47"/>
      <c r="Y1469" s="47"/>
      <c r="Z1469" s="47"/>
      <c r="AA1469" s="47"/>
      <c r="AB1469" s="47"/>
    </row>
    <row r="1470" spans="2:28">
      <c r="B1470" s="71"/>
      <c r="E1470" s="71"/>
      <c r="V1470" s="47"/>
      <c r="W1470" s="47"/>
      <c r="X1470" s="47"/>
      <c r="Y1470" s="47"/>
      <c r="Z1470" s="47"/>
      <c r="AA1470" s="47"/>
      <c r="AB1470" s="47"/>
    </row>
    <row r="1471" spans="2:28">
      <c r="B1471" s="71"/>
      <c r="E1471" s="71"/>
      <c r="V1471" s="47"/>
      <c r="W1471" s="47"/>
      <c r="X1471" s="47"/>
      <c r="Y1471" s="47"/>
      <c r="Z1471" s="47"/>
      <c r="AA1471" s="47"/>
      <c r="AB1471" s="47"/>
    </row>
    <row r="1472" spans="2:28">
      <c r="B1472" s="71"/>
      <c r="E1472" s="71"/>
      <c r="V1472" s="47"/>
      <c r="W1472" s="47"/>
      <c r="X1472" s="47"/>
      <c r="Y1472" s="47"/>
      <c r="Z1472" s="47"/>
      <c r="AA1472" s="47"/>
      <c r="AB1472" s="47"/>
    </row>
    <row r="1473" spans="2:28">
      <c r="B1473" s="71"/>
      <c r="E1473" s="71"/>
      <c r="V1473" s="47"/>
      <c r="W1473" s="47"/>
      <c r="X1473" s="47"/>
      <c r="Y1473" s="47"/>
      <c r="Z1473" s="47"/>
      <c r="AA1473" s="47"/>
      <c r="AB1473" s="47"/>
    </row>
    <row r="1474" spans="2:28">
      <c r="B1474" s="71"/>
      <c r="E1474" s="71"/>
      <c r="V1474" s="47"/>
      <c r="W1474" s="47"/>
      <c r="X1474" s="47"/>
      <c r="Y1474" s="47"/>
      <c r="Z1474" s="47"/>
      <c r="AA1474" s="47"/>
      <c r="AB1474" s="47"/>
    </row>
    <row r="1475" spans="2:28">
      <c r="B1475" s="71"/>
      <c r="E1475" s="71"/>
      <c r="V1475" s="47"/>
      <c r="W1475" s="47"/>
      <c r="X1475" s="47"/>
      <c r="Y1475" s="47"/>
      <c r="Z1475" s="47"/>
      <c r="AA1475" s="47"/>
      <c r="AB1475" s="47"/>
    </row>
    <row r="1476" spans="2:28">
      <c r="B1476" s="71"/>
      <c r="E1476" s="71"/>
      <c r="V1476" s="47"/>
      <c r="W1476" s="47"/>
      <c r="X1476" s="47"/>
      <c r="Y1476" s="47"/>
      <c r="Z1476" s="47"/>
      <c r="AA1476" s="47"/>
      <c r="AB1476" s="47"/>
    </row>
    <row r="1477" spans="2:28">
      <c r="B1477" s="71"/>
      <c r="E1477" s="71"/>
      <c r="V1477" s="47"/>
      <c r="W1477" s="47"/>
      <c r="X1477" s="47"/>
      <c r="Y1477" s="47"/>
      <c r="Z1477" s="47"/>
      <c r="AA1477" s="47"/>
      <c r="AB1477" s="47"/>
    </row>
    <row r="1478" spans="2:28">
      <c r="B1478" s="71"/>
      <c r="E1478" s="71"/>
      <c r="V1478" s="47"/>
      <c r="W1478" s="47"/>
      <c r="X1478" s="47"/>
      <c r="Y1478" s="47"/>
      <c r="Z1478" s="47"/>
      <c r="AA1478" s="47"/>
      <c r="AB1478" s="47"/>
    </row>
    <row r="1479" spans="2:28">
      <c r="B1479" s="71"/>
      <c r="E1479" s="71"/>
      <c r="V1479" s="47"/>
      <c r="W1479" s="47"/>
      <c r="X1479" s="47"/>
      <c r="Y1479" s="47"/>
      <c r="Z1479" s="47"/>
      <c r="AA1479" s="47"/>
      <c r="AB1479" s="47"/>
    </row>
    <row r="1480" spans="2:28">
      <c r="B1480" s="71"/>
      <c r="E1480" s="71"/>
      <c r="V1480" s="47"/>
      <c r="W1480" s="47"/>
      <c r="X1480" s="47"/>
      <c r="Y1480" s="47"/>
      <c r="Z1480" s="47"/>
      <c r="AA1480" s="47"/>
      <c r="AB1480" s="47"/>
    </row>
    <row r="1481" spans="2:28">
      <c r="B1481" s="71"/>
      <c r="E1481" s="71"/>
      <c r="V1481" s="47"/>
      <c r="W1481" s="47"/>
      <c r="X1481" s="47"/>
      <c r="Y1481" s="47"/>
      <c r="Z1481" s="47"/>
      <c r="AA1481" s="47"/>
      <c r="AB1481" s="47"/>
    </row>
    <row r="1482" spans="2:28">
      <c r="B1482" s="71"/>
      <c r="E1482" s="71"/>
      <c r="V1482" s="47"/>
      <c r="W1482" s="47"/>
      <c r="X1482" s="47"/>
      <c r="Y1482" s="47"/>
      <c r="Z1482" s="47"/>
      <c r="AA1482" s="47"/>
      <c r="AB1482" s="47"/>
    </row>
    <row r="1483" spans="2:28">
      <c r="B1483" s="71"/>
      <c r="E1483" s="71"/>
      <c r="V1483" s="47"/>
      <c r="W1483" s="47"/>
      <c r="X1483" s="47"/>
      <c r="Y1483" s="47"/>
      <c r="Z1483" s="47"/>
      <c r="AA1483" s="47"/>
      <c r="AB1483" s="47"/>
    </row>
    <row r="1484" spans="2:28">
      <c r="B1484" s="71"/>
      <c r="E1484" s="71"/>
      <c r="V1484" s="47"/>
      <c r="W1484" s="47"/>
      <c r="X1484" s="47"/>
      <c r="Y1484" s="47"/>
      <c r="Z1484" s="47"/>
      <c r="AA1484" s="47"/>
      <c r="AB1484" s="47"/>
    </row>
    <row r="1485" spans="2:28">
      <c r="B1485" s="71"/>
      <c r="E1485" s="71"/>
      <c r="V1485" s="47"/>
      <c r="W1485" s="47"/>
      <c r="X1485" s="47"/>
      <c r="Y1485" s="47"/>
      <c r="Z1485" s="47"/>
      <c r="AA1485" s="47"/>
      <c r="AB1485" s="47"/>
    </row>
    <row r="1486" spans="2:28">
      <c r="B1486" s="71"/>
      <c r="E1486" s="71"/>
      <c r="V1486" s="47"/>
      <c r="W1486" s="47"/>
      <c r="X1486" s="47"/>
      <c r="Y1486" s="47"/>
      <c r="Z1486" s="47"/>
      <c r="AA1486" s="47"/>
      <c r="AB1486" s="47"/>
    </row>
    <row r="1487" spans="2:28">
      <c r="B1487" s="71"/>
      <c r="E1487" s="71"/>
      <c r="V1487" s="47"/>
      <c r="W1487" s="47"/>
      <c r="X1487" s="47"/>
      <c r="Y1487" s="47"/>
      <c r="Z1487" s="47"/>
      <c r="AA1487" s="47"/>
      <c r="AB1487" s="47"/>
    </row>
    <row r="1488" spans="2:28">
      <c r="B1488" s="71"/>
      <c r="E1488" s="71"/>
      <c r="V1488" s="47"/>
      <c r="W1488" s="47"/>
      <c r="X1488" s="47"/>
      <c r="Y1488" s="47"/>
      <c r="Z1488" s="47"/>
      <c r="AA1488" s="47"/>
      <c r="AB1488" s="47"/>
    </row>
    <row r="1489" spans="2:28">
      <c r="B1489" s="71"/>
      <c r="E1489" s="71"/>
      <c r="V1489" s="47"/>
      <c r="W1489" s="47"/>
      <c r="X1489" s="47"/>
      <c r="Y1489" s="47"/>
      <c r="Z1489" s="47"/>
      <c r="AA1489" s="47"/>
      <c r="AB1489" s="47"/>
    </row>
    <row r="1490" spans="2:28">
      <c r="B1490" s="71"/>
      <c r="E1490" s="71"/>
      <c r="V1490" s="47"/>
      <c r="W1490" s="47"/>
      <c r="X1490" s="47"/>
      <c r="Y1490" s="47"/>
      <c r="Z1490" s="47"/>
      <c r="AA1490" s="47"/>
      <c r="AB1490" s="47"/>
    </row>
    <row r="1491" spans="2:28">
      <c r="B1491" s="71"/>
      <c r="E1491" s="71"/>
      <c r="V1491" s="47"/>
      <c r="W1491" s="47"/>
      <c r="X1491" s="47"/>
      <c r="Y1491" s="47"/>
      <c r="Z1491" s="47"/>
      <c r="AA1491" s="47"/>
      <c r="AB1491" s="47"/>
    </row>
    <row r="1492" spans="2:28">
      <c r="B1492" s="71"/>
      <c r="E1492" s="71"/>
      <c r="V1492" s="47"/>
      <c r="W1492" s="47"/>
      <c r="X1492" s="47"/>
      <c r="Y1492" s="47"/>
      <c r="Z1492" s="47"/>
      <c r="AA1492" s="47"/>
      <c r="AB1492" s="47"/>
    </row>
    <row r="1493" spans="2:28">
      <c r="B1493" s="71"/>
      <c r="E1493" s="71"/>
      <c r="V1493" s="47"/>
      <c r="W1493" s="47"/>
      <c r="X1493" s="47"/>
      <c r="Y1493" s="47"/>
      <c r="Z1493" s="47"/>
      <c r="AA1493" s="47"/>
      <c r="AB1493" s="47"/>
    </row>
    <row r="1494" spans="2:28">
      <c r="B1494" s="71"/>
      <c r="E1494" s="71"/>
      <c r="V1494" s="47"/>
      <c r="W1494" s="47"/>
      <c r="X1494" s="47"/>
      <c r="Y1494" s="47"/>
      <c r="Z1494" s="47"/>
      <c r="AA1494" s="47"/>
      <c r="AB1494" s="47"/>
    </row>
    <row r="1495" spans="2:28">
      <c r="B1495" s="71"/>
      <c r="E1495" s="71"/>
      <c r="V1495" s="47"/>
      <c r="W1495" s="47"/>
      <c r="X1495" s="47"/>
      <c r="Y1495" s="47"/>
      <c r="Z1495" s="47"/>
      <c r="AA1495" s="47"/>
      <c r="AB1495" s="47"/>
    </row>
    <row r="1496" spans="2:28">
      <c r="B1496" s="71"/>
      <c r="E1496" s="71"/>
      <c r="V1496" s="47"/>
      <c r="W1496" s="47"/>
      <c r="X1496" s="47"/>
      <c r="Y1496" s="47"/>
      <c r="Z1496" s="47"/>
      <c r="AA1496" s="47"/>
      <c r="AB1496" s="47"/>
    </row>
    <row r="1497" spans="2:28">
      <c r="B1497" s="71"/>
      <c r="E1497" s="71"/>
      <c r="V1497" s="47"/>
      <c r="W1497" s="47"/>
      <c r="X1497" s="47"/>
      <c r="Y1497" s="47"/>
      <c r="Z1497" s="47"/>
      <c r="AA1497" s="47"/>
      <c r="AB1497" s="47"/>
    </row>
    <row r="1498" spans="2:28">
      <c r="B1498" s="71"/>
      <c r="E1498" s="71"/>
      <c r="V1498" s="47"/>
      <c r="W1498" s="47"/>
      <c r="X1498" s="47"/>
      <c r="Y1498" s="47"/>
      <c r="Z1498" s="47"/>
      <c r="AA1498" s="47"/>
      <c r="AB1498" s="47"/>
    </row>
    <row r="1499" spans="2:28">
      <c r="B1499" s="71"/>
      <c r="E1499" s="71"/>
      <c r="V1499" s="47"/>
      <c r="W1499" s="47"/>
      <c r="X1499" s="47"/>
      <c r="Y1499" s="47"/>
      <c r="Z1499" s="47"/>
      <c r="AA1499" s="47"/>
      <c r="AB1499" s="47"/>
    </row>
    <row r="1500" spans="2:28">
      <c r="B1500" s="71"/>
      <c r="E1500" s="71"/>
      <c r="V1500" s="47"/>
      <c r="W1500" s="47"/>
      <c r="X1500" s="47"/>
      <c r="Y1500" s="47"/>
      <c r="Z1500" s="47"/>
      <c r="AA1500" s="47"/>
      <c r="AB1500" s="47"/>
    </row>
    <row r="1501" spans="2:28">
      <c r="B1501" s="71"/>
      <c r="E1501" s="71"/>
      <c r="V1501" s="47"/>
      <c r="W1501" s="47"/>
      <c r="X1501" s="47"/>
      <c r="Y1501" s="47"/>
      <c r="Z1501" s="47"/>
      <c r="AA1501" s="47"/>
      <c r="AB1501" s="47"/>
    </row>
    <row r="1502" spans="2:28">
      <c r="B1502" s="71"/>
      <c r="E1502" s="71"/>
      <c r="V1502" s="47"/>
      <c r="W1502" s="47"/>
      <c r="X1502" s="47"/>
      <c r="Y1502" s="47"/>
      <c r="Z1502" s="47"/>
      <c r="AA1502" s="47"/>
      <c r="AB1502" s="47"/>
    </row>
    <row r="1503" spans="2:28">
      <c r="B1503" s="71"/>
      <c r="E1503" s="71"/>
      <c r="V1503" s="47"/>
      <c r="W1503" s="47"/>
      <c r="X1503" s="47"/>
      <c r="Y1503" s="47"/>
      <c r="Z1503" s="47"/>
      <c r="AA1503" s="47"/>
      <c r="AB1503" s="47"/>
    </row>
    <row r="1504" spans="2:28">
      <c r="B1504" s="71"/>
      <c r="E1504" s="71"/>
      <c r="V1504" s="47"/>
      <c r="W1504" s="47"/>
      <c r="X1504" s="47"/>
      <c r="Y1504" s="47"/>
      <c r="Z1504" s="47"/>
      <c r="AA1504" s="47"/>
      <c r="AB1504" s="47"/>
    </row>
    <row r="1505" spans="2:28">
      <c r="B1505" s="71"/>
      <c r="E1505" s="71"/>
      <c r="V1505" s="47"/>
      <c r="W1505" s="47"/>
      <c r="X1505" s="47"/>
      <c r="Y1505" s="47"/>
      <c r="Z1505" s="47"/>
      <c r="AA1505" s="47"/>
      <c r="AB1505" s="47"/>
    </row>
    <row r="1506" spans="2:28">
      <c r="B1506" s="71"/>
      <c r="E1506" s="71"/>
      <c r="V1506" s="47"/>
      <c r="W1506" s="47"/>
      <c r="X1506" s="47"/>
      <c r="Y1506" s="47"/>
      <c r="Z1506" s="47"/>
      <c r="AA1506" s="47"/>
      <c r="AB1506" s="47"/>
    </row>
    <row r="1507" spans="2:28">
      <c r="B1507" s="71"/>
      <c r="E1507" s="71"/>
      <c r="V1507" s="47"/>
      <c r="W1507" s="47"/>
      <c r="X1507" s="47"/>
      <c r="Y1507" s="47"/>
      <c r="Z1507" s="47"/>
      <c r="AA1507" s="47"/>
      <c r="AB1507" s="47"/>
    </row>
    <row r="1508" spans="2:28">
      <c r="B1508" s="71"/>
      <c r="E1508" s="71"/>
      <c r="V1508" s="47"/>
      <c r="W1508" s="47"/>
      <c r="X1508" s="47"/>
      <c r="Y1508" s="47"/>
      <c r="Z1508" s="47"/>
      <c r="AA1508" s="47"/>
      <c r="AB1508" s="47"/>
    </row>
    <row r="1509" spans="2:28">
      <c r="B1509" s="71"/>
      <c r="E1509" s="71"/>
      <c r="V1509" s="47"/>
      <c r="W1509" s="47"/>
      <c r="X1509" s="47"/>
      <c r="Y1509" s="47"/>
      <c r="Z1509" s="47"/>
      <c r="AA1509" s="47"/>
      <c r="AB1509" s="47"/>
    </row>
    <row r="1510" spans="2:28">
      <c r="B1510" s="71"/>
      <c r="E1510" s="71"/>
      <c r="V1510" s="47"/>
      <c r="W1510" s="47"/>
      <c r="X1510" s="47"/>
      <c r="Y1510" s="47"/>
      <c r="Z1510" s="47"/>
      <c r="AA1510" s="47"/>
      <c r="AB1510" s="47"/>
    </row>
    <row r="1511" spans="2:28">
      <c r="B1511" s="71"/>
      <c r="E1511" s="71"/>
      <c r="V1511" s="47"/>
      <c r="W1511" s="47"/>
      <c r="X1511" s="47"/>
      <c r="Y1511" s="47"/>
      <c r="Z1511" s="47"/>
      <c r="AA1511" s="47"/>
      <c r="AB1511" s="47"/>
    </row>
    <row r="1512" spans="2:28">
      <c r="B1512" s="71"/>
      <c r="E1512" s="71"/>
      <c r="V1512" s="47"/>
      <c r="W1512" s="47"/>
      <c r="X1512" s="47"/>
      <c r="Y1512" s="47"/>
      <c r="Z1512" s="47"/>
      <c r="AA1512" s="47"/>
      <c r="AB1512" s="47"/>
    </row>
    <row r="1513" spans="2:28">
      <c r="B1513" s="71"/>
      <c r="E1513" s="71"/>
      <c r="V1513" s="47"/>
      <c r="W1513" s="47"/>
      <c r="X1513" s="47"/>
      <c r="Y1513" s="47"/>
      <c r="Z1513" s="47"/>
      <c r="AA1513" s="47"/>
      <c r="AB1513" s="47"/>
    </row>
    <row r="1514" spans="2:28">
      <c r="B1514" s="71"/>
      <c r="E1514" s="71"/>
      <c r="V1514" s="47"/>
      <c r="W1514" s="47"/>
      <c r="X1514" s="47"/>
      <c r="Y1514" s="47"/>
      <c r="Z1514" s="47"/>
      <c r="AA1514" s="47"/>
      <c r="AB1514" s="47"/>
    </row>
    <row r="1515" spans="2:28">
      <c r="B1515" s="71"/>
      <c r="E1515" s="71"/>
      <c r="V1515" s="47"/>
      <c r="W1515" s="47"/>
      <c r="X1515" s="47"/>
      <c r="Y1515" s="47"/>
      <c r="Z1515" s="47"/>
      <c r="AA1515" s="47"/>
      <c r="AB1515" s="47"/>
    </row>
    <row r="1516" spans="2:28">
      <c r="B1516" s="71"/>
      <c r="E1516" s="71"/>
      <c r="V1516" s="47"/>
      <c r="W1516" s="47"/>
      <c r="X1516" s="47"/>
      <c r="Y1516" s="47"/>
      <c r="Z1516" s="47"/>
      <c r="AA1516" s="47"/>
      <c r="AB1516" s="47"/>
    </row>
    <row r="1517" spans="2:28">
      <c r="B1517" s="71"/>
      <c r="E1517" s="71"/>
      <c r="V1517" s="47"/>
      <c r="W1517" s="47"/>
      <c r="X1517" s="47"/>
      <c r="Y1517" s="47"/>
      <c r="Z1517" s="47"/>
      <c r="AA1517" s="47"/>
      <c r="AB1517" s="47"/>
    </row>
    <row r="1518" spans="2:28">
      <c r="B1518" s="71"/>
      <c r="E1518" s="71"/>
      <c r="V1518" s="47"/>
      <c r="W1518" s="47"/>
      <c r="X1518" s="47"/>
      <c r="Y1518" s="47"/>
      <c r="Z1518" s="47"/>
      <c r="AA1518" s="47"/>
      <c r="AB1518" s="47"/>
    </row>
    <row r="1519" spans="2:28">
      <c r="B1519" s="71"/>
      <c r="E1519" s="71"/>
      <c r="V1519" s="47"/>
      <c r="W1519" s="47"/>
      <c r="X1519" s="47"/>
      <c r="Y1519" s="47"/>
      <c r="Z1519" s="47"/>
      <c r="AA1519" s="47"/>
      <c r="AB1519" s="47"/>
    </row>
    <row r="1520" spans="2:28">
      <c r="B1520" s="71"/>
      <c r="E1520" s="71"/>
      <c r="V1520" s="47"/>
      <c r="W1520" s="47"/>
      <c r="X1520" s="47"/>
      <c r="Y1520" s="47"/>
      <c r="Z1520" s="47"/>
      <c r="AA1520" s="47"/>
      <c r="AB1520" s="47"/>
    </row>
    <row r="1521" spans="2:28">
      <c r="B1521" s="71"/>
      <c r="E1521" s="71"/>
      <c r="V1521" s="47"/>
      <c r="W1521" s="47"/>
      <c r="X1521" s="47"/>
      <c r="Y1521" s="47"/>
      <c r="Z1521" s="47"/>
      <c r="AA1521" s="47"/>
      <c r="AB1521" s="47"/>
    </row>
    <row r="1522" spans="2:28">
      <c r="B1522" s="71"/>
      <c r="E1522" s="71"/>
      <c r="V1522" s="47"/>
      <c r="W1522" s="47"/>
      <c r="X1522" s="47"/>
      <c r="Y1522" s="47"/>
      <c r="Z1522" s="47"/>
      <c r="AA1522" s="47"/>
      <c r="AB1522" s="47"/>
    </row>
    <row r="1523" spans="2:28">
      <c r="B1523" s="71"/>
      <c r="E1523" s="71"/>
      <c r="V1523" s="47"/>
      <c r="W1523" s="47"/>
      <c r="X1523" s="47"/>
      <c r="Y1523" s="47"/>
      <c r="Z1523" s="47"/>
      <c r="AA1523" s="47"/>
      <c r="AB1523" s="47"/>
    </row>
    <row r="1524" spans="2:28">
      <c r="B1524" s="71"/>
      <c r="E1524" s="71"/>
      <c r="V1524" s="47"/>
      <c r="W1524" s="47"/>
      <c r="X1524" s="47"/>
      <c r="Y1524" s="47"/>
      <c r="Z1524" s="47"/>
      <c r="AA1524" s="47"/>
      <c r="AB1524" s="47"/>
    </row>
    <row r="1525" spans="2:28">
      <c r="B1525" s="71"/>
      <c r="E1525" s="71"/>
      <c r="V1525" s="47"/>
      <c r="W1525" s="47"/>
      <c r="X1525" s="47"/>
      <c r="Y1525" s="47"/>
      <c r="Z1525" s="47"/>
      <c r="AA1525" s="47"/>
      <c r="AB1525" s="47"/>
    </row>
    <row r="1526" spans="2:28">
      <c r="B1526" s="71"/>
      <c r="E1526" s="71"/>
      <c r="V1526" s="47"/>
      <c r="W1526" s="47"/>
      <c r="X1526" s="47"/>
      <c r="Y1526" s="47"/>
      <c r="Z1526" s="47"/>
      <c r="AA1526" s="47"/>
      <c r="AB1526" s="47"/>
    </row>
    <row r="1527" spans="2:28">
      <c r="B1527" s="71"/>
      <c r="E1527" s="71"/>
      <c r="V1527" s="47"/>
      <c r="W1527" s="47"/>
      <c r="X1527" s="47"/>
      <c r="Y1527" s="47"/>
      <c r="Z1527" s="47"/>
      <c r="AA1527" s="47"/>
      <c r="AB1527" s="47"/>
    </row>
    <row r="1528" spans="2:28">
      <c r="B1528" s="71"/>
      <c r="E1528" s="71"/>
      <c r="V1528" s="47"/>
      <c r="W1528" s="47"/>
      <c r="X1528" s="47"/>
      <c r="Y1528" s="47"/>
      <c r="Z1528" s="47"/>
      <c r="AA1528" s="47"/>
      <c r="AB1528" s="47"/>
    </row>
    <row r="1529" spans="2:28">
      <c r="B1529" s="71"/>
      <c r="E1529" s="71"/>
      <c r="V1529" s="47"/>
      <c r="W1529" s="47"/>
      <c r="X1529" s="47"/>
      <c r="Y1529" s="47"/>
      <c r="Z1529" s="47"/>
      <c r="AA1529" s="47"/>
      <c r="AB1529" s="47"/>
    </row>
    <row r="1530" spans="2:28">
      <c r="B1530" s="71"/>
      <c r="E1530" s="71"/>
      <c r="V1530" s="47"/>
      <c r="W1530" s="47"/>
      <c r="X1530" s="47"/>
      <c r="Y1530" s="47"/>
      <c r="Z1530" s="47"/>
      <c r="AA1530" s="47"/>
      <c r="AB1530" s="47"/>
    </row>
    <row r="1531" spans="2:28">
      <c r="B1531" s="71"/>
      <c r="E1531" s="71"/>
      <c r="V1531" s="47"/>
      <c r="W1531" s="47"/>
      <c r="X1531" s="47"/>
      <c r="Y1531" s="47"/>
      <c r="Z1531" s="47"/>
      <c r="AA1531" s="47"/>
      <c r="AB1531" s="47"/>
    </row>
    <row r="1532" spans="2:28">
      <c r="B1532" s="71"/>
      <c r="E1532" s="71"/>
      <c r="V1532" s="47"/>
      <c r="W1532" s="47"/>
      <c r="X1532" s="47"/>
      <c r="Y1532" s="47"/>
      <c r="Z1532" s="47"/>
      <c r="AA1532" s="47"/>
      <c r="AB1532" s="47"/>
    </row>
    <row r="1533" spans="2:28">
      <c r="B1533" s="71"/>
      <c r="E1533" s="71"/>
      <c r="V1533" s="47"/>
      <c r="W1533" s="47"/>
      <c r="X1533" s="47"/>
      <c r="Y1533" s="47"/>
      <c r="Z1533" s="47"/>
      <c r="AA1533" s="47"/>
      <c r="AB1533" s="47"/>
    </row>
    <row r="1534" spans="2:28">
      <c r="B1534" s="71"/>
      <c r="E1534" s="71"/>
      <c r="V1534" s="47"/>
      <c r="W1534" s="47"/>
      <c r="X1534" s="47"/>
      <c r="Y1534" s="47"/>
      <c r="Z1534" s="47"/>
      <c r="AA1534" s="47"/>
      <c r="AB1534" s="47"/>
    </row>
    <row r="1535" spans="2:28">
      <c r="B1535" s="71"/>
      <c r="E1535" s="71"/>
      <c r="V1535" s="47"/>
      <c r="W1535" s="47"/>
      <c r="X1535" s="47"/>
      <c r="Y1535" s="47"/>
      <c r="Z1535" s="47"/>
      <c r="AA1535" s="47"/>
      <c r="AB1535" s="47"/>
    </row>
    <row r="1536" spans="2:28">
      <c r="B1536" s="71"/>
      <c r="E1536" s="71"/>
      <c r="V1536" s="47"/>
      <c r="W1536" s="47"/>
      <c r="X1536" s="47"/>
      <c r="Y1536" s="47"/>
      <c r="Z1536" s="47"/>
      <c r="AA1536" s="47"/>
      <c r="AB1536" s="47"/>
    </row>
    <row r="1537" spans="2:28">
      <c r="B1537" s="71"/>
      <c r="E1537" s="71"/>
      <c r="V1537" s="47"/>
      <c r="W1537" s="47"/>
      <c r="X1537" s="47"/>
      <c r="Y1537" s="47"/>
      <c r="Z1537" s="47"/>
      <c r="AA1537" s="47"/>
      <c r="AB1537" s="47"/>
    </row>
    <row r="1538" spans="2:28">
      <c r="B1538" s="71"/>
      <c r="E1538" s="71"/>
      <c r="V1538" s="47"/>
      <c r="W1538" s="47"/>
      <c r="X1538" s="47"/>
      <c r="Y1538" s="47"/>
      <c r="Z1538" s="47"/>
      <c r="AA1538" s="47"/>
      <c r="AB1538" s="47"/>
    </row>
    <row r="1539" spans="2:28">
      <c r="B1539" s="71"/>
      <c r="E1539" s="71"/>
      <c r="V1539" s="47"/>
      <c r="W1539" s="47"/>
      <c r="X1539" s="47"/>
      <c r="Y1539" s="47"/>
      <c r="Z1539" s="47"/>
      <c r="AA1539" s="47"/>
      <c r="AB1539" s="47"/>
    </row>
    <row r="1540" spans="2:28">
      <c r="B1540" s="71"/>
      <c r="E1540" s="71"/>
      <c r="V1540" s="47"/>
      <c r="W1540" s="47"/>
      <c r="X1540" s="47"/>
      <c r="Y1540" s="47"/>
      <c r="Z1540" s="47"/>
      <c r="AA1540" s="47"/>
      <c r="AB1540" s="47"/>
    </row>
    <row r="1541" spans="2:28">
      <c r="B1541" s="71"/>
      <c r="E1541" s="71"/>
      <c r="V1541" s="47"/>
      <c r="W1541" s="47"/>
      <c r="X1541" s="47"/>
      <c r="Y1541" s="47"/>
      <c r="Z1541" s="47"/>
      <c r="AA1541" s="47"/>
      <c r="AB1541" s="47"/>
    </row>
    <row r="1542" spans="2:28">
      <c r="B1542" s="71"/>
      <c r="E1542" s="71"/>
      <c r="V1542" s="47"/>
      <c r="W1542" s="47"/>
      <c r="X1542" s="47"/>
      <c r="Y1542" s="47"/>
      <c r="Z1542" s="47"/>
      <c r="AA1542" s="47"/>
      <c r="AB1542" s="47"/>
    </row>
    <row r="1543" spans="2:28">
      <c r="B1543" s="71"/>
      <c r="E1543" s="71"/>
      <c r="V1543" s="47"/>
      <c r="W1543" s="47"/>
      <c r="X1543" s="47"/>
      <c r="Y1543" s="47"/>
      <c r="Z1543" s="47"/>
      <c r="AA1543" s="47"/>
      <c r="AB1543" s="47"/>
    </row>
    <row r="1544" spans="2:28">
      <c r="B1544" s="71"/>
      <c r="E1544" s="71"/>
      <c r="V1544" s="47"/>
      <c r="W1544" s="47"/>
      <c r="X1544" s="47"/>
      <c r="Y1544" s="47"/>
      <c r="Z1544" s="47"/>
      <c r="AA1544" s="47"/>
      <c r="AB1544" s="47"/>
    </row>
    <row r="1545" spans="2:28">
      <c r="B1545" s="71"/>
      <c r="E1545" s="71"/>
      <c r="V1545" s="47"/>
      <c r="W1545" s="47"/>
      <c r="X1545" s="47"/>
      <c r="Y1545" s="47"/>
      <c r="Z1545" s="47"/>
      <c r="AA1545" s="47"/>
      <c r="AB1545" s="47"/>
    </row>
    <row r="1546" spans="2:28">
      <c r="B1546" s="71"/>
      <c r="E1546" s="71"/>
      <c r="V1546" s="47"/>
      <c r="W1546" s="47"/>
      <c r="X1546" s="47"/>
      <c r="Y1546" s="47"/>
      <c r="Z1546" s="47"/>
      <c r="AA1546" s="47"/>
      <c r="AB1546" s="47"/>
    </row>
    <row r="1547" spans="2:28">
      <c r="B1547" s="71"/>
      <c r="E1547" s="71"/>
      <c r="V1547" s="47"/>
      <c r="W1547" s="47"/>
      <c r="X1547" s="47"/>
      <c r="Y1547" s="47"/>
      <c r="Z1547" s="47"/>
      <c r="AA1547" s="47"/>
      <c r="AB1547" s="47"/>
    </row>
    <row r="1548" spans="2:28">
      <c r="B1548" s="71"/>
      <c r="E1548" s="71"/>
      <c r="V1548" s="47"/>
      <c r="W1548" s="47"/>
      <c r="X1548" s="47"/>
      <c r="Y1548" s="47"/>
      <c r="Z1548" s="47"/>
      <c r="AA1548" s="47"/>
      <c r="AB1548" s="47"/>
    </row>
    <row r="1549" spans="2:28">
      <c r="B1549" s="71"/>
      <c r="E1549" s="71"/>
      <c r="V1549" s="47"/>
      <c r="W1549" s="47"/>
      <c r="X1549" s="47"/>
      <c r="Y1549" s="47"/>
      <c r="Z1549" s="47"/>
      <c r="AA1549" s="47"/>
      <c r="AB1549" s="47"/>
    </row>
    <row r="1550" spans="2:28">
      <c r="B1550" s="71"/>
      <c r="E1550" s="71"/>
      <c r="V1550" s="47"/>
      <c r="W1550" s="47"/>
      <c r="X1550" s="47"/>
      <c r="Y1550" s="47"/>
      <c r="Z1550" s="47"/>
      <c r="AA1550" s="47"/>
      <c r="AB1550" s="47"/>
    </row>
    <row r="1551" spans="2:28">
      <c r="B1551" s="71"/>
      <c r="E1551" s="71"/>
      <c r="V1551" s="47"/>
      <c r="W1551" s="47"/>
      <c r="X1551" s="47"/>
      <c r="Y1551" s="47"/>
      <c r="Z1551" s="47"/>
      <c r="AA1551" s="47"/>
      <c r="AB1551" s="47"/>
    </row>
    <row r="1552" spans="2:28">
      <c r="B1552" s="71"/>
      <c r="E1552" s="71"/>
      <c r="V1552" s="47"/>
      <c r="W1552" s="47"/>
      <c r="X1552" s="47"/>
      <c r="Y1552" s="47"/>
      <c r="Z1552" s="47"/>
      <c r="AA1552" s="47"/>
      <c r="AB1552" s="47"/>
    </row>
    <row r="1553" spans="2:28">
      <c r="B1553" s="71"/>
      <c r="E1553" s="71"/>
      <c r="V1553" s="47"/>
      <c r="W1553" s="47"/>
      <c r="X1553" s="47"/>
      <c r="Y1553" s="47"/>
      <c r="Z1553" s="47"/>
      <c r="AA1553" s="47"/>
      <c r="AB1553" s="47"/>
    </row>
    <row r="1554" spans="2:28">
      <c r="B1554" s="71"/>
      <c r="E1554" s="71"/>
      <c r="V1554" s="47"/>
      <c r="W1554" s="47"/>
      <c r="X1554" s="47"/>
      <c r="Y1554" s="47"/>
      <c r="Z1554" s="47"/>
      <c r="AA1554" s="47"/>
      <c r="AB1554" s="47"/>
    </row>
    <row r="1555" spans="2:28">
      <c r="B1555" s="71"/>
      <c r="E1555" s="71"/>
      <c r="V1555" s="47"/>
      <c r="W1555" s="47"/>
      <c r="X1555" s="47"/>
      <c r="Y1555" s="47"/>
      <c r="Z1555" s="47"/>
      <c r="AA1555" s="47"/>
      <c r="AB1555" s="47"/>
    </row>
    <row r="1556" spans="2:28">
      <c r="B1556" s="71"/>
      <c r="E1556" s="71"/>
      <c r="V1556" s="47"/>
      <c r="W1556" s="47"/>
      <c r="X1556" s="47"/>
      <c r="Y1556" s="47"/>
      <c r="Z1556" s="47"/>
      <c r="AA1556" s="47"/>
      <c r="AB1556" s="47"/>
    </row>
    <row r="1557" spans="2:28">
      <c r="B1557" s="71"/>
      <c r="E1557" s="71"/>
      <c r="V1557" s="47"/>
      <c r="W1557" s="47"/>
      <c r="X1557" s="47"/>
      <c r="Y1557" s="47"/>
      <c r="Z1557" s="47"/>
      <c r="AA1557" s="47"/>
      <c r="AB1557" s="47"/>
    </row>
    <row r="1558" spans="2:28">
      <c r="B1558" s="71"/>
      <c r="E1558" s="71"/>
      <c r="V1558" s="47"/>
      <c r="W1558" s="47"/>
      <c r="X1558" s="47"/>
      <c r="Y1558" s="47"/>
      <c r="Z1558" s="47"/>
      <c r="AA1558" s="47"/>
      <c r="AB1558" s="47"/>
    </row>
    <row r="1559" spans="2:28">
      <c r="B1559" s="71"/>
      <c r="E1559" s="71"/>
      <c r="V1559" s="47"/>
      <c r="W1559" s="47"/>
      <c r="X1559" s="47"/>
      <c r="Y1559" s="47"/>
      <c r="Z1559" s="47"/>
      <c r="AA1559" s="47"/>
      <c r="AB1559" s="47"/>
    </row>
    <row r="1560" spans="2:28">
      <c r="B1560" s="71"/>
      <c r="E1560" s="71"/>
      <c r="V1560" s="47"/>
      <c r="W1560" s="47"/>
      <c r="X1560" s="47"/>
      <c r="Y1560" s="47"/>
      <c r="Z1560" s="47"/>
      <c r="AA1560" s="47"/>
      <c r="AB1560" s="47"/>
    </row>
    <row r="1561" spans="2:28">
      <c r="B1561" s="71"/>
      <c r="E1561" s="71"/>
      <c r="V1561" s="47"/>
      <c r="W1561" s="47"/>
      <c r="X1561" s="47"/>
      <c r="Y1561" s="47"/>
      <c r="Z1561" s="47"/>
      <c r="AA1561" s="47"/>
      <c r="AB1561" s="47"/>
    </row>
    <row r="1562" spans="2:28">
      <c r="B1562" s="71"/>
      <c r="E1562" s="71"/>
      <c r="V1562" s="47"/>
      <c r="W1562" s="47"/>
      <c r="X1562" s="47"/>
      <c r="Y1562" s="47"/>
      <c r="Z1562" s="47"/>
      <c r="AA1562" s="47"/>
      <c r="AB1562" s="47"/>
    </row>
    <row r="1563" spans="2:28">
      <c r="B1563" s="71"/>
      <c r="E1563" s="71"/>
      <c r="V1563" s="47"/>
      <c r="W1563" s="47"/>
      <c r="X1563" s="47"/>
      <c r="Y1563" s="47"/>
      <c r="Z1563" s="47"/>
      <c r="AA1563" s="47"/>
      <c r="AB1563" s="47"/>
    </row>
    <row r="1564" spans="2:28">
      <c r="B1564" s="71"/>
      <c r="E1564" s="71"/>
      <c r="V1564" s="47"/>
      <c r="W1564" s="47"/>
      <c r="X1564" s="47"/>
      <c r="Y1564" s="47"/>
      <c r="Z1564" s="47"/>
      <c r="AA1564" s="47"/>
      <c r="AB1564" s="47"/>
    </row>
    <row r="1565" spans="2:28">
      <c r="B1565" s="71"/>
      <c r="E1565" s="71"/>
      <c r="V1565" s="47"/>
      <c r="W1565" s="47"/>
      <c r="X1565" s="47"/>
      <c r="Y1565" s="47"/>
      <c r="Z1565" s="47"/>
      <c r="AA1565" s="47"/>
      <c r="AB1565" s="47"/>
    </row>
    <row r="1566" spans="2:28">
      <c r="B1566" s="71"/>
      <c r="E1566" s="71"/>
      <c r="V1566" s="47"/>
      <c r="W1566" s="47"/>
      <c r="X1566" s="47"/>
      <c r="Y1566" s="47"/>
      <c r="Z1566" s="47"/>
      <c r="AA1566" s="47"/>
      <c r="AB1566" s="47"/>
    </row>
    <row r="1567" spans="2:28">
      <c r="B1567" s="71"/>
      <c r="E1567" s="71"/>
      <c r="V1567" s="47"/>
      <c r="W1567" s="47"/>
      <c r="X1567" s="47"/>
      <c r="Y1567" s="47"/>
      <c r="Z1567" s="47"/>
      <c r="AA1567" s="47"/>
      <c r="AB1567" s="47"/>
    </row>
    <row r="1568" spans="2:28">
      <c r="B1568" s="71"/>
      <c r="E1568" s="71"/>
      <c r="V1568" s="47"/>
      <c r="W1568" s="47"/>
      <c r="X1568" s="47"/>
      <c r="Y1568" s="47"/>
      <c r="Z1568" s="47"/>
      <c r="AA1568" s="47"/>
      <c r="AB1568" s="47"/>
    </row>
    <row r="1569" spans="2:28">
      <c r="B1569" s="71"/>
      <c r="E1569" s="71"/>
      <c r="V1569" s="47"/>
      <c r="W1569" s="47"/>
      <c r="X1569" s="47"/>
      <c r="Y1569" s="47"/>
      <c r="Z1569" s="47"/>
      <c r="AA1569" s="47"/>
      <c r="AB1569" s="47"/>
    </row>
    <row r="1570" spans="2:28">
      <c r="B1570" s="71"/>
      <c r="E1570" s="71"/>
      <c r="V1570" s="47"/>
      <c r="W1570" s="47"/>
      <c r="X1570" s="47"/>
      <c r="Y1570" s="47"/>
      <c r="Z1570" s="47"/>
      <c r="AA1570" s="47"/>
      <c r="AB1570" s="47"/>
    </row>
    <row r="1571" spans="2:28">
      <c r="B1571" s="71"/>
      <c r="E1571" s="71"/>
      <c r="V1571" s="47"/>
      <c r="W1571" s="47"/>
      <c r="X1571" s="47"/>
      <c r="Y1571" s="47"/>
      <c r="Z1571" s="47"/>
      <c r="AA1571" s="47"/>
      <c r="AB1571" s="47"/>
    </row>
    <row r="1572" spans="2:28">
      <c r="B1572" s="71"/>
      <c r="E1572" s="71"/>
      <c r="V1572" s="47"/>
      <c r="W1572" s="47"/>
      <c r="X1572" s="47"/>
      <c r="Y1572" s="47"/>
      <c r="Z1572" s="47"/>
      <c r="AA1572" s="47"/>
      <c r="AB1572" s="47"/>
    </row>
    <row r="1573" spans="2:28">
      <c r="B1573" s="71"/>
      <c r="E1573" s="71"/>
      <c r="V1573" s="47"/>
      <c r="W1573" s="47"/>
      <c r="X1573" s="47"/>
      <c r="Y1573" s="47"/>
      <c r="Z1573" s="47"/>
      <c r="AA1573" s="47"/>
      <c r="AB1573" s="47"/>
    </row>
    <row r="1574" spans="2:28">
      <c r="B1574" s="71"/>
      <c r="E1574" s="71"/>
      <c r="V1574" s="47"/>
      <c r="W1574" s="47"/>
      <c r="X1574" s="47"/>
      <c r="Y1574" s="47"/>
      <c r="Z1574" s="47"/>
      <c r="AA1574" s="47"/>
      <c r="AB1574" s="47"/>
    </row>
    <row r="1575" spans="2:28">
      <c r="B1575" s="71"/>
      <c r="E1575" s="71"/>
      <c r="V1575" s="47"/>
      <c r="W1575" s="47"/>
      <c r="X1575" s="47"/>
      <c r="Y1575" s="47"/>
      <c r="Z1575" s="47"/>
      <c r="AA1575" s="47"/>
      <c r="AB1575" s="47"/>
    </row>
    <row r="1576" spans="2:28">
      <c r="B1576" s="71"/>
      <c r="E1576" s="71"/>
      <c r="V1576" s="47"/>
      <c r="W1576" s="47"/>
      <c r="X1576" s="47"/>
      <c r="Y1576" s="47"/>
      <c r="Z1576" s="47"/>
      <c r="AA1576" s="47"/>
      <c r="AB1576" s="47"/>
    </row>
    <row r="1577" spans="2:28">
      <c r="B1577" s="71"/>
      <c r="E1577" s="71"/>
      <c r="V1577" s="47"/>
      <c r="W1577" s="47"/>
      <c r="X1577" s="47"/>
      <c r="Y1577" s="47"/>
      <c r="Z1577" s="47"/>
      <c r="AA1577" s="47"/>
      <c r="AB1577" s="47"/>
    </row>
    <row r="1578" spans="2:28">
      <c r="B1578" s="71"/>
      <c r="E1578" s="71"/>
      <c r="V1578" s="47"/>
      <c r="W1578" s="47"/>
      <c r="X1578" s="47"/>
      <c r="Y1578" s="47"/>
      <c r="Z1578" s="47"/>
      <c r="AA1578" s="47"/>
      <c r="AB1578" s="47"/>
    </row>
    <row r="1579" spans="2:28">
      <c r="B1579" s="71"/>
      <c r="E1579" s="71"/>
      <c r="V1579" s="47"/>
      <c r="W1579" s="47"/>
      <c r="X1579" s="47"/>
      <c r="Y1579" s="47"/>
      <c r="Z1579" s="47"/>
      <c r="AA1579" s="47"/>
      <c r="AB1579" s="47"/>
    </row>
    <row r="1580" spans="2:28">
      <c r="B1580" s="71"/>
      <c r="E1580" s="71"/>
      <c r="V1580" s="47"/>
      <c r="W1580" s="47"/>
      <c r="X1580" s="47"/>
      <c r="Y1580" s="47"/>
      <c r="Z1580" s="47"/>
      <c r="AA1580" s="47"/>
      <c r="AB1580" s="47"/>
    </row>
    <row r="1581" spans="2:28">
      <c r="B1581" s="71"/>
      <c r="E1581" s="71"/>
      <c r="V1581" s="47"/>
      <c r="W1581" s="47"/>
      <c r="X1581" s="47"/>
      <c r="Y1581" s="47"/>
      <c r="Z1581" s="47"/>
      <c r="AA1581" s="47"/>
      <c r="AB1581" s="47"/>
    </row>
    <row r="1582" spans="2:28">
      <c r="B1582" s="71"/>
      <c r="E1582" s="71"/>
      <c r="V1582" s="47"/>
      <c r="W1582" s="47"/>
      <c r="X1582" s="47"/>
      <c r="Y1582" s="47"/>
      <c r="Z1582" s="47"/>
      <c r="AA1582" s="47"/>
      <c r="AB1582" s="47"/>
    </row>
    <row r="1583" spans="2:28">
      <c r="B1583" s="71"/>
      <c r="E1583" s="71"/>
      <c r="V1583" s="47"/>
      <c r="W1583" s="47"/>
      <c r="X1583" s="47"/>
      <c r="Y1583" s="47"/>
      <c r="Z1583" s="47"/>
      <c r="AA1583" s="47"/>
      <c r="AB1583" s="47"/>
    </row>
    <row r="1584" spans="2:28">
      <c r="B1584" s="71"/>
      <c r="E1584" s="71"/>
      <c r="V1584" s="47"/>
      <c r="W1584" s="47"/>
      <c r="X1584" s="47"/>
      <c r="Y1584" s="47"/>
      <c r="Z1584" s="47"/>
      <c r="AA1584" s="47"/>
      <c r="AB1584" s="47"/>
    </row>
    <row r="1585" spans="2:28">
      <c r="B1585" s="71"/>
      <c r="E1585" s="71"/>
      <c r="V1585" s="47"/>
      <c r="W1585" s="47"/>
      <c r="X1585" s="47"/>
      <c r="Y1585" s="47"/>
      <c r="Z1585" s="47"/>
      <c r="AA1585" s="47"/>
      <c r="AB1585" s="47"/>
    </row>
    <row r="1586" spans="2:28">
      <c r="B1586" s="71"/>
      <c r="E1586" s="71"/>
      <c r="V1586" s="47"/>
      <c r="W1586" s="47"/>
      <c r="X1586" s="47"/>
      <c r="Y1586" s="47"/>
      <c r="Z1586" s="47"/>
      <c r="AA1586" s="47"/>
      <c r="AB1586" s="47"/>
    </row>
    <row r="1587" spans="2:28">
      <c r="B1587" s="71"/>
      <c r="E1587" s="71"/>
      <c r="V1587" s="47"/>
      <c r="W1587" s="47"/>
      <c r="X1587" s="47"/>
      <c r="Y1587" s="47"/>
      <c r="Z1587" s="47"/>
      <c r="AA1587" s="47"/>
      <c r="AB1587" s="47"/>
    </row>
    <row r="1588" spans="2:28">
      <c r="B1588" s="71"/>
      <c r="E1588" s="71"/>
      <c r="V1588" s="47"/>
      <c r="W1588" s="47"/>
      <c r="X1588" s="47"/>
      <c r="Y1588" s="47"/>
      <c r="Z1588" s="47"/>
      <c r="AA1588" s="47"/>
      <c r="AB1588" s="47"/>
    </row>
    <row r="1589" spans="2:28">
      <c r="B1589" s="71"/>
      <c r="E1589" s="71"/>
      <c r="V1589" s="47"/>
      <c r="W1589" s="47"/>
      <c r="X1589" s="47"/>
      <c r="Y1589" s="47"/>
      <c r="Z1589" s="47"/>
      <c r="AA1589" s="47"/>
      <c r="AB1589" s="47"/>
    </row>
    <row r="1590" spans="2:28">
      <c r="B1590" s="71"/>
      <c r="E1590" s="71"/>
      <c r="V1590" s="47"/>
      <c r="W1590" s="47"/>
      <c r="X1590" s="47"/>
      <c r="Y1590" s="47"/>
      <c r="Z1590" s="47"/>
      <c r="AA1590" s="47"/>
      <c r="AB1590" s="47"/>
    </row>
    <row r="1591" spans="2:28">
      <c r="B1591" s="71"/>
      <c r="E1591" s="71"/>
      <c r="V1591" s="47"/>
      <c r="W1591" s="47"/>
      <c r="X1591" s="47"/>
      <c r="Y1591" s="47"/>
      <c r="Z1591" s="47"/>
      <c r="AA1591" s="47"/>
      <c r="AB1591" s="47"/>
    </row>
    <row r="1592" spans="2:28">
      <c r="B1592" s="71"/>
      <c r="E1592" s="71"/>
      <c r="V1592" s="47"/>
      <c r="W1592" s="47"/>
      <c r="X1592" s="47"/>
      <c r="Y1592" s="47"/>
      <c r="Z1592" s="47"/>
      <c r="AA1592" s="47"/>
      <c r="AB1592" s="47"/>
    </row>
    <row r="1593" spans="2:28">
      <c r="B1593" s="71"/>
      <c r="E1593" s="71"/>
      <c r="V1593" s="47"/>
      <c r="W1593" s="47"/>
      <c r="X1593" s="47"/>
      <c r="Y1593" s="47"/>
      <c r="Z1593" s="47"/>
      <c r="AA1593" s="47"/>
      <c r="AB1593" s="47"/>
    </row>
    <row r="1594" spans="2:28">
      <c r="B1594" s="71"/>
      <c r="E1594" s="71"/>
      <c r="V1594" s="47"/>
      <c r="W1594" s="47"/>
      <c r="X1594" s="47"/>
      <c r="Y1594" s="47"/>
      <c r="Z1594" s="47"/>
      <c r="AA1594" s="47"/>
      <c r="AB1594" s="47"/>
    </row>
    <row r="1595" spans="2:28">
      <c r="B1595" s="71"/>
      <c r="E1595" s="71"/>
      <c r="V1595" s="47"/>
      <c r="W1595" s="47"/>
      <c r="X1595" s="47"/>
      <c r="Y1595" s="47"/>
      <c r="Z1595" s="47"/>
      <c r="AA1595" s="47"/>
      <c r="AB1595" s="47"/>
    </row>
    <row r="1596" spans="2:28">
      <c r="B1596" s="71"/>
      <c r="E1596" s="71"/>
      <c r="V1596" s="47"/>
      <c r="W1596" s="47"/>
      <c r="X1596" s="47"/>
      <c r="Y1596" s="47"/>
      <c r="Z1596" s="47"/>
      <c r="AA1596" s="47"/>
      <c r="AB1596" s="47"/>
    </row>
    <row r="1597" spans="2:28">
      <c r="B1597" s="71"/>
      <c r="E1597" s="71"/>
      <c r="V1597" s="47"/>
      <c r="W1597" s="47"/>
      <c r="X1597" s="47"/>
      <c r="Y1597" s="47"/>
      <c r="Z1597" s="47"/>
      <c r="AA1597" s="47"/>
      <c r="AB1597" s="47"/>
    </row>
    <row r="1598" spans="2:28">
      <c r="B1598" s="71"/>
      <c r="E1598" s="71"/>
      <c r="V1598" s="47"/>
      <c r="W1598" s="47"/>
      <c r="X1598" s="47"/>
      <c r="Y1598" s="47"/>
      <c r="Z1598" s="47"/>
      <c r="AA1598" s="47"/>
      <c r="AB1598" s="47"/>
    </row>
    <row r="1599" spans="2:28">
      <c r="B1599" s="71"/>
      <c r="E1599" s="71"/>
      <c r="V1599" s="47"/>
      <c r="W1599" s="47"/>
      <c r="X1599" s="47"/>
      <c r="Y1599" s="47"/>
      <c r="Z1599" s="47"/>
      <c r="AA1599" s="47"/>
      <c r="AB1599" s="47"/>
    </row>
    <row r="1600" spans="2:28">
      <c r="B1600" s="71"/>
      <c r="E1600" s="71"/>
      <c r="V1600" s="47"/>
      <c r="W1600" s="47"/>
      <c r="X1600" s="47"/>
      <c r="Y1600" s="47"/>
      <c r="Z1600" s="47"/>
      <c r="AA1600" s="47"/>
      <c r="AB1600" s="47"/>
    </row>
    <row r="1601" spans="2:28">
      <c r="B1601" s="71"/>
      <c r="E1601" s="71"/>
      <c r="V1601" s="47"/>
      <c r="W1601" s="47"/>
      <c r="X1601" s="47"/>
      <c r="Y1601" s="47"/>
      <c r="Z1601" s="47"/>
      <c r="AA1601" s="47"/>
      <c r="AB1601" s="47"/>
    </row>
    <row r="1602" spans="2:28">
      <c r="B1602" s="71"/>
      <c r="E1602" s="71"/>
      <c r="V1602" s="47"/>
      <c r="W1602" s="47"/>
      <c r="X1602" s="47"/>
      <c r="Y1602" s="47"/>
      <c r="Z1602" s="47"/>
      <c r="AA1602" s="47"/>
      <c r="AB1602" s="47"/>
    </row>
    <row r="1603" spans="2:28">
      <c r="B1603" s="71"/>
      <c r="E1603" s="71"/>
      <c r="V1603" s="47"/>
      <c r="W1603" s="47"/>
      <c r="X1603" s="47"/>
      <c r="Y1603" s="47"/>
      <c r="Z1603" s="47"/>
      <c r="AA1603" s="47"/>
      <c r="AB1603" s="47"/>
    </row>
    <row r="1604" spans="2:28">
      <c r="B1604" s="71"/>
      <c r="E1604" s="71"/>
      <c r="V1604" s="47"/>
      <c r="W1604" s="47"/>
      <c r="X1604" s="47"/>
      <c r="Y1604" s="47"/>
      <c r="Z1604" s="47"/>
      <c r="AA1604" s="47"/>
      <c r="AB1604" s="47"/>
    </row>
    <row r="1605" spans="2:28">
      <c r="B1605" s="71"/>
      <c r="E1605" s="71"/>
      <c r="V1605" s="47"/>
      <c r="W1605" s="47"/>
      <c r="X1605" s="47"/>
      <c r="Y1605" s="47"/>
      <c r="Z1605" s="47"/>
      <c r="AA1605" s="47"/>
      <c r="AB1605" s="47"/>
    </row>
    <row r="1606" spans="2:28">
      <c r="B1606" s="71"/>
      <c r="E1606" s="71"/>
      <c r="V1606" s="47"/>
      <c r="W1606" s="47"/>
      <c r="X1606" s="47"/>
      <c r="Y1606" s="47"/>
      <c r="Z1606" s="47"/>
      <c r="AA1606" s="47"/>
      <c r="AB1606" s="47"/>
    </row>
    <row r="1607" spans="2:28">
      <c r="B1607" s="71"/>
      <c r="E1607" s="71"/>
      <c r="V1607" s="47"/>
      <c r="W1607" s="47"/>
      <c r="X1607" s="47"/>
      <c r="Y1607" s="47"/>
      <c r="Z1607" s="47"/>
      <c r="AA1607" s="47"/>
      <c r="AB1607" s="47"/>
    </row>
    <row r="1608" spans="2:28">
      <c r="B1608" s="71"/>
      <c r="E1608" s="71"/>
      <c r="V1608" s="47"/>
      <c r="W1608" s="47"/>
      <c r="X1608" s="47"/>
      <c r="Y1608" s="47"/>
      <c r="Z1608" s="47"/>
      <c r="AA1608" s="47"/>
      <c r="AB1608" s="47"/>
    </row>
    <row r="1609" spans="2:28">
      <c r="B1609" s="71"/>
      <c r="E1609" s="71"/>
      <c r="V1609" s="47"/>
      <c r="W1609" s="47"/>
      <c r="X1609" s="47"/>
      <c r="Y1609" s="47"/>
      <c r="Z1609" s="47"/>
      <c r="AA1609" s="47"/>
      <c r="AB1609" s="47"/>
    </row>
    <row r="1610" spans="2:28">
      <c r="B1610" s="71"/>
      <c r="E1610" s="71"/>
      <c r="V1610" s="47"/>
      <c r="W1610" s="47"/>
      <c r="X1610" s="47"/>
      <c r="Y1610" s="47"/>
      <c r="Z1610" s="47"/>
      <c r="AA1610" s="47"/>
      <c r="AB1610" s="47"/>
    </row>
    <row r="1611" spans="2:28">
      <c r="B1611" s="71"/>
      <c r="E1611" s="71"/>
      <c r="V1611" s="47"/>
      <c r="W1611" s="47"/>
      <c r="X1611" s="47"/>
      <c r="Y1611" s="47"/>
      <c r="Z1611" s="47"/>
      <c r="AA1611" s="47"/>
      <c r="AB1611" s="47"/>
    </row>
    <row r="1612" spans="2:28">
      <c r="B1612" s="71"/>
      <c r="E1612" s="71"/>
      <c r="V1612" s="47"/>
      <c r="W1612" s="47"/>
      <c r="X1612" s="47"/>
      <c r="Y1612" s="47"/>
      <c r="Z1612" s="47"/>
      <c r="AA1612" s="47"/>
      <c r="AB1612" s="47"/>
    </row>
    <row r="1613" spans="2:28">
      <c r="B1613" s="71"/>
      <c r="E1613" s="71"/>
      <c r="V1613" s="47"/>
      <c r="W1613" s="47"/>
      <c r="X1613" s="47"/>
      <c r="Y1613" s="47"/>
      <c r="Z1613" s="47"/>
      <c r="AA1613" s="47"/>
      <c r="AB1613" s="47"/>
    </row>
    <row r="1614" spans="2:28">
      <c r="B1614" s="71"/>
      <c r="E1614" s="71"/>
      <c r="V1614" s="47"/>
      <c r="W1614" s="47"/>
      <c r="X1614" s="47"/>
      <c r="Y1614" s="47"/>
      <c r="Z1614" s="47"/>
      <c r="AA1614" s="47"/>
      <c r="AB1614" s="47"/>
    </row>
    <row r="1615" spans="2:28">
      <c r="B1615" s="71"/>
      <c r="E1615" s="71"/>
      <c r="V1615" s="47"/>
      <c r="W1615" s="47"/>
      <c r="X1615" s="47"/>
      <c r="Y1615" s="47"/>
      <c r="Z1615" s="47"/>
      <c r="AA1615" s="47"/>
      <c r="AB1615" s="47"/>
    </row>
    <row r="1616" spans="2:28">
      <c r="B1616" s="71"/>
      <c r="E1616" s="71"/>
      <c r="V1616" s="47"/>
      <c r="W1616" s="47"/>
      <c r="X1616" s="47"/>
      <c r="Y1616" s="47"/>
      <c r="Z1616" s="47"/>
      <c r="AA1616" s="47"/>
      <c r="AB1616" s="47"/>
    </row>
    <row r="1617" spans="2:28">
      <c r="B1617" s="71"/>
      <c r="E1617" s="71"/>
      <c r="V1617" s="47"/>
      <c r="W1617" s="47"/>
      <c r="X1617" s="47"/>
      <c r="Y1617" s="47"/>
      <c r="Z1617" s="47"/>
      <c r="AA1617" s="47"/>
      <c r="AB1617" s="47"/>
    </row>
    <row r="1618" spans="2:28">
      <c r="B1618" s="71"/>
      <c r="E1618" s="71"/>
      <c r="V1618" s="47"/>
      <c r="W1618" s="47"/>
      <c r="X1618" s="47"/>
      <c r="Y1618" s="47"/>
      <c r="Z1618" s="47"/>
      <c r="AA1618" s="47"/>
      <c r="AB1618" s="47"/>
    </row>
    <row r="1619" spans="2:28">
      <c r="B1619" s="71"/>
      <c r="E1619" s="71"/>
      <c r="V1619" s="47"/>
      <c r="W1619" s="47"/>
      <c r="X1619" s="47"/>
      <c r="Y1619" s="47"/>
      <c r="Z1619" s="47"/>
      <c r="AA1619" s="47"/>
      <c r="AB1619" s="47"/>
    </row>
    <row r="1620" spans="2:28">
      <c r="B1620" s="71"/>
      <c r="E1620" s="71"/>
      <c r="V1620" s="47"/>
      <c r="W1620" s="47"/>
      <c r="X1620" s="47"/>
      <c r="Y1620" s="47"/>
      <c r="Z1620" s="47"/>
      <c r="AA1620" s="47"/>
      <c r="AB1620" s="47"/>
    </row>
    <row r="1621" spans="2:28">
      <c r="B1621" s="71"/>
      <c r="E1621" s="71"/>
      <c r="V1621" s="47"/>
      <c r="W1621" s="47"/>
      <c r="X1621" s="47"/>
      <c r="Y1621" s="47"/>
      <c r="Z1621" s="47"/>
      <c r="AA1621" s="47"/>
      <c r="AB1621" s="47"/>
    </row>
    <row r="1622" spans="2:28">
      <c r="B1622" s="71"/>
      <c r="E1622" s="71"/>
      <c r="V1622" s="47"/>
      <c r="W1622" s="47"/>
      <c r="X1622" s="47"/>
      <c r="Y1622" s="47"/>
      <c r="Z1622" s="47"/>
      <c r="AA1622" s="47"/>
      <c r="AB1622" s="47"/>
    </row>
    <row r="1623" spans="2:28">
      <c r="B1623" s="71"/>
      <c r="E1623" s="71"/>
      <c r="V1623" s="47"/>
      <c r="W1623" s="47"/>
      <c r="X1623" s="47"/>
      <c r="Y1623" s="47"/>
      <c r="Z1623" s="47"/>
      <c r="AA1623" s="47"/>
      <c r="AB1623" s="47"/>
    </row>
    <row r="1624" spans="2:28">
      <c r="B1624" s="71"/>
      <c r="E1624" s="71"/>
      <c r="V1624" s="47"/>
      <c r="W1624" s="47"/>
      <c r="X1624" s="47"/>
      <c r="Y1624" s="47"/>
      <c r="Z1624" s="47"/>
      <c r="AA1624" s="47"/>
      <c r="AB1624" s="47"/>
    </row>
    <row r="1625" spans="2:28">
      <c r="B1625" s="71"/>
      <c r="E1625" s="71"/>
      <c r="V1625" s="47"/>
      <c r="W1625" s="47"/>
      <c r="X1625" s="47"/>
      <c r="Y1625" s="47"/>
      <c r="Z1625" s="47"/>
      <c r="AA1625" s="47"/>
      <c r="AB1625" s="47"/>
    </row>
    <row r="1626" spans="2:28">
      <c r="B1626" s="71"/>
      <c r="E1626" s="71"/>
      <c r="V1626" s="47"/>
      <c r="W1626" s="47"/>
      <c r="X1626" s="47"/>
      <c r="Y1626" s="47"/>
      <c r="Z1626" s="47"/>
      <c r="AA1626" s="47"/>
      <c r="AB1626" s="47"/>
    </row>
    <row r="1627" spans="2:28">
      <c r="E1627" s="71"/>
      <c r="V1627" s="47"/>
      <c r="W1627" s="47"/>
      <c r="X1627" s="47"/>
      <c r="Y1627" s="47"/>
      <c r="Z1627" s="47"/>
      <c r="AA1627" s="47"/>
      <c r="AB1627" s="47"/>
    </row>
    <row r="1628" spans="2:28">
      <c r="E1628" s="71"/>
      <c r="V1628" s="47"/>
      <c r="W1628" s="47"/>
      <c r="X1628" s="47"/>
      <c r="Y1628" s="47"/>
      <c r="Z1628" s="47"/>
      <c r="AA1628" s="47"/>
      <c r="AB1628" s="47"/>
    </row>
    <row r="1629" spans="2:28">
      <c r="E1629" s="71"/>
      <c r="V1629" s="47"/>
      <c r="W1629" s="47"/>
      <c r="X1629" s="47"/>
      <c r="Y1629" s="47"/>
      <c r="Z1629" s="47"/>
      <c r="AA1629" s="47"/>
      <c r="AB1629" s="47"/>
    </row>
    <row r="1630" spans="2:28">
      <c r="E1630" s="71"/>
      <c r="V1630" s="47"/>
      <c r="W1630" s="47"/>
      <c r="X1630" s="47"/>
      <c r="Y1630" s="47"/>
      <c r="Z1630" s="47"/>
      <c r="AA1630" s="47"/>
      <c r="AB1630" s="47"/>
    </row>
    <row r="1631" spans="2:28">
      <c r="E1631" s="71"/>
      <c r="V1631" s="47"/>
      <c r="W1631" s="47"/>
      <c r="X1631" s="47"/>
      <c r="Y1631" s="47"/>
      <c r="Z1631" s="47"/>
      <c r="AA1631" s="47"/>
      <c r="AB1631" s="47"/>
    </row>
    <row r="1632" spans="2:28">
      <c r="E1632" s="71"/>
      <c r="V1632" s="47"/>
      <c r="W1632" s="47"/>
      <c r="X1632" s="47"/>
      <c r="Y1632" s="47"/>
      <c r="Z1632" s="47"/>
      <c r="AA1632" s="47"/>
      <c r="AB1632" s="47"/>
    </row>
    <row r="1633" spans="5:28">
      <c r="E1633" s="71"/>
      <c r="V1633" s="47"/>
      <c r="W1633" s="47"/>
      <c r="X1633" s="47"/>
      <c r="Y1633" s="47"/>
      <c r="Z1633" s="47"/>
      <c r="AA1633" s="47"/>
      <c r="AB1633" s="47"/>
    </row>
    <row r="1634" spans="5:28">
      <c r="E1634" s="71"/>
      <c r="V1634" s="47"/>
      <c r="W1634" s="47"/>
      <c r="X1634" s="47"/>
      <c r="Y1634" s="47"/>
      <c r="Z1634" s="47"/>
      <c r="AA1634" s="47"/>
      <c r="AB1634" s="47"/>
    </row>
    <row r="1635" spans="5:28">
      <c r="E1635" s="71"/>
      <c r="V1635" s="47"/>
      <c r="W1635" s="47"/>
      <c r="X1635" s="47"/>
      <c r="Y1635" s="47"/>
      <c r="Z1635" s="47"/>
      <c r="AA1635" s="47"/>
      <c r="AB1635" s="47"/>
    </row>
    <row r="1636" spans="5:28">
      <c r="E1636" s="71"/>
      <c r="V1636" s="47"/>
      <c r="W1636" s="47"/>
      <c r="X1636" s="47"/>
      <c r="Y1636" s="47"/>
      <c r="Z1636" s="47"/>
      <c r="AA1636" s="47"/>
      <c r="AB1636" s="47"/>
    </row>
    <row r="1637" spans="5:28">
      <c r="E1637" s="71"/>
      <c r="V1637" s="47"/>
      <c r="W1637" s="47"/>
      <c r="X1637" s="47"/>
      <c r="Y1637" s="47"/>
      <c r="Z1637" s="47"/>
      <c r="AA1637" s="47"/>
      <c r="AB1637" s="47"/>
    </row>
    <row r="1638" spans="5:28">
      <c r="E1638" s="71"/>
      <c r="V1638" s="47"/>
      <c r="W1638" s="47"/>
      <c r="X1638" s="47"/>
      <c r="Y1638" s="47"/>
      <c r="Z1638" s="47"/>
      <c r="AA1638" s="47"/>
      <c r="AB1638" s="47"/>
    </row>
    <row r="1639" spans="5:28">
      <c r="E1639" s="71"/>
      <c r="V1639" s="47"/>
      <c r="W1639" s="47"/>
      <c r="X1639" s="47"/>
      <c r="Y1639" s="47"/>
      <c r="Z1639" s="47"/>
      <c r="AA1639" s="47"/>
      <c r="AB1639" s="47"/>
    </row>
    <row r="1640" spans="5:28">
      <c r="E1640" s="71"/>
      <c r="V1640" s="47"/>
      <c r="W1640" s="47"/>
      <c r="X1640" s="47"/>
      <c r="Y1640" s="47"/>
      <c r="Z1640" s="47"/>
      <c r="AA1640" s="47"/>
      <c r="AB1640" s="47"/>
    </row>
    <row r="1641" spans="5:28">
      <c r="E1641" s="71"/>
      <c r="V1641" s="47"/>
      <c r="W1641" s="47"/>
      <c r="X1641" s="47"/>
      <c r="Y1641" s="47"/>
      <c r="Z1641" s="47"/>
      <c r="AA1641" s="47"/>
      <c r="AB1641" s="47"/>
    </row>
    <row r="1642" spans="5:28">
      <c r="E1642" s="71"/>
      <c r="V1642" s="47"/>
      <c r="W1642" s="47"/>
      <c r="X1642" s="47"/>
      <c r="Y1642" s="47"/>
      <c r="Z1642" s="47"/>
      <c r="AA1642" s="47"/>
      <c r="AB1642" s="47"/>
    </row>
    <row r="1643" spans="5:28">
      <c r="E1643" s="71"/>
      <c r="V1643" s="47"/>
      <c r="W1643" s="47"/>
      <c r="X1643" s="47"/>
      <c r="Y1643" s="47"/>
      <c r="Z1643" s="47"/>
      <c r="AA1643" s="47"/>
      <c r="AB1643" s="47"/>
    </row>
    <row r="1644" spans="5:28">
      <c r="E1644" s="71"/>
      <c r="V1644" s="47"/>
      <c r="W1644" s="47"/>
      <c r="X1644" s="47"/>
      <c r="Y1644" s="47"/>
      <c r="Z1644" s="47"/>
      <c r="AA1644" s="47"/>
      <c r="AB1644" s="47"/>
    </row>
    <row r="1645" spans="5:28">
      <c r="E1645" s="71"/>
      <c r="V1645" s="47"/>
      <c r="W1645" s="47"/>
      <c r="X1645" s="47"/>
      <c r="Y1645" s="47"/>
      <c r="Z1645" s="47"/>
      <c r="AA1645" s="47"/>
      <c r="AB1645" s="47"/>
    </row>
    <row r="1646" spans="5:28">
      <c r="E1646" s="71"/>
      <c r="V1646" s="47"/>
      <c r="W1646" s="47"/>
      <c r="X1646" s="47"/>
      <c r="Y1646" s="47"/>
      <c r="Z1646" s="47"/>
      <c r="AA1646" s="47"/>
      <c r="AB1646" s="47"/>
    </row>
    <row r="1647" spans="5:28">
      <c r="E1647" s="71"/>
      <c r="V1647" s="47"/>
      <c r="W1647" s="47"/>
      <c r="X1647" s="47"/>
      <c r="Y1647" s="47"/>
      <c r="Z1647" s="47"/>
      <c r="AA1647" s="47"/>
      <c r="AB1647" s="47"/>
    </row>
    <row r="1648" spans="5:28">
      <c r="E1648" s="71"/>
      <c r="V1648" s="47"/>
      <c r="W1648" s="47"/>
      <c r="X1648" s="47"/>
      <c r="Y1648" s="47"/>
      <c r="Z1648" s="47"/>
      <c r="AA1648" s="47"/>
      <c r="AB1648" s="47"/>
    </row>
    <row r="1649" spans="5:28">
      <c r="E1649" s="71"/>
      <c r="V1649" s="47"/>
      <c r="W1649" s="47"/>
      <c r="X1649" s="47"/>
      <c r="Y1649" s="47"/>
      <c r="Z1649" s="47"/>
      <c r="AA1649" s="47"/>
      <c r="AB1649" s="47"/>
    </row>
    <row r="1650" spans="5:28">
      <c r="E1650" s="71"/>
      <c r="V1650" s="47"/>
      <c r="W1650" s="47"/>
      <c r="X1650" s="47"/>
      <c r="Y1650" s="47"/>
      <c r="Z1650" s="47"/>
      <c r="AA1650" s="47"/>
      <c r="AB1650" s="47"/>
    </row>
    <row r="1651" spans="5:28">
      <c r="E1651" s="71"/>
      <c r="V1651" s="47"/>
      <c r="W1651" s="47"/>
      <c r="X1651" s="47"/>
      <c r="Y1651" s="47"/>
      <c r="Z1651" s="47"/>
      <c r="AA1651" s="47"/>
      <c r="AB1651" s="47"/>
    </row>
    <row r="1652" spans="5:28">
      <c r="E1652" s="71"/>
      <c r="V1652" s="47"/>
      <c r="W1652" s="47"/>
      <c r="X1652" s="47"/>
      <c r="Y1652" s="47"/>
      <c r="Z1652" s="47"/>
      <c r="AA1652" s="47"/>
      <c r="AB1652" s="47"/>
    </row>
    <row r="1653" spans="5:28">
      <c r="E1653" s="71"/>
      <c r="V1653" s="47"/>
      <c r="W1653" s="47"/>
      <c r="X1653" s="47"/>
      <c r="Y1653" s="47"/>
      <c r="Z1653" s="47"/>
      <c r="AA1653" s="47"/>
      <c r="AB1653" s="47"/>
    </row>
    <row r="1654" spans="5:28">
      <c r="E1654" s="71"/>
      <c r="V1654" s="47"/>
      <c r="W1654" s="47"/>
      <c r="X1654" s="47"/>
      <c r="Y1654" s="47"/>
      <c r="Z1654" s="47"/>
      <c r="AA1654" s="47"/>
      <c r="AB1654" s="47"/>
    </row>
    <row r="1655" spans="5:28">
      <c r="E1655" s="71"/>
      <c r="V1655" s="47"/>
      <c r="W1655" s="47"/>
      <c r="X1655" s="47"/>
      <c r="Y1655" s="47"/>
      <c r="Z1655" s="47"/>
      <c r="AA1655" s="47"/>
      <c r="AB1655" s="47"/>
    </row>
    <row r="1656" spans="5:28">
      <c r="E1656" s="71"/>
      <c r="V1656" s="47"/>
      <c r="W1656" s="47"/>
      <c r="X1656" s="47"/>
      <c r="Y1656" s="47"/>
      <c r="Z1656" s="47"/>
      <c r="AA1656" s="47"/>
      <c r="AB1656" s="47"/>
    </row>
    <row r="1657" spans="5:28">
      <c r="E1657" s="71"/>
      <c r="V1657" s="47"/>
      <c r="W1657" s="47"/>
      <c r="X1657" s="47"/>
      <c r="Y1657" s="47"/>
      <c r="Z1657" s="47"/>
      <c r="AA1657" s="47"/>
      <c r="AB1657" s="47"/>
    </row>
    <row r="1658" spans="5:28">
      <c r="E1658" s="71"/>
      <c r="V1658" s="47"/>
      <c r="W1658" s="47"/>
      <c r="X1658" s="47"/>
      <c r="Y1658" s="47"/>
      <c r="Z1658" s="47"/>
      <c r="AA1658" s="47"/>
      <c r="AB1658" s="47"/>
    </row>
    <row r="1659" spans="5:28">
      <c r="E1659" s="71"/>
      <c r="V1659" s="47"/>
      <c r="W1659" s="47"/>
      <c r="X1659" s="47"/>
      <c r="Y1659" s="47"/>
      <c r="Z1659" s="47"/>
      <c r="AA1659" s="47"/>
      <c r="AB1659" s="47"/>
    </row>
    <row r="1660" spans="5:28">
      <c r="E1660" s="71"/>
      <c r="V1660" s="47"/>
      <c r="W1660" s="47"/>
      <c r="X1660" s="47"/>
      <c r="Y1660" s="47"/>
      <c r="Z1660" s="47"/>
      <c r="AA1660" s="47"/>
      <c r="AB1660" s="47"/>
    </row>
    <row r="1661" spans="5:28">
      <c r="E1661" s="71"/>
      <c r="V1661" s="47"/>
      <c r="W1661" s="47"/>
      <c r="X1661" s="47"/>
      <c r="Y1661" s="47"/>
      <c r="Z1661" s="47"/>
      <c r="AA1661" s="47"/>
      <c r="AB1661" s="47"/>
    </row>
    <row r="1662" spans="5:28">
      <c r="E1662" s="71"/>
      <c r="V1662" s="47"/>
      <c r="W1662" s="47"/>
      <c r="X1662" s="47"/>
      <c r="Y1662" s="47"/>
      <c r="Z1662" s="47"/>
      <c r="AA1662" s="47"/>
      <c r="AB1662" s="47"/>
    </row>
    <row r="1663" spans="5:28">
      <c r="E1663" s="71"/>
      <c r="V1663" s="47"/>
      <c r="W1663" s="47"/>
      <c r="X1663" s="47"/>
      <c r="Y1663" s="47"/>
      <c r="Z1663" s="47"/>
      <c r="AA1663" s="47"/>
      <c r="AB1663" s="47"/>
    </row>
    <row r="1664" spans="5:28">
      <c r="E1664" s="71"/>
      <c r="V1664" s="47"/>
      <c r="W1664" s="47"/>
      <c r="X1664" s="47"/>
      <c r="Y1664" s="47"/>
      <c r="Z1664" s="47"/>
      <c r="AA1664" s="47"/>
      <c r="AB1664" s="47"/>
    </row>
    <row r="1665" spans="5:28">
      <c r="E1665" s="71"/>
      <c r="V1665" s="47"/>
      <c r="W1665" s="47"/>
      <c r="X1665" s="47"/>
      <c r="Y1665" s="47"/>
      <c r="Z1665" s="47"/>
      <c r="AA1665" s="47"/>
      <c r="AB1665" s="47"/>
    </row>
    <row r="1666" spans="5:28">
      <c r="E1666" s="71"/>
      <c r="V1666" s="47"/>
      <c r="W1666" s="47"/>
      <c r="X1666" s="47"/>
      <c r="Y1666" s="47"/>
      <c r="Z1666" s="47"/>
      <c r="AA1666" s="47"/>
      <c r="AB1666" s="47"/>
    </row>
    <row r="1667" spans="5:28">
      <c r="E1667" s="71"/>
      <c r="V1667" s="47"/>
      <c r="W1667" s="47"/>
      <c r="X1667" s="47"/>
      <c r="Y1667" s="47"/>
      <c r="Z1667" s="47"/>
      <c r="AA1667" s="47"/>
      <c r="AB1667" s="47"/>
    </row>
    <row r="1668" spans="5:28">
      <c r="E1668" s="71"/>
      <c r="V1668" s="47"/>
      <c r="W1668" s="47"/>
      <c r="X1668" s="47"/>
      <c r="Y1668" s="47"/>
      <c r="Z1668" s="47"/>
      <c r="AA1668" s="47"/>
      <c r="AB1668" s="47"/>
    </row>
    <row r="1669" spans="5:28">
      <c r="E1669" s="71"/>
      <c r="V1669" s="47"/>
      <c r="W1669" s="47"/>
      <c r="X1669" s="47"/>
      <c r="Y1669" s="47"/>
      <c r="Z1669" s="47"/>
      <c r="AA1669" s="47"/>
      <c r="AB1669" s="47"/>
    </row>
    <row r="1670" spans="5:28">
      <c r="E1670" s="71"/>
      <c r="V1670" s="47"/>
      <c r="W1670" s="47"/>
      <c r="X1670" s="47"/>
      <c r="Y1670" s="47"/>
      <c r="Z1670" s="47"/>
      <c r="AA1670" s="47"/>
      <c r="AB1670" s="47"/>
    </row>
    <row r="1671" spans="5:28">
      <c r="E1671" s="71"/>
      <c r="V1671" s="47"/>
      <c r="W1671" s="47"/>
      <c r="X1671" s="47"/>
      <c r="Y1671" s="47"/>
      <c r="Z1671" s="47"/>
      <c r="AA1671" s="47"/>
      <c r="AB1671" s="47"/>
    </row>
    <row r="1672" spans="5:28">
      <c r="E1672" s="71"/>
      <c r="V1672" s="47"/>
      <c r="W1672" s="47"/>
      <c r="X1672" s="47"/>
      <c r="Y1672" s="47"/>
      <c r="Z1672" s="47"/>
      <c r="AA1672" s="47"/>
      <c r="AB1672" s="47"/>
    </row>
    <row r="1673" spans="5:28">
      <c r="E1673" s="71"/>
      <c r="V1673" s="47"/>
      <c r="W1673" s="47"/>
      <c r="X1673" s="47"/>
      <c r="Y1673" s="47"/>
      <c r="Z1673" s="47"/>
      <c r="AA1673" s="47"/>
      <c r="AB1673" s="47"/>
    </row>
    <row r="1674" spans="5:28">
      <c r="E1674" s="71"/>
      <c r="V1674" s="47"/>
      <c r="W1674" s="47"/>
      <c r="X1674" s="47"/>
      <c r="Y1674" s="47"/>
      <c r="Z1674" s="47"/>
      <c r="AA1674" s="47"/>
      <c r="AB1674" s="47"/>
    </row>
    <row r="1675" spans="5:28">
      <c r="E1675" s="71"/>
      <c r="V1675" s="47"/>
      <c r="W1675" s="47"/>
      <c r="X1675" s="47"/>
      <c r="Y1675" s="47"/>
      <c r="Z1675" s="47"/>
      <c r="AA1675" s="47"/>
      <c r="AB1675" s="47"/>
    </row>
    <row r="1676" spans="5:28">
      <c r="E1676" s="71"/>
      <c r="V1676" s="47"/>
      <c r="W1676" s="47"/>
      <c r="X1676" s="47"/>
      <c r="Y1676" s="47"/>
      <c r="Z1676" s="47"/>
      <c r="AA1676" s="47"/>
      <c r="AB1676" s="47"/>
    </row>
    <row r="1677" spans="5:28">
      <c r="E1677" s="71"/>
      <c r="V1677" s="47"/>
      <c r="W1677" s="47"/>
      <c r="X1677" s="47"/>
      <c r="Y1677" s="47"/>
      <c r="Z1677" s="47"/>
      <c r="AA1677" s="47"/>
      <c r="AB1677" s="47"/>
    </row>
    <row r="1678" spans="5:28">
      <c r="E1678" s="71"/>
      <c r="V1678" s="47"/>
      <c r="W1678" s="47"/>
      <c r="X1678" s="47"/>
      <c r="Y1678" s="47"/>
      <c r="Z1678" s="47"/>
      <c r="AA1678" s="47"/>
      <c r="AB1678" s="47"/>
    </row>
    <row r="1679" spans="5:28">
      <c r="E1679" s="71"/>
      <c r="V1679" s="47"/>
      <c r="W1679" s="47"/>
      <c r="X1679" s="47"/>
      <c r="Y1679" s="47"/>
      <c r="Z1679" s="47"/>
      <c r="AA1679" s="47"/>
      <c r="AB1679" s="47"/>
    </row>
    <row r="1680" spans="5:28">
      <c r="E1680" s="71"/>
      <c r="V1680" s="47"/>
      <c r="W1680" s="47"/>
      <c r="X1680" s="47"/>
      <c r="Y1680" s="47"/>
      <c r="Z1680" s="47"/>
      <c r="AA1680" s="47"/>
      <c r="AB1680" s="47"/>
    </row>
    <row r="1681" spans="5:28">
      <c r="E1681" s="71"/>
      <c r="V1681" s="47"/>
      <c r="W1681" s="47"/>
      <c r="X1681" s="47"/>
      <c r="Y1681" s="47"/>
      <c r="Z1681" s="47"/>
      <c r="AA1681" s="47"/>
      <c r="AB1681" s="47"/>
    </row>
    <row r="1682" spans="5:28">
      <c r="E1682" s="71"/>
      <c r="V1682" s="47"/>
      <c r="W1682" s="47"/>
      <c r="X1682" s="47"/>
      <c r="Y1682" s="47"/>
      <c r="Z1682" s="47"/>
      <c r="AA1682" s="47"/>
      <c r="AB1682" s="47"/>
    </row>
    <row r="1683" spans="5:28">
      <c r="E1683" s="71"/>
      <c r="V1683" s="47"/>
      <c r="W1683" s="47"/>
      <c r="X1683" s="47"/>
      <c r="Y1683" s="47"/>
      <c r="Z1683" s="47"/>
      <c r="AA1683" s="47"/>
      <c r="AB1683" s="47"/>
    </row>
    <row r="1684" spans="5:28">
      <c r="E1684" s="71"/>
      <c r="V1684" s="47"/>
      <c r="W1684" s="47"/>
      <c r="X1684" s="47"/>
      <c r="Y1684" s="47"/>
      <c r="Z1684" s="47"/>
      <c r="AA1684" s="47"/>
      <c r="AB1684" s="47"/>
    </row>
    <row r="1685" spans="5:28">
      <c r="E1685" s="71"/>
      <c r="V1685" s="47"/>
      <c r="W1685" s="47"/>
      <c r="X1685" s="47"/>
      <c r="Y1685" s="47"/>
      <c r="Z1685" s="47"/>
      <c r="AA1685" s="47"/>
      <c r="AB1685" s="47"/>
    </row>
    <row r="1686" spans="5:28">
      <c r="E1686" s="71"/>
      <c r="V1686" s="47"/>
      <c r="W1686" s="47"/>
      <c r="X1686" s="47"/>
      <c r="Y1686" s="47"/>
      <c r="Z1686" s="47"/>
      <c r="AA1686" s="47"/>
      <c r="AB1686" s="47"/>
    </row>
    <row r="1687" spans="5:28">
      <c r="E1687" s="71"/>
      <c r="V1687" s="47"/>
      <c r="W1687" s="47"/>
      <c r="X1687" s="47"/>
      <c r="Y1687" s="47"/>
      <c r="Z1687" s="47"/>
      <c r="AA1687" s="47"/>
      <c r="AB1687" s="47"/>
    </row>
    <row r="1688" spans="5:28">
      <c r="E1688" s="71"/>
      <c r="V1688" s="47"/>
      <c r="W1688" s="47"/>
      <c r="X1688" s="47"/>
      <c r="Y1688" s="47"/>
      <c r="Z1688" s="47"/>
      <c r="AA1688" s="47"/>
      <c r="AB1688" s="47"/>
    </row>
    <row r="1689" spans="5:28">
      <c r="E1689" s="71"/>
      <c r="V1689" s="47"/>
      <c r="W1689" s="47"/>
      <c r="X1689" s="47"/>
      <c r="Y1689" s="47"/>
      <c r="Z1689" s="47"/>
      <c r="AA1689" s="47"/>
      <c r="AB1689" s="47"/>
    </row>
    <row r="1690" spans="5:28">
      <c r="E1690" s="71"/>
      <c r="V1690" s="47"/>
      <c r="W1690" s="47"/>
      <c r="X1690" s="47"/>
      <c r="Y1690" s="47"/>
      <c r="Z1690" s="47"/>
      <c r="AA1690" s="47"/>
      <c r="AB1690" s="47"/>
    </row>
    <row r="1691" spans="5:28">
      <c r="E1691" s="71"/>
      <c r="V1691" s="47"/>
      <c r="W1691" s="47"/>
      <c r="X1691" s="47"/>
      <c r="Y1691" s="47"/>
      <c r="Z1691" s="47"/>
      <c r="AA1691" s="47"/>
      <c r="AB1691" s="47"/>
    </row>
    <row r="1692" spans="5:28">
      <c r="E1692" s="71"/>
      <c r="V1692" s="47"/>
      <c r="W1692" s="47"/>
      <c r="X1692" s="47"/>
      <c r="Y1692" s="47"/>
      <c r="Z1692" s="47"/>
      <c r="AA1692" s="47"/>
      <c r="AB1692" s="47"/>
    </row>
    <row r="1693" spans="5:28">
      <c r="E1693" s="71"/>
      <c r="V1693" s="47"/>
      <c r="W1693" s="47"/>
      <c r="X1693" s="47"/>
      <c r="Y1693" s="47"/>
      <c r="Z1693" s="47"/>
      <c r="AA1693" s="47"/>
      <c r="AB1693" s="47"/>
    </row>
    <row r="1694" spans="5:28">
      <c r="E1694" s="71"/>
      <c r="V1694" s="47"/>
      <c r="W1694" s="47"/>
      <c r="X1694" s="47"/>
      <c r="Y1694" s="47"/>
      <c r="Z1694" s="47"/>
      <c r="AA1694" s="47"/>
      <c r="AB1694" s="47"/>
    </row>
    <row r="1695" spans="5:28">
      <c r="E1695" s="71"/>
      <c r="V1695" s="47"/>
      <c r="W1695" s="47"/>
      <c r="X1695" s="47"/>
      <c r="Y1695" s="47"/>
      <c r="Z1695" s="47"/>
      <c r="AA1695" s="47"/>
      <c r="AB1695" s="47"/>
    </row>
    <row r="1696" spans="5:28">
      <c r="E1696" s="71"/>
      <c r="V1696" s="47"/>
      <c r="W1696" s="47"/>
      <c r="X1696" s="47"/>
      <c r="Y1696" s="47"/>
      <c r="Z1696" s="47"/>
      <c r="AA1696" s="47"/>
      <c r="AB1696" s="47"/>
    </row>
    <row r="1697" spans="5:28">
      <c r="E1697" s="71"/>
      <c r="V1697" s="47"/>
      <c r="W1697" s="47"/>
      <c r="X1697" s="47"/>
      <c r="Y1697" s="47"/>
      <c r="Z1697" s="47"/>
      <c r="AA1697" s="47"/>
      <c r="AB1697" s="47"/>
    </row>
    <row r="1698" spans="5:28">
      <c r="E1698" s="71"/>
      <c r="V1698" s="47"/>
      <c r="W1698" s="47"/>
      <c r="X1698" s="47"/>
      <c r="Y1698" s="47"/>
      <c r="Z1698" s="47"/>
      <c r="AA1698" s="47"/>
      <c r="AB1698" s="47"/>
    </row>
    <row r="1699" spans="5:28">
      <c r="E1699" s="71"/>
      <c r="V1699" s="47"/>
      <c r="W1699" s="47"/>
      <c r="X1699" s="47"/>
      <c r="Y1699" s="47"/>
      <c r="Z1699" s="47"/>
      <c r="AA1699" s="47"/>
      <c r="AB1699" s="47"/>
    </row>
    <row r="1700" spans="5:28">
      <c r="E1700" s="71"/>
      <c r="V1700" s="47"/>
      <c r="W1700" s="47"/>
      <c r="X1700" s="47"/>
      <c r="Y1700" s="47"/>
      <c r="Z1700" s="47"/>
      <c r="AA1700" s="47"/>
      <c r="AB1700" s="47"/>
    </row>
    <row r="1701" spans="5:28">
      <c r="E1701" s="71"/>
      <c r="V1701" s="47"/>
      <c r="W1701" s="47"/>
      <c r="X1701" s="47"/>
      <c r="Y1701" s="47"/>
      <c r="Z1701" s="47"/>
      <c r="AA1701" s="47"/>
      <c r="AB1701" s="47"/>
    </row>
    <row r="1702" spans="5:28">
      <c r="E1702" s="71"/>
      <c r="V1702" s="47"/>
      <c r="W1702" s="47"/>
      <c r="X1702" s="47"/>
      <c r="Y1702" s="47"/>
      <c r="Z1702" s="47"/>
      <c r="AA1702" s="47"/>
      <c r="AB1702" s="47"/>
    </row>
    <row r="1703" spans="5:28">
      <c r="E1703" s="71"/>
      <c r="V1703" s="47"/>
      <c r="W1703" s="47"/>
      <c r="X1703" s="47"/>
      <c r="Y1703" s="47"/>
      <c r="Z1703" s="47"/>
      <c r="AA1703" s="47"/>
      <c r="AB1703" s="47"/>
    </row>
    <row r="1704" spans="5:28">
      <c r="E1704" s="71"/>
      <c r="V1704" s="47"/>
      <c r="W1704" s="47"/>
      <c r="X1704" s="47"/>
      <c r="Y1704" s="47"/>
      <c r="Z1704" s="47"/>
      <c r="AA1704" s="47"/>
      <c r="AB1704" s="47"/>
    </row>
  </sheetData>
  <sheetProtection algorithmName="SHA-512" hashValue="DXBCQVxjC+uJwABEHjWZJ2yX9MO2sMgVwxVZDThe57sJ7uKeh2CqUtUIwaQXM6byWARptT1vnU8gx0Opb0rRnw==" saltValue="G43WOtJiLdSyMyM8JY9Zog==" spinCount="100000" sheet="1" objects="1" scenarios="1" selectLockedCells="1" selectUnlockedCells="1"/>
  <phoneticPr fontId="20" type="noConversion"/>
  <conditionalFormatting sqref="G327:N327">
    <cfRule type="expression" dxfId="1" priority="1">
      <formula>$E$4="Non"</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08884-E4FE-467E-950F-84E24764B789}">
  <sheetPr>
    <tabColor theme="7" tint="-0.499984740745262"/>
  </sheetPr>
  <dimension ref="A1:AC1605"/>
  <sheetViews>
    <sheetView zoomScale="80" zoomScaleNormal="80" workbookViewId="0">
      <selection activeCell="A1342" sqref="A1342:XFD1527"/>
    </sheetView>
  </sheetViews>
  <sheetFormatPr baseColWidth="10" defaultRowHeight="11.5"/>
  <cols>
    <col min="1" max="1" width="10.90625" style="7"/>
    <col min="2" max="2" width="22.08984375" style="7" customWidth="1"/>
    <col min="3" max="4" width="10.90625" style="7"/>
    <col min="5" max="5" width="19.90625" style="7" customWidth="1"/>
    <col min="6" max="6" width="14.1796875" style="7" customWidth="1"/>
    <col min="7" max="7" width="19" style="7" customWidth="1"/>
    <col min="8" max="8" width="17.54296875" style="7" customWidth="1"/>
    <col min="9" max="9" width="26.81640625" style="7" customWidth="1"/>
    <col min="10" max="10" width="19.7265625" style="7" customWidth="1"/>
    <col min="11" max="14" width="12.81640625" style="7" customWidth="1"/>
    <col min="15" max="16384" width="10.90625" style="7"/>
  </cols>
  <sheetData>
    <row r="1" spans="1:14" ht="15.5">
      <c r="A1" s="1124" t="s">
        <v>3104</v>
      </c>
    </row>
    <row r="2" spans="1:14" s="55" customFormat="1" ht="23">
      <c r="A2" s="1111" t="s">
        <v>172</v>
      </c>
      <c r="B2" s="1111" t="s">
        <v>1830</v>
      </c>
      <c r="C2" s="1111" t="s">
        <v>3037</v>
      </c>
      <c r="D2" s="1111" t="s">
        <v>3148</v>
      </c>
      <c r="E2" s="1111" t="s">
        <v>3038</v>
      </c>
      <c r="F2" s="547" t="s">
        <v>3154</v>
      </c>
      <c r="G2" s="1111" t="s">
        <v>3039</v>
      </c>
      <c r="H2" s="1111" t="s">
        <v>3040</v>
      </c>
      <c r="I2" s="1111" t="s">
        <v>3041</v>
      </c>
      <c r="J2" s="1111" t="s">
        <v>3100</v>
      </c>
      <c r="K2" s="1111" t="s">
        <v>3110</v>
      </c>
      <c r="L2" s="1111" t="s">
        <v>3111</v>
      </c>
      <c r="M2" s="1111" t="s">
        <v>3112</v>
      </c>
      <c r="N2" s="1111" t="s">
        <v>1040</v>
      </c>
    </row>
    <row r="3" spans="1:14" ht="14.5" customHeight="1">
      <c r="A3" s="7">
        <f>'Identification '!$F$11</f>
        <v>0</v>
      </c>
      <c r="B3" s="1209" t="str">
        <f>IF(AND('Identification '!$F$11="",'Identification '!$F$15&lt;&gt;""),'Identification '!$F$15,IF('Identification '!$F$11="","",IF('Identification '!$F$13="Inscrire le nom de votre organisme dans la cellule F15",'Identification '!$F$15,'Identification '!$F$13)))</f>
        <v/>
      </c>
      <c r="C3" s="7" t="str">
        <f>REF!$BM$8</f>
        <v>2026-2027</v>
      </c>
      <c r="D3" s="7" t="s">
        <v>3149</v>
      </c>
      <c r="E3" s="71" t="str">
        <f>'Identification '!$F$17</f>
        <v/>
      </c>
      <c r="F3" s="7" t="str">
        <f>'Identification '!$G$18</f>
        <v/>
      </c>
      <c r="G3" s="1112" t="s">
        <v>3043</v>
      </c>
      <c r="H3" s="1118" t="s">
        <v>20</v>
      </c>
      <c r="I3" s="1118" t="s">
        <v>0</v>
      </c>
      <c r="J3" s="1125"/>
      <c r="K3" s="1126">
        <f>'Section 14b'!H23</f>
        <v>0</v>
      </c>
      <c r="L3" s="1126"/>
      <c r="M3" s="1126"/>
      <c r="N3" s="1126"/>
    </row>
    <row r="4" spans="1:14" ht="14.5" customHeight="1">
      <c r="A4" s="7">
        <f>'Identification '!$F$11</f>
        <v>0</v>
      </c>
      <c r="B4" s="1209" t="str">
        <f>IF(AND('Identification '!$F$11="",'Identification '!$F$15&lt;&gt;""),'Identification '!$F$15,IF('Identification '!$F$11="","",IF('Identification '!$F$13="Inscrire le nom de votre organisme dans la cellule F15",'Identification '!$F$15,'Identification '!$F$13)))</f>
        <v/>
      </c>
      <c r="C4" s="7" t="str">
        <f>REF!$BM$8</f>
        <v>2026-2027</v>
      </c>
      <c r="D4" s="7" t="s">
        <v>3149</v>
      </c>
      <c r="E4" s="71" t="str">
        <f>'Identification '!$F$17</f>
        <v/>
      </c>
      <c r="F4" s="7" t="str">
        <f>'Identification '!$G$18</f>
        <v/>
      </c>
      <c r="G4" s="1112" t="s">
        <v>3043</v>
      </c>
      <c r="H4" s="1118" t="s">
        <v>20</v>
      </c>
      <c r="I4" s="71" t="s">
        <v>12</v>
      </c>
      <c r="J4" s="1125"/>
      <c r="K4" s="1127"/>
      <c r="L4" s="1127"/>
      <c r="M4" s="1126"/>
      <c r="N4" s="180"/>
    </row>
    <row r="5" spans="1:14" ht="14.5" customHeight="1">
      <c r="A5" s="7">
        <f>'Identification '!$F$11</f>
        <v>0</v>
      </c>
      <c r="B5" s="1209" t="str">
        <f>IF(AND('Identification '!$F$11="",'Identification '!$F$15&lt;&gt;""),'Identification '!$F$15,IF('Identification '!$F$11="","",IF('Identification '!$F$13="Inscrire le nom de votre organisme dans la cellule F15",'Identification '!$F$15,'Identification '!$F$13)))</f>
        <v/>
      </c>
      <c r="C5" s="7" t="str">
        <f>REF!$BM$8</f>
        <v>2026-2027</v>
      </c>
      <c r="D5" s="7" t="s">
        <v>3149</v>
      </c>
      <c r="E5" s="71" t="str">
        <f>'Identification '!$F$17</f>
        <v/>
      </c>
      <c r="F5" s="7" t="str">
        <f>'Identification '!$G$18</f>
        <v/>
      </c>
      <c r="G5" s="1112" t="s">
        <v>3043</v>
      </c>
      <c r="H5" s="1118" t="s">
        <v>20</v>
      </c>
      <c r="I5" s="71" t="s">
        <v>13</v>
      </c>
      <c r="J5" s="1125"/>
      <c r="K5" s="1127"/>
      <c r="L5" s="1127"/>
      <c r="M5" s="1126"/>
      <c r="N5" s="180"/>
    </row>
    <row r="6" spans="1:14" ht="14.5" customHeight="1">
      <c r="A6" s="7">
        <f>'Identification '!$F$11</f>
        <v>0</v>
      </c>
      <c r="B6" s="1209" t="str">
        <f>IF(AND('Identification '!$F$11="",'Identification '!$F$15&lt;&gt;""),'Identification '!$F$15,IF('Identification '!$F$11="","",IF('Identification '!$F$13="Inscrire le nom de votre organisme dans la cellule F15",'Identification '!$F$15,'Identification '!$F$13)))</f>
        <v/>
      </c>
      <c r="C6" s="7" t="str">
        <f>REF!$BM$8</f>
        <v>2026-2027</v>
      </c>
      <c r="D6" s="7" t="s">
        <v>3149</v>
      </c>
      <c r="E6" s="71" t="str">
        <f>'Identification '!$F$17</f>
        <v/>
      </c>
      <c r="F6" s="7" t="str">
        <f>'Identification '!$G$18</f>
        <v/>
      </c>
      <c r="G6" s="1112" t="s">
        <v>3043</v>
      </c>
      <c r="H6" s="1118" t="s">
        <v>20</v>
      </c>
      <c r="I6" s="85" t="s">
        <v>35</v>
      </c>
      <c r="J6" s="1125"/>
      <c r="K6" s="1126">
        <f>'Section 14b'!H31</f>
        <v>0</v>
      </c>
      <c r="L6" s="1126"/>
      <c r="M6" s="1126"/>
      <c r="N6" s="1126"/>
    </row>
    <row r="7" spans="1:14" ht="14.5" customHeight="1">
      <c r="A7" s="7">
        <f>'Identification '!$F$11</f>
        <v>0</v>
      </c>
      <c r="B7" s="1209" t="str">
        <f>IF(AND('Identification '!$F$11="",'Identification '!$F$15&lt;&gt;""),'Identification '!$F$15,IF('Identification '!$F$11="","",IF('Identification '!$F$13="Inscrire le nom de votre organisme dans la cellule F15",'Identification '!$F$15,'Identification '!$F$13)))</f>
        <v/>
      </c>
      <c r="C7" s="7" t="str">
        <f>REF!$BM$8</f>
        <v>2026-2027</v>
      </c>
      <c r="D7" s="7" t="s">
        <v>3149</v>
      </c>
      <c r="E7" s="71" t="str">
        <f>'Identification '!$F$17</f>
        <v/>
      </c>
      <c r="F7" s="7" t="str">
        <f>'Identification '!$G$18</f>
        <v/>
      </c>
      <c r="G7" s="1112" t="s">
        <v>3043</v>
      </c>
      <c r="H7" s="71" t="s">
        <v>42</v>
      </c>
      <c r="I7" s="71" t="s">
        <v>43</v>
      </c>
      <c r="J7" s="1125"/>
      <c r="K7" s="1126">
        <f>'Section 14b'!H50</f>
        <v>0</v>
      </c>
      <c r="L7" s="1126"/>
      <c r="M7" s="1126"/>
      <c r="N7" s="1126"/>
    </row>
    <row r="8" spans="1:14" ht="14.5" customHeight="1">
      <c r="A8" s="7">
        <f>'Identification '!$F$11</f>
        <v>0</v>
      </c>
      <c r="B8" s="1209" t="str">
        <f>IF(AND('Identification '!$F$11="",'Identification '!$F$15&lt;&gt;""),'Identification '!$F$15,IF('Identification '!$F$11="","",IF('Identification '!$F$13="Inscrire le nom de votre organisme dans la cellule F15",'Identification '!$F$15,'Identification '!$F$13)))</f>
        <v/>
      </c>
      <c r="C8" s="7" t="str">
        <f>REF!$BM$8</f>
        <v>2026-2027</v>
      </c>
      <c r="D8" s="7" t="s">
        <v>3149</v>
      </c>
      <c r="E8" s="71" t="str">
        <f>'Identification '!$F$17</f>
        <v/>
      </c>
      <c r="F8" s="7" t="str">
        <f>'Identification '!$G$18</f>
        <v/>
      </c>
      <c r="G8" s="1112" t="s">
        <v>3043</v>
      </c>
      <c r="H8" s="71" t="s">
        <v>42</v>
      </c>
      <c r="I8" s="71" t="s">
        <v>49</v>
      </c>
      <c r="J8" s="1125"/>
      <c r="K8" s="1126">
        <f>'Section 14b'!H60</f>
        <v>0</v>
      </c>
      <c r="L8" s="1126"/>
      <c r="M8" s="1126"/>
      <c r="N8" s="1126"/>
    </row>
    <row r="9" spans="1:14" ht="14.5" customHeight="1">
      <c r="A9" s="7">
        <f>'Identification '!$F$11</f>
        <v>0</v>
      </c>
      <c r="B9" s="1209" t="str">
        <f>IF(AND('Identification '!$F$11="",'Identification '!$F$15&lt;&gt;""),'Identification '!$F$15,IF('Identification '!$F$11="","",IF('Identification '!$F$13="Inscrire le nom de votre organisme dans la cellule F15",'Identification '!$F$15,'Identification '!$F$13)))</f>
        <v/>
      </c>
      <c r="C9" s="7" t="str">
        <f>REF!$BM$8</f>
        <v>2026-2027</v>
      </c>
      <c r="D9" s="7" t="s">
        <v>3149</v>
      </c>
      <c r="E9" s="71" t="str">
        <f>'Identification '!$F$17</f>
        <v/>
      </c>
      <c r="F9" s="7" t="str">
        <f>'Identification '!$G$18</f>
        <v/>
      </c>
      <c r="G9" s="1112" t="s">
        <v>3043</v>
      </c>
      <c r="H9" s="71" t="s">
        <v>42</v>
      </c>
      <c r="I9" s="71" t="s">
        <v>25</v>
      </c>
      <c r="J9" s="1125"/>
      <c r="K9" s="1126">
        <f>'Section 14b'!H66</f>
        <v>0</v>
      </c>
      <c r="L9" s="1126"/>
      <c r="M9" s="1126"/>
      <c r="N9" s="1126"/>
    </row>
    <row r="10" spans="1:14" ht="14.5" customHeight="1">
      <c r="A10" s="7">
        <f>'Identification '!$F$11</f>
        <v>0</v>
      </c>
      <c r="B10" s="1209" t="str">
        <f>IF(AND('Identification '!$F$11="",'Identification '!$F$15&lt;&gt;""),'Identification '!$F$15,IF('Identification '!$F$11="","",IF('Identification '!$F$13="Inscrire le nom de votre organisme dans la cellule F15",'Identification '!$F$15,'Identification '!$F$13)))</f>
        <v/>
      </c>
      <c r="C10" s="7" t="str">
        <f>REF!$BM$8</f>
        <v>2026-2027</v>
      </c>
      <c r="D10" s="7" t="s">
        <v>3149</v>
      </c>
      <c r="E10" s="71" t="str">
        <f>'Identification '!$F$17</f>
        <v/>
      </c>
      <c r="F10" s="7" t="str">
        <f>'Identification '!$G$18</f>
        <v/>
      </c>
      <c r="G10" s="1112" t="s">
        <v>3043</v>
      </c>
      <c r="H10" s="71" t="s">
        <v>42</v>
      </c>
      <c r="I10" s="27" t="s">
        <v>27</v>
      </c>
      <c r="J10" s="1125"/>
      <c r="K10" s="1126">
        <f>'Section 14b'!H67</f>
        <v>0</v>
      </c>
      <c r="L10" s="1126"/>
      <c r="M10" s="1126"/>
      <c r="N10" s="1126"/>
    </row>
    <row r="11" spans="1:14" ht="14.5" customHeight="1">
      <c r="A11" s="7">
        <f>'Identification '!$F$11</f>
        <v>0</v>
      </c>
      <c r="B11" s="1209" t="str">
        <f>IF(AND('Identification '!$F$11="",'Identification '!$F$15&lt;&gt;""),'Identification '!$F$15,IF('Identification '!$F$11="","",IF('Identification '!$F$13="Inscrire le nom de votre organisme dans la cellule F15",'Identification '!$F$15,'Identification '!$F$13)))</f>
        <v/>
      </c>
      <c r="C11" s="7" t="str">
        <f>REF!$BM$8</f>
        <v>2026-2027</v>
      </c>
      <c r="D11" s="7" t="s">
        <v>3149</v>
      </c>
      <c r="E11" s="71" t="str">
        <f>'Identification '!$F$17</f>
        <v/>
      </c>
      <c r="F11" s="7" t="str">
        <f>'Identification '!$G$18</f>
        <v/>
      </c>
      <c r="G11" s="1112" t="s">
        <v>3044</v>
      </c>
      <c r="H11" s="71" t="s">
        <v>1844</v>
      </c>
      <c r="I11" s="71" t="s">
        <v>90</v>
      </c>
      <c r="J11" s="1125"/>
      <c r="K11" s="1127"/>
      <c r="L11" s="1126"/>
      <c r="M11" s="1126"/>
      <c r="N11" s="180"/>
    </row>
    <row r="12" spans="1:14" ht="14.5" customHeight="1">
      <c r="A12" s="7">
        <f>'Identification '!$F$11</f>
        <v>0</v>
      </c>
      <c r="B12" s="1209" t="str">
        <f>IF(AND('Identification '!$F$11="",'Identification '!$F$15&lt;&gt;""),'Identification '!$F$15,IF('Identification '!$F$11="","",IF('Identification '!$F$13="Inscrire le nom de votre organisme dans la cellule F15",'Identification '!$F$15,'Identification '!$F$13)))</f>
        <v/>
      </c>
      <c r="C12" s="7" t="str">
        <f>REF!$BM$8</f>
        <v>2026-2027</v>
      </c>
      <c r="D12" s="7" t="s">
        <v>3149</v>
      </c>
      <c r="E12" s="71" t="str">
        <f>'Identification '!$F$17</f>
        <v/>
      </c>
      <c r="F12" s="7" t="str">
        <f>'Identification '!$G$18</f>
        <v/>
      </c>
      <c r="G12" s="1112" t="s">
        <v>3044</v>
      </c>
      <c r="H12" s="71" t="s">
        <v>1844</v>
      </c>
      <c r="I12" s="71" t="s">
        <v>242</v>
      </c>
      <c r="J12" s="1125"/>
      <c r="K12" s="1127"/>
      <c r="L12" s="1127"/>
      <c r="M12" s="1126"/>
      <c r="N12" s="1126"/>
    </row>
    <row r="13" spans="1:14" ht="14.5" customHeight="1">
      <c r="A13" s="7">
        <f>'Identification '!$F$11</f>
        <v>0</v>
      </c>
      <c r="B13" s="1209" t="str">
        <f>IF(AND('Identification '!$F$11="",'Identification '!$F$15&lt;&gt;""),'Identification '!$F$15,IF('Identification '!$F$11="","",IF('Identification '!$F$13="Inscrire le nom de votre organisme dans la cellule F15",'Identification '!$F$15,'Identification '!$F$13)))</f>
        <v/>
      </c>
      <c r="C13" s="7" t="str">
        <f>REF!$BM$8</f>
        <v>2026-2027</v>
      </c>
      <c r="D13" s="7" t="s">
        <v>3149</v>
      </c>
      <c r="E13" s="71" t="str">
        <f>'Identification '!$F$17</f>
        <v/>
      </c>
      <c r="F13" s="7" t="str">
        <f>'Identification '!$G$18</f>
        <v/>
      </c>
      <c r="G13" s="1112" t="s">
        <v>3044</v>
      </c>
      <c r="H13" s="71" t="s">
        <v>1844</v>
      </c>
      <c r="I13" s="71" t="s">
        <v>141</v>
      </c>
      <c r="J13" s="1125"/>
      <c r="K13" s="1127"/>
      <c r="L13" s="1127"/>
      <c r="M13" s="1126"/>
      <c r="N13" s="1126"/>
    </row>
    <row r="14" spans="1:14" ht="14.5" customHeight="1">
      <c r="A14" s="7">
        <f>'Identification '!$F$11</f>
        <v>0</v>
      </c>
      <c r="B14" s="1209" t="str">
        <f>IF(AND('Identification '!$F$11="",'Identification '!$F$15&lt;&gt;""),'Identification '!$F$15,IF('Identification '!$F$11="","",IF('Identification '!$F$13="Inscrire le nom de votre organisme dans la cellule F15",'Identification '!$F$15,'Identification '!$F$13)))</f>
        <v/>
      </c>
      <c r="C14" s="7" t="str">
        <f>REF!$BM$8</f>
        <v>2026-2027</v>
      </c>
      <c r="D14" s="7" t="s">
        <v>3149</v>
      </c>
      <c r="E14" s="71" t="str">
        <f>'Identification '!$F$17</f>
        <v/>
      </c>
      <c r="F14" s="7" t="str">
        <f>'Identification '!$G$18</f>
        <v/>
      </c>
      <c r="G14" s="1112" t="s">
        <v>3044</v>
      </c>
      <c r="H14" s="71" t="s">
        <v>1844</v>
      </c>
      <c r="I14" s="71" t="s">
        <v>9</v>
      </c>
      <c r="J14" s="1125"/>
      <c r="K14" s="1127"/>
      <c r="L14" s="1127"/>
      <c r="M14" s="1126"/>
      <c r="N14" s="180"/>
    </row>
    <row r="15" spans="1:14" ht="14.5" customHeight="1">
      <c r="A15" s="7">
        <f>'Identification '!$F$11</f>
        <v>0</v>
      </c>
      <c r="B15" s="1209" t="str">
        <f>IF(AND('Identification '!$F$11="",'Identification '!$F$15&lt;&gt;""),'Identification '!$F$15,IF('Identification '!$F$11="","",IF('Identification '!$F$13="Inscrire le nom de votre organisme dans la cellule F15",'Identification '!$F$15,'Identification '!$F$13)))</f>
        <v/>
      </c>
      <c r="C15" s="7" t="str">
        <f>REF!$BM$8</f>
        <v>2026-2027</v>
      </c>
      <c r="D15" s="7" t="s">
        <v>3149</v>
      </c>
      <c r="E15" s="71" t="str">
        <f>'Identification '!$F$17</f>
        <v/>
      </c>
      <c r="F15" s="7" t="str">
        <f>'Identification '!$G$18</f>
        <v/>
      </c>
      <c r="G15" s="1112" t="s">
        <v>3044</v>
      </c>
      <c r="H15" s="71" t="s">
        <v>1844</v>
      </c>
      <c r="I15" s="71" t="s">
        <v>12</v>
      </c>
      <c r="J15" s="1125"/>
      <c r="K15" s="1127"/>
      <c r="L15" s="1127"/>
      <c r="M15" s="1126"/>
      <c r="N15" s="180"/>
    </row>
    <row r="16" spans="1:14" ht="14.5" customHeight="1">
      <c r="A16" s="7">
        <f>'Identification '!$F$11</f>
        <v>0</v>
      </c>
      <c r="B16" s="1209" t="str">
        <f>IF(AND('Identification '!$F$11="",'Identification '!$F$15&lt;&gt;""),'Identification '!$F$15,IF('Identification '!$F$11="","",IF('Identification '!$F$13="Inscrire le nom de votre organisme dans la cellule F15",'Identification '!$F$15,'Identification '!$F$13)))</f>
        <v/>
      </c>
      <c r="C16" s="7" t="str">
        <f>REF!$BM$8</f>
        <v>2026-2027</v>
      </c>
      <c r="D16" s="7" t="s">
        <v>3149</v>
      </c>
      <c r="E16" s="71" t="str">
        <f>'Identification '!$F$17</f>
        <v/>
      </c>
      <c r="F16" s="7" t="str">
        <f>'Identification '!$G$18</f>
        <v/>
      </c>
      <c r="G16" s="1112" t="s">
        <v>3044</v>
      </c>
      <c r="H16" s="71" t="s">
        <v>1844</v>
      </c>
      <c r="I16" s="71" t="s">
        <v>13</v>
      </c>
      <c r="J16" s="1125"/>
      <c r="K16" s="1127"/>
      <c r="L16" s="1127"/>
      <c r="M16" s="1126"/>
      <c r="N16" s="180"/>
    </row>
    <row r="17" spans="1:14" ht="14.5" customHeight="1">
      <c r="A17" s="7">
        <f>'Identification '!$F$11</f>
        <v>0</v>
      </c>
      <c r="B17" s="1209" t="str">
        <f>IF(AND('Identification '!$F$11="",'Identification '!$F$15&lt;&gt;""),'Identification '!$F$15,IF('Identification '!$F$11="","",IF('Identification '!$F$13="Inscrire le nom de votre organisme dans la cellule F15",'Identification '!$F$15,'Identification '!$F$13)))</f>
        <v/>
      </c>
      <c r="C17" s="7" t="str">
        <f>REF!$BM$8</f>
        <v>2026-2027</v>
      </c>
      <c r="D17" s="7" t="s">
        <v>3149</v>
      </c>
      <c r="E17" s="71" t="str">
        <f>'Identification '!$F$17</f>
        <v/>
      </c>
      <c r="F17" s="7" t="str">
        <f>'Identification '!$G$18</f>
        <v/>
      </c>
      <c r="G17" s="1112" t="s">
        <v>3044</v>
      </c>
      <c r="H17" s="71" t="s">
        <v>1844</v>
      </c>
      <c r="I17" s="71" t="s">
        <v>3109</v>
      </c>
      <c r="J17" s="1125"/>
      <c r="K17" s="1126">
        <f>'Section 14b'!H83</f>
        <v>0</v>
      </c>
      <c r="L17" s="1127"/>
      <c r="M17" s="1127"/>
      <c r="N17" s="180"/>
    </row>
    <row r="18" spans="1:14" ht="14.5" customHeight="1">
      <c r="A18" s="7">
        <f>'Identification '!$F$11</f>
        <v>0</v>
      </c>
      <c r="B18" s="1209" t="str">
        <f>IF(AND('Identification '!$F$11="",'Identification '!$F$15&lt;&gt;""),'Identification '!$F$15,IF('Identification '!$F$11="","",IF('Identification '!$F$13="Inscrire le nom de votre organisme dans la cellule F15",'Identification '!$F$15,'Identification '!$F$13)))</f>
        <v/>
      </c>
      <c r="C18" s="7" t="str">
        <f>REF!$BM$8</f>
        <v>2026-2027</v>
      </c>
      <c r="D18" s="7" t="s">
        <v>3149</v>
      </c>
      <c r="E18" s="71" t="str">
        <f>'Identification '!$F$17</f>
        <v/>
      </c>
      <c r="F18" s="7" t="str">
        <f>'Identification '!$G$18</f>
        <v/>
      </c>
      <c r="G18" s="1112" t="s">
        <v>3044</v>
      </c>
      <c r="H18" s="71" t="s">
        <v>1844</v>
      </c>
      <c r="I18" s="71" t="s">
        <v>55</v>
      </c>
      <c r="J18" s="1125"/>
      <c r="K18" s="1126">
        <f>'Section 14b'!H92</f>
        <v>0</v>
      </c>
      <c r="L18" s="1126"/>
      <c r="M18" s="1126"/>
      <c r="N18" s="180"/>
    </row>
    <row r="19" spans="1:14" ht="14.5" customHeight="1">
      <c r="A19" s="7">
        <f>'Identification '!$F$11</f>
        <v>0</v>
      </c>
      <c r="B19" s="1209" t="str">
        <f>IF(AND('Identification '!$F$11="",'Identification '!$F$15&lt;&gt;""),'Identification '!$F$15,IF('Identification '!$F$11="","",IF('Identification '!$F$13="Inscrire le nom de votre organisme dans la cellule F15",'Identification '!$F$15,'Identification '!$F$13)))</f>
        <v/>
      </c>
      <c r="C19" s="7" t="str">
        <f>REF!$BM$8</f>
        <v>2026-2027</v>
      </c>
      <c r="D19" s="7" t="s">
        <v>3149</v>
      </c>
      <c r="E19" s="71" t="str">
        <f>'Identification '!$F$17</f>
        <v/>
      </c>
      <c r="F19" s="7" t="str">
        <f>'Identification '!$G$18</f>
        <v/>
      </c>
      <c r="G19" s="1112" t="s">
        <v>3044</v>
      </c>
      <c r="H19" s="71" t="s">
        <v>1844</v>
      </c>
      <c r="I19" s="71" t="s">
        <v>59</v>
      </c>
      <c r="J19" s="1125"/>
      <c r="K19" s="1126">
        <f>'Section 14b'!H101</f>
        <v>0</v>
      </c>
      <c r="L19" s="1126"/>
      <c r="M19" s="1126"/>
      <c r="N19" s="180"/>
    </row>
    <row r="20" spans="1:14" ht="14.5" customHeight="1">
      <c r="A20" s="7">
        <f>'Identification '!$F$11</f>
        <v>0</v>
      </c>
      <c r="B20" s="1209" t="str">
        <f>IF(AND('Identification '!$F$11="",'Identification '!$F$15&lt;&gt;""),'Identification '!$F$15,IF('Identification '!$F$11="","",IF('Identification '!$F$13="Inscrire le nom de votre organisme dans la cellule F15",'Identification '!$F$15,'Identification '!$F$13)))</f>
        <v/>
      </c>
      <c r="C20" s="7" t="str">
        <f>REF!$BM$8</f>
        <v>2026-2027</v>
      </c>
      <c r="D20" s="7" t="s">
        <v>3149</v>
      </c>
      <c r="E20" s="71" t="str">
        <f>'Identification '!$F$17</f>
        <v/>
      </c>
      <c r="F20" s="7" t="str">
        <f>'Identification '!$G$18</f>
        <v/>
      </c>
      <c r="G20" s="1112" t="s">
        <v>3044</v>
      </c>
      <c r="H20" s="71" t="s">
        <v>1844</v>
      </c>
      <c r="I20" s="71" t="s">
        <v>61</v>
      </c>
      <c r="J20" s="1125"/>
      <c r="K20" s="1126">
        <f>'Section 14b'!H107</f>
        <v>0</v>
      </c>
      <c r="L20" s="1126"/>
      <c r="M20" s="1126"/>
      <c r="N20" s="180"/>
    </row>
    <row r="21" spans="1:14" ht="14.5" customHeight="1">
      <c r="A21" s="7">
        <f>'Identification '!$F$11</f>
        <v>0</v>
      </c>
      <c r="B21" s="1209" t="str">
        <f>IF(AND('Identification '!$F$11="",'Identification '!$F$15&lt;&gt;""),'Identification '!$F$15,IF('Identification '!$F$11="","",IF('Identification '!$F$13="Inscrire le nom de votre organisme dans la cellule F15",'Identification '!$F$15,'Identification '!$F$13)))</f>
        <v/>
      </c>
      <c r="C21" s="7" t="str">
        <f>REF!$BM$8</f>
        <v>2026-2027</v>
      </c>
      <c r="D21" s="7" t="s">
        <v>3149</v>
      </c>
      <c r="E21" s="71" t="str">
        <f>'Identification '!$F$17</f>
        <v/>
      </c>
      <c r="F21" s="7" t="str">
        <f>'Identification '!$G$18</f>
        <v/>
      </c>
      <c r="G21" s="1112" t="s">
        <v>3044</v>
      </c>
      <c r="H21" s="71" t="s">
        <v>1844</v>
      </c>
      <c r="I21" s="71" t="s">
        <v>62</v>
      </c>
      <c r="J21" s="1125"/>
      <c r="K21" s="1126">
        <f>'Section 14b'!H115</f>
        <v>0</v>
      </c>
      <c r="L21" s="1126"/>
      <c r="M21" s="1126"/>
      <c r="N21" s="1126"/>
    </row>
    <row r="22" spans="1:14" ht="14.5" customHeight="1">
      <c r="A22" s="7">
        <f>'Identification '!$F$11</f>
        <v>0</v>
      </c>
      <c r="B22" s="1209" t="str">
        <f>IF(AND('Identification '!$F$11="",'Identification '!$F$15&lt;&gt;""),'Identification '!$F$15,IF('Identification '!$F$11="","",IF('Identification '!$F$13="Inscrire le nom de votre organisme dans la cellule F15",'Identification '!$F$15,'Identification '!$F$13)))</f>
        <v/>
      </c>
      <c r="C22" s="7" t="str">
        <f>REF!$BM$8</f>
        <v>2026-2027</v>
      </c>
      <c r="D22" s="7" t="s">
        <v>3149</v>
      </c>
      <c r="E22" s="71" t="str">
        <f>'Identification '!$F$17</f>
        <v/>
      </c>
      <c r="F22" s="7" t="str">
        <f>'Identification '!$G$18</f>
        <v/>
      </c>
      <c r="G22" s="1112" t="s">
        <v>3049</v>
      </c>
      <c r="H22" s="71" t="s">
        <v>3045</v>
      </c>
      <c r="I22" s="71" t="s">
        <v>3046</v>
      </c>
      <c r="J22" s="1125"/>
      <c r="K22" s="1126">
        <f>'Section 14b'!H130</f>
        <v>0</v>
      </c>
      <c r="L22" s="1126"/>
      <c r="M22" s="1126"/>
      <c r="N22" s="1126"/>
    </row>
    <row r="23" spans="1:14" ht="14.5" customHeight="1">
      <c r="A23" s="7">
        <f>'Identification '!$F$11</f>
        <v>0</v>
      </c>
      <c r="B23" s="1209" t="str">
        <f>IF(AND('Identification '!$F$11="",'Identification '!$F$15&lt;&gt;""),'Identification '!$F$15,IF('Identification '!$F$11="","",IF('Identification '!$F$13="Inscrire le nom de votre organisme dans la cellule F15",'Identification '!$F$15,'Identification '!$F$13)))</f>
        <v/>
      </c>
      <c r="C23" s="7" t="str">
        <f>REF!$BM$8</f>
        <v>2026-2027</v>
      </c>
      <c r="D23" s="7" t="s">
        <v>3149</v>
      </c>
      <c r="E23" s="71" t="str">
        <f>'Identification '!$F$17</f>
        <v/>
      </c>
      <c r="F23" s="7" t="str">
        <f>'Identification '!$G$18</f>
        <v/>
      </c>
      <c r="G23" s="1112" t="s">
        <v>3049</v>
      </c>
      <c r="H23" s="71" t="s">
        <v>3045</v>
      </c>
      <c r="I23" s="71" t="s">
        <v>3047</v>
      </c>
      <c r="J23" s="1125"/>
      <c r="K23" s="1126">
        <f>'Section 14b'!H137</f>
        <v>0</v>
      </c>
      <c r="L23" s="1126"/>
      <c r="M23" s="1126"/>
      <c r="N23" s="1126"/>
    </row>
    <row r="24" spans="1:14" ht="14.5" customHeight="1">
      <c r="A24" s="7">
        <f>'Identification '!$F$11</f>
        <v>0</v>
      </c>
      <c r="B24" s="1209" t="str">
        <f>IF(AND('Identification '!$F$11="",'Identification '!$F$15&lt;&gt;""),'Identification '!$F$15,IF('Identification '!$F$11="","",IF('Identification '!$F$13="Inscrire le nom de votre organisme dans la cellule F15",'Identification '!$F$15,'Identification '!$F$13)))</f>
        <v/>
      </c>
      <c r="C24" s="7" t="str">
        <f>REF!$BM$8</f>
        <v>2026-2027</v>
      </c>
      <c r="D24" s="7" t="s">
        <v>3149</v>
      </c>
      <c r="E24" s="71" t="str">
        <f>'Identification '!$F$17</f>
        <v/>
      </c>
      <c r="F24" s="7" t="str">
        <f>'Identification '!$G$18</f>
        <v/>
      </c>
      <c r="G24" s="1112" t="s">
        <v>3049</v>
      </c>
      <c r="H24" s="71" t="s">
        <v>3045</v>
      </c>
      <c r="I24" s="71" t="s">
        <v>84</v>
      </c>
      <c r="J24" s="1125"/>
      <c r="K24" s="1126">
        <f>'Section 14b'!H156</f>
        <v>0</v>
      </c>
      <c r="L24" s="1126"/>
      <c r="M24" s="1126"/>
      <c r="N24" s="1126"/>
    </row>
    <row r="25" spans="1:14" ht="14.5" customHeight="1">
      <c r="A25" s="7">
        <f>'Identification '!$F$11</f>
        <v>0</v>
      </c>
      <c r="B25" s="1209" t="str">
        <f>IF(AND('Identification '!$F$11="",'Identification '!$F$15&lt;&gt;""),'Identification '!$F$15,IF('Identification '!$F$11="","",IF('Identification '!$F$13="Inscrire le nom de votre organisme dans la cellule F15",'Identification '!$F$15,'Identification '!$F$13)))</f>
        <v/>
      </c>
      <c r="C25" s="7" t="str">
        <f>REF!$BM$8</f>
        <v>2026-2027</v>
      </c>
      <c r="D25" s="7" t="s">
        <v>3149</v>
      </c>
      <c r="E25" s="71" t="str">
        <f>'Identification '!$F$17</f>
        <v/>
      </c>
      <c r="F25" s="7" t="str">
        <f>'Identification '!$G$18</f>
        <v/>
      </c>
      <c r="G25" s="1112" t="s">
        <v>3049</v>
      </c>
      <c r="H25" s="71" t="s">
        <v>3045</v>
      </c>
      <c r="I25" s="71" t="s">
        <v>32</v>
      </c>
      <c r="J25" s="1125"/>
      <c r="K25" s="1126">
        <f>'Section 14b'!H157</f>
        <v>0</v>
      </c>
      <c r="L25" s="1126"/>
      <c r="M25" s="1126"/>
      <c r="N25" s="1126"/>
    </row>
    <row r="26" spans="1:14" ht="14.5" customHeight="1">
      <c r="A26" s="7">
        <f>'Identification '!$F$11</f>
        <v>0</v>
      </c>
      <c r="B26" s="1209" t="str">
        <f>IF(AND('Identification '!$F$11="",'Identification '!$F$15&lt;&gt;""),'Identification '!$F$15,IF('Identification '!$F$11="","",IF('Identification '!$F$13="Inscrire le nom de votre organisme dans la cellule F15",'Identification '!$F$15,'Identification '!$F$13)))</f>
        <v/>
      </c>
      <c r="C26" s="7" t="str">
        <f>REF!$BM$8</f>
        <v>2026-2027</v>
      </c>
      <c r="D26" s="7" t="s">
        <v>3149</v>
      </c>
      <c r="E26" s="71" t="str">
        <f>'Identification '!$F$17</f>
        <v/>
      </c>
      <c r="F26" s="7" t="str">
        <f>'Identification '!$G$18</f>
        <v/>
      </c>
      <c r="G26" s="1112" t="s">
        <v>3049</v>
      </c>
      <c r="H26" s="71" t="s">
        <v>3045</v>
      </c>
      <c r="I26" s="71" t="s">
        <v>3048</v>
      </c>
      <c r="J26" s="1125"/>
      <c r="K26" s="1126">
        <f>'Section 14b'!H158</f>
        <v>0</v>
      </c>
      <c r="L26" s="1126"/>
      <c r="M26" s="1126"/>
      <c r="N26" s="1126"/>
    </row>
    <row r="27" spans="1:14" ht="14.5" customHeight="1">
      <c r="A27" s="7">
        <f>'Identification '!$F$11</f>
        <v>0</v>
      </c>
      <c r="B27" s="1209" t="str">
        <f>IF(AND('Identification '!$F$11="",'Identification '!$F$15&lt;&gt;""),'Identification '!$F$15,IF('Identification '!$F$11="","",IF('Identification '!$F$13="Inscrire le nom de votre organisme dans la cellule F15",'Identification '!$F$15,'Identification '!$F$13)))</f>
        <v/>
      </c>
      <c r="C27" s="7" t="str">
        <f>REF!$BM$8</f>
        <v>2026-2027</v>
      </c>
      <c r="D27" s="7" t="s">
        <v>3149</v>
      </c>
      <c r="E27" s="71" t="str">
        <f>'Identification '!$F$17</f>
        <v/>
      </c>
      <c r="F27" s="7" t="str">
        <f>'Identification '!$G$18</f>
        <v/>
      </c>
      <c r="G27" s="1112" t="s">
        <v>3049</v>
      </c>
      <c r="H27" s="71" t="s">
        <v>3045</v>
      </c>
      <c r="I27" s="71" t="s">
        <v>3061</v>
      </c>
      <c r="J27" s="1125"/>
      <c r="K27" s="1126">
        <f>'Section 14b'!H159</f>
        <v>0</v>
      </c>
      <c r="L27" s="1126"/>
      <c r="M27" s="1126"/>
      <c r="N27" s="1126"/>
    </row>
    <row r="28" spans="1:14">
      <c r="E28" s="71"/>
      <c r="G28" s="1112"/>
      <c r="H28" s="71"/>
    </row>
    <row r="29" spans="1:14">
      <c r="E29" s="71"/>
      <c r="G29" s="1112"/>
      <c r="H29" s="71"/>
    </row>
    <row r="30" spans="1:14">
      <c r="E30" s="71"/>
      <c r="G30" s="1112"/>
      <c r="H30" s="71"/>
    </row>
    <row r="31" spans="1:14">
      <c r="A31" s="71" t="s">
        <v>3137</v>
      </c>
      <c r="E31" s="71"/>
      <c r="G31" s="1112"/>
      <c r="H31" s="71"/>
    </row>
    <row r="32" spans="1:14">
      <c r="E32" s="71"/>
      <c r="G32" s="1112"/>
      <c r="H32" s="71"/>
    </row>
    <row r="33" spans="1:29" ht="57.5">
      <c r="A33" s="1111" t="s">
        <v>172</v>
      </c>
      <c r="B33" s="1111" t="s">
        <v>1830</v>
      </c>
      <c r="C33" s="1111" t="s">
        <v>3037</v>
      </c>
      <c r="D33" s="1111" t="s">
        <v>3148</v>
      </c>
      <c r="E33" s="1111" t="s">
        <v>3038</v>
      </c>
      <c r="F33" s="547" t="s">
        <v>3154</v>
      </c>
      <c r="G33" s="1111" t="s">
        <v>2857</v>
      </c>
      <c r="H33" s="1111" t="s">
        <v>232</v>
      </c>
      <c r="I33" s="547" t="s">
        <v>106</v>
      </c>
      <c r="J33" s="547" t="s">
        <v>3060</v>
      </c>
      <c r="K33" s="547" t="s">
        <v>3050</v>
      </c>
      <c r="L33" s="547" t="s">
        <v>111</v>
      </c>
      <c r="M33" s="547" t="s">
        <v>3051</v>
      </c>
      <c r="N33" s="547" t="s">
        <v>2855</v>
      </c>
      <c r="O33" s="547" t="s">
        <v>3052</v>
      </c>
      <c r="P33" s="547" t="s">
        <v>3053</v>
      </c>
      <c r="Q33" s="547" t="s">
        <v>3054</v>
      </c>
      <c r="R33" s="547" t="s">
        <v>3059</v>
      </c>
      <c r="S33" s="1113" t="s">
        <v>248</v>
      </c>
      <c r="T33" s="1113" t="s">
        <v>234</v>
      </c>
      <c r="U33" s="1114" t="s">
        <v>108</v>
      </c>
      <c r="V33" s="1114" t="s">
        <v>23</v>
      </c>
      <c r="W33" s="1115" t="s">
        <v>10</v>
      </c>
      <c r="X33" s="1115" t="s">
        <v>11</v>
      </c>
      <c r="Y33" s="1105" t="s">
        <v>3055</v>
      </c>
      <c r="Z33" s="1105" t="s">
        <v>3056</v>
      </c>
      <c r="AA33" s="1105" t="s">
        <v>267</v>
      </c>
      <c r="AB33" s="1105" t="s">
        <v>3057</v>
      </c>
      <c r="AC33" s="1105" t="s">
        <v>3058</v>
      </c>
    </row>
    <row r="34" spans="1:29">
      <c r="B34" s="1209"/>
      <c r="E34" s="71"/>
      <c r="G34" s="9"/>
      <c r="I34" s="1116"/>
      <c r="J34" s="71"/>
      <c r="K34" s="71"/>
      <c r="N34" s="71"/>
      <c r="O34" s="71"/>
      <c r="P34" s="71"/>
      <c r="Q34" s="71"/>
      <c r="R34" s="71"/>
      <c r="S34" s="71"/>
      <c r="T34" s="71"/>
      <c r="U34" s="47"/>
      <c r="V34" s="47"/>
      <c r="W34" s="47"/>
      <c r="X34" s="47"/>
      <c r="AA34" s="1119"/>
    </row>
    <row r="35" spans="1:29">
      <c r="B35" s="1209"/>
      <c r="E35" s="71"/>
      <c r="G35" s="9"/>
      <c r="I35" s="1116"/>
      <c r="J35" s="71"/>
      <c r="K35" s="71"/>
      <c r="N35" s="71"/>
      <c r="O35" s="71"/>
      <c r="P35" s="71"/>
      <c r="Q35" s="71"/>
      <c r="R35" s="71"/>
      <c r="S35" s="71"/>
      <c r="T35" s="71"/>
      <c r="U35" s="47"/>
      <c r="V35" s="47"/>
      <c r="W35" s="47"/>
      <c r="X35" s="47"/>
      <c r="AA35" s="1119"/>
    </row>
    <row r="36" spans="1:29">
      <c r="B36" s="1209"/>
      <c r="E36" s="71"/>
      <c r="G36" s="9"/>
      <c r="I36" s="1116"/>
      <c r="J36" s="71"/>
      <c r="K36" s="71"/>
      <c r="N36" s="71"/>
      <c r="O36" s="71"/>
      <c r="P36" s="71"/>
      <c r="Q36" s="71"/>
      <c r="R36" s="71"/>
      <c r="S36" s="71"/>
      <c r="T36" s="71"/>
      <c r="U36" s="47"/>
      <c r="V36" s="47"/>
      <c r="W36" s="47"/>
      <c r="X36" s="47"/>
      <c r="AA36" s="1119"/>
    </row>
    <row r="37" spans="1:29">
      <c r="B37" s="1209"/>
      <c r="E37" s="71"/>
      <c r="G37" s="9"/>
      <c r="I37" s="1116"/>
      <c r="J37" s="71"/>
      <c r="K37" s="71"/>
      <c r="N37" s="71"/>
      <c r="O37" s="71"/>
      <c r="P37" s="71"/>
      <c r="Q37" s="71"/>
      <c r="R37" s="71"/>
      <c r="S37" s="71"/>
      <c r="T37" s="71"/>
      <c r="U37" s="47"/>
      <c r="V37" s="47"/>
      <c r="W37" s="47"/>
      <c r="X37" s="47"/>
      <c r="AA37" s="1119"/>
    </row>
    <row r="38" spans="1:29">
      <c r="B38" s="1209"/>
      <c r="E38" s="71"/>
      <c r="G38" s="9"/>
      <c r="I38" s="1116"/>
      <c r="J38" s="71"/>
      <c r="K38" s="71"/>
      <c r="N38" s="71"/>
      <c r="O38" s="71"/>
      <c r="P38" s="71"/>
      <c r="Q38" s="71"/>
      <c r="R38" s="71"/>
      <c r="S38" s="71"/>
      <c r="T38" s="71"/>
      <c r="U38" s="47"/>
      <c r="V38" s="47"/>
      <c r="W38" s="47"/>
      <c r="X38" s="47"/>
      <c r="AA38" s="1119"/>
    </row>
    <row r="39" spans="1:29">
      <c r="B39" s="1209"/>
      <c r="E39" s="71"/>
      <c r="G39" s="9"/>
      <c r="I39" s="1116"/>
      <c r="J39" s="71"/>
      <c r="K39" s="71"/>
      <c r="N39" s="71"/>
      <c r="O39" s="71"/>
      <c r="P39" s="71"/>
      <c r="Q39" s="71"/>
      <c r="R39" s="71"/>
      <c r="S39" s="71"/>
      <c r="T39" s="71"/>
      <c r="U39" s="47"/>
      <c r="V39" s="47"/>
      <c r="W39" s="47"/>
      <c r="X39" s="47"/>
      <c r="AA39" s="1119"/>
    </row>
    <row r="40" spans="1:29">
      <c r="B40" s="1209"/>
      <c r="E40" s="71"/>
      <c r="G40" s="9"/>
      <c r="I40" s="1116"/>
      <c r="J40" s="71"/>
      <c r="K40" s="71"/>
      <c r="N40" s="71"/>
      <c r="O40" s="71"/>
      <c r="P40" s="71"/>
      <c r="Q40" s="71"/>
      <c r="R40" s="71"/>
      <c r="S40" s="71"/>
      <c r="T40" s="71"/>
      <c r="U40" s="47"/>
      <c r="V40" s="47"/>
      <c r="W40" s="47"/>
      <c r="X40" s="47"/>
      <c r="AA40" s="1119"/>
    </row>
    <row r="41" spans="1:29">
      <c r="B41" s="1209"/>
      <c r="E41" s="71"/>
      <c r="G41" s="9"/>
      <c r="I41" s="1116"/>
      <c r="J41" s="71"/>
      <c r="K41" s="71"/>
      <c r="N41" s="71"/>
      <c r="O41" s="71"/>
      <c r="P41" s="71"/>
      <c r="Q41" s="71"/>
      <c r="R41" s="71"/>
      <c r="S41" s="71"/>
      <c r="T41" s="71"/>
      <c r="U41" s="47"/>
      <c r="V41" s="47"/>
      <c r="W41" s="47"/>
      <c r="X41" s="47"/>
      <c r="AA41" s="1119"/>
    </row>
    <row r="42" spans="1:29">
      <c r="B42" s="1209"/>
      <c r="E42" s="71"/>
      <c r="G42" s="9"/>
      <c r="I42" s="1116"/>
      <c r="J42" s="71"/>
      <c r="K42" s="71"/>
      <c r="N42" s="71"/>
      <c r="O42" s="71"/>
      <c r="P42" s="71"/>
      <c r="Q42" s="71"/>
      <c r="R42" s="71"/>
      <c r="S42" s="71"/>
      <c r="T42" s="71"/>
      <c r="U42" s="47"/>
      <c r="V42" s="47"/>
      <c r="W42" s="47"/>
      <c r="X42" s="47"/>
      <c r="AA42" s="1119"/>
    </row>
    <row r="43" spans="1:29">
      <c r="B43" s="1209"/>
      <c r="E43" s="71"/>
      <c r="G43" s="9"/>
      <c r="I43" s="1116"/>
      <c r="J43" s="71"/>
      <c r="K43" s="71"/>
      <c r="N43" s="71"/>
      <c r="O43" s="71"/>
      <c r="P43" s="71"/>
      <c r="Q43" s="71"/>
      <c r="R43" s="71"/>
      <c r="S43" s="71"/>
      <c r="T43" s="71"/>
      <c r="U43" s="47"/>
      <c r="V43" s="47"/>
      <c r="W43" s="47"/>
      <c r="X43" s="47"/>
      <c r="AA43" s="1119"/>
    </row>
    <row r="44" spans="1:29">
      <c r="B44" s="1209"/>
      <c r="E44" s="71"/>
      <c r="G44" s="9"/>
      <c r="I44" s="1116"/>
      <c r="J44" s="71"/>
      <c r="K44" s="71"/>
      <c r="N44" s="71"/>
      <c r="O44" s="71"/>
      <c r="P44" s="71"/>
      <c r="Q44" s="71"/>
      <c r="R44" s="71"/>
      <c r="S44" s="71"/>
      <c r="T44" s="71"/>
      <c r="U44" s="47"/>
      <c r="V44" s="47"/>
      <c r="W44" s="47"/>
      <c r="X44" s="47"/>
      <c r="AA44" s="1119"/>
    </row>
    <row r="45" spans="1:29">
      <c r="B45" s="1209"/>
      <c r="E45" s="71"/>
      <c r="G45" s="9"/>
      <c r="I45" s="1116"/>
      <c r="J45" s="71"/>
      <c r="K45" s="71"/>
      <c r="N45" s="71"/>
      <c r="O45" s="71"/>
      <c r="P45" s="71"/>
      <c r="Q45" s="71"/>
      <c r="R45" s="71"/>
      <c r="S45" s="71"/>
      <c r="T45" s="71"/>
      <c r="U45" s="47"/>
      <c r="V45" s="47"/>
      <c r="W45" s="47"/>
      <c r="X45" s="47"/>
      <c r="AA45" s="1119"/>
    </row>
    <row r="46" spans="1:29">
      <c r="B46" s="1209"/>
      <c r="E46" s="71"/>
      <c r="G46" s="9"/>
      <c r="I46" s="1116"/>
      <c r="J46" s="71"/>
      <c r="K46" s="71"/>
      <c r="N46" s="71"/>
      <c r="O46" s="71"/>
      <c r="P46" s="71"/>
      <c r="Q46" s="71"/>
      <c r="R46" s="71"/>
      <c r="S46" s="71"/>
      <c r="T46" s="71"/>
      <c r="U46" s="47"/>
      <c r="V46" s="47"/>
      <c r="W46" s="47"/>
      <c r="X46" s="47"/>
      <c r="AA46" s="1119"/>
    </row>
    <row r="47" spans="1:29">
      <c r="B47" s="1209"/>
      <c r="E47" s="71"/>
      <c r="G47" s="9"/>
      <c r="I47" s="1116"/>
      <c r="J47" s="71"/>
      <c r="K47" s="71"/>
      <c r="N47" s="71"/>
      <c r="O47" s="71"/>
      <c r="P47" s="71"/>
      <c r="Q47" s="71"/>
      <c r="R47" s="71"/>
      <c r="S47" s="71"/>
      <c r="T47" s="71"/>
      <c r="U47" s="47"/>
      <c r="V47" s="47"/>
      <c r="W47" s="47"/>
      <c r="X47" s="47"/>
      <c r="AA47" s="1119"/>
    </row>
    <row r="48" spans="1:29">
      <c r="B48" s="1209"/>
      <c r="E48" s="71"/>
      <c r="G48" s="9"/>
      <c r="I48" s="1116"/>
      <c r="J48" s="71"/>
      <c r="K48" s="71"/>
      <c r="N48" s="71"/>
      <c r="O48" s="71"/>
      <c r="P48" s="71"/>
      <c r="Q48" s="71"/>
      <c r="R48" s="71"/>
      <c r="S48" s="71"/>
      <c r="T48" s="71"/>
      <c r="U48" s="47"/>
      <c r="V48" s="47"/>
      <c r="W48" s="47"/>
      <c r="X48" s="47"/>
      <c r="AA48" s="1119"/>
    </row>
    <row r="49" spans="2:27">
      <c r="B49" s="1209"/>
      <c r="E49" s="71"/>
      <c r="G49" s="9"/>
      <c r="I49" s="1116"/>
      <c r="J49" s="71"/>
      <c r="K49" s="71"/>
      <c r="N49" s="71"/>
      <c r="O49" s="71"/>
      <c r="P49" s="71"/>
      <c r="Q49" s="71"/>
      <c r="R49" s="71"/>
      <c r="S49" s="71"/>
      <c r="T49" s="71"/>
      <c r="U49" s="47"/>
      <c r="V49" s="47"/>
      <c r="W49" s="47"/>
      <c r="X49" s="47"/>
      <c r="AA49" s="1119"/>
    </row>
    <row r="50" spans="2:27">
      <c r="B50" s="1209"/>
      <c r="E50" s="71"/>
      <c r="G50" s="9"/>
      <c r="I50" s="1116"/>
      <c r="J50" s="71"/>
      <c r="K50" s="71"/>
      <c r="N50" s="71"/>
      <c r="O50" s="71"/>
      <c r="P50" s="71"/>
      <c r="Q50" s="71"/>
      <c r="R50" s="71"/>
      <c r="S50" s="71"/>
      <c r="T50" s="71"/>
      <c r="U50" s="47"/>
      <c r="V50" s="47"/>
      <c r="W50" s="47"/>
      <c r="X50" s="47"/>
      <c r="AA50" s="1119"/>
    </row>
    <row r="51" spans="2:27">
      <c r="B51" s="1209"/>
      <c r="E51" s="71"/>
      <c r="G51" s="9"/>
      <c r="I51" s="1116"/>
      <c r="J51" s="71"/>
      <c r="K51" s="71"/>
      <c r="N51" s="71"/>
      <c r="O51" s="71"/>
      <c r="P51" s="71"/>
      <c r="Q51" s="71"/>
      <c r="R51" s="71"/>
      <c r="S51" s="71"/>
      <c r="T51" s="71"/>
      <c r="U51" s="47"/>
      <c r="V51" s="47"/>
      <c r="W51" s="47"/>
      <c r="X51" s="47"/>
      <c r="AA51" s="1119"/>
    </row>
    <row r="52" spans="2:27">
      <c r="B52" s="1209"/>
      <c r="E52" s="71"/>
      <c r="G52" s="9"/>
      <c r="I52" s="1116"/>
      <c r="J52" s="71"/>
      <c r="K52" s="71"/>
      <c r="N52" s="71"/>
      <c r="O52" s="71"/>
      <c r="P52" s="71"/>
      <c r="Q52" s="71"/>
      <c r="R52" s="71"/>
      <c r="S52" s="71"/>
      <c r="T52" s="71"/>
      <c r="U52" s="47"/>
      <c r="V52" s="47"/>
      <c r="W52" s="47"/>
      <c r="X52" s="47"/>
      <c r="AA52" s="1119"/>
    </row>
    <row r="53" spans="2:27">
      <c r="B53" s="1209"/>
      <c r="E53" s="71"/>
      <c r="G53" s="9"/>
      <c r="I53" s="1116"/>
      <c r="J53" s="71"/>
      <c r="K53" s="71"/>
      <c r="N53" s="71"/>
      <c r="O53" s="71"/>
      <c r="P53" s="71"/>
      <c r="Q53" s="71"/>
      <c r="R53" s="71"/>
      <c r="S53" s="71"/>
      <c r="T53" s="71"/>
      <c r="U53" s="47"/>
      <c r="V53" s="47"/>
      <c r="W53" s="47"/>
      <c r="X53" s="47"/>
      <c r="AA53" s="1119"/>
    </row>
    <row r="54" spans="2:27">
      <c r="B54" s="1209"/>
      <c r="E54" s="71"/>
      <c r="G54" s="9"/>
      <c r="I54" s="1116"/>
      <c r="J54" s="71"/>
      <c r="K54" s="71"/>
      <c r="N54" s="71"/>
      <c r="O54" s="71"/>
      <c r="P54" s="71"/>
      <c r="Q54" s="71"/>
      <c r="R54" s="71"/>
      <c r="S54" s="71"/>
      <c r="T54" s="71"/>
      <c r="U54" s="47"/>
      <c r="V54" s="47"/>
      <c r="W54" s="47"/>
      <c r="X54" s="47"/>
      <c r="AA54" s="1119"/>
    </row>
    <row r="55" spans="2:27">
      <c r="B55" s="1209"/>
      <c r="E55" s="71"/>
      <c r="G55" s="9"/>
      <c r="I55" s="1116"/>
      <c r="J55" s="71"/>
      <c r="K55" s="71"/>
      <c r="N55" s="71"/>
      <c r="O55" s="71"/>
      <c r="P55" s="71"/>
      <c r="Q55" s="71"/>
      <c r="R55" s="71"/>
      <c r="S55" s="71"/>
      <c r="T55" s="71"/>
      <c r="U55" s="47"/>
      <c r="V55" s="47"/>
      <c r="W55" s="47"/>
      <c r="X55" s="47"/>
      <c r="AA55" s="1119"/>
    </row>
    <row r="56" spans="2:27">
      <c r="B56" s="1209"/>
      <c r="E56" s="71"/>
      <c r="G56" s="9"/>
      <c r="I56" s="1116"/>
      <c r="J56" s="71"/>
      <c r="K56" s="71"/>
      <c r="N56" s="71"/>
      <c r="O56" s="71"/>
      <c r="P56" s="71"/>
      <c r="Q56" s="71"/>
      <c r="R56" s="71"/>
      <c r="S56" s="71"/>
      <c r="T56" s="71"/>
      <c r="U56" s="47"/>
      <c r="V56" s="47"/>
      <c r="W56" s="47"/>
      <c r="X56" s="47"/>
      <c r="AA56" s="1119"/>
    </row>
    <row r="57" spans="2:27">
      <c r="B57" s="1209"/>
      <c r="E57" s="71"/>
      <c r="G57" s="9"/>
      <c r="I57" s="1116"/>
      <c r="J57" s="71"/>
      <c r="K57" s="71"/>
      <c r="N57" s="71"/>
      <c r="O57" s="71"/>
      <c r="P57" s="71"/>
      <c r="Q57" s="71"/>
      <c r="R57" s="71"/>
      <c r="S57" s="71"/>
      <c r="T57" s="71"/>
      <c r="U57" s="47"/>
      <c r="V57" s="47"/>
      <c r="W57" s="47"/>
      <c r="X57" s="47"/>
      <c r="AA57" s="1119"/>
    </row>
    <row r="58" spans="2:27">
      <c r="B58" s="1209"/>
      <c r="E58" s="71"/>
      <c r="G58" s="9"/>
      <c r="I58" s="1116"/>
      <c r="J58" s="71"/>
      <c r="K58" s="71"/>
      <c r="N58" s="71"/>
      <c r="O58" s="71"/>
      <c r="P58" s="71"/>
      <c r="Q58" s="71"/>
      <c r="R58" s="71"/>
      <c r="S58" s="71"/>
      <c r="T58" s="71"/>
      <c r="U58" s="47"/>
      <c r="V58" s="47"/>
      <c r="W58" s="47"/>
      <c r="X58" s="47"/>
      <c r="AA58" s="1119"/>
    </row>
    <row r="59" spans="2:27">
      <c r="B59" s="1209"/>
      <c r="E59" s="71"/>
      <c r="G59" s="9"/>
      <c r="I59" s="1116"/>
      <c r="J59" s="71"/>
      <c r="K59" s="71"/>
      <c r="N59" s="71"/>
      <c r="O59" s="71"/>
      <c r="P59" s="71"/>
      <c r="Q59" s="71"/>
      <c r="R59" s="71"/>
      <c r="S59" s="71"/>
      <c r="T59" s="71"/>
      <c r="U59" s="47"/>
      <c r="V59" s="47"/>
      <c r="W59" s="47"/>
      <c r="X59" s="47"/>
      <c r="AA59" s="1119"/>
    </row>
    <row r="60" spans="2:27">
      <c r="B60" s="1209"/>
      <c r="E60" s="71"/>
      <c r="G60" s="9"/>
      <c r="I60" s="1116"/>
      <c r="J60" s="71"/>
      <c r="K60" s="71"/>
      <c r="N60" s="71"/>
      <c r="O60" s="71"/>
      <c r="P60" s="71"/>
      <c r="Q60" s="71"/>
      <c r="R60" s="71"/>
      <c r="S60" s="71"/>
      <c r="T60" s="71"/>
      <c r="U60" s="47"/>
      <c r="V60" s="47"/>
      <c r="W60" s="47"/>
      <c r="X60" s="47"/>
      <c r="AA60" s="1119"/>
    </row>
    <row r="61" spans="2:27">
      <c r="B61" s="1209"/>
      <c r="E61" s="71"/>
      <c r="G61" s="9"/>
      <c r="I61" s="1116"/>
      <c r="J61" s="71"/>
      <c r="K61" s="71"/>
      <c r="N61" s="71"/>
      <c r="O61" s="71"/>
      <c r="P61" s="71"/>
      <c r="Q61" s="71"/>
      <c r="R61" s="71"/>
      <c r="S61" s="71"/>
      <c r="T61" s="71"/>
      <c r="U61" s="47"/>
      <c r="V61" s="47"/>
      <c r="W61" s="47"/>
      <c r="X61" s="47"/>
      <c r="AA61" s="1119"/>
    </row>
    <row r="62" spans="2:27">
      <c r="B62" s="1209"/>
      <c r="E62" s="71"/>
      <c r="G62" s="9"/>
      <c r="I62" s="1116"/>
      <c r="J62" s="71"/>
      <c r="K62" s="71"/>
      <c r="N62" s="71"/>
      <c r="O62" s="71"/>
      <c r="P62" s="71"/>
      <c r="Q62" s="71"/>
      <c r="R62" s="71"/>
      <c r="S62" s="71"/>
      <c r="T62" s="71"/>
      <c r="U62" s="47"/>
      <c r="V62" s="47"/>
      <c r="W62" s="47"/>
      <c r="X62" s="47"/>
      <c r="AA62" s="1119"/>
    </row>
    <row r="63" spans="2:27">
      <c r="B63" s="1209"/>
      <c r="E63" s="71"/>
      <c r="G63" s="9"/>
      <c r="I63" s="1116"/>
      <c r="J63" s="71"/>
      <c r="K63" s="71"/>
      <c r="N63" s="71"/>
      <c r="O63" s="71"/>
      <c r="P63" s="71"/>
      <c r="Q63" s="71"/>
      <c r="R63" s="71"/>
      <c r="S63" s="71"/>
      <c r="T63" s="71"/>
      <c r="U63" s="47"/>
      <c r="V63" s="47"/>
      <c r="W63" s="47"/>
      <c r="X63" s="47"/>
      <c r="AA63" s="1119"/>
    </row>
    <row r="64" spans="2:27">
      <c r="B64" s="1209"/>
      <c r="E64" s="71"/>
      <c r="G64" s="9"/>
      <c r="I64" s="1116"/>
      <c r="J64" s="71"/>
      <c r="K64" s="71"/>
      <c r="N64" s="71"/>
      <c r="O64" s="71"/>
      <c r="P64" s="71"/>
      <c r="Q64" s="71"/>
      <c r="R64" s="71"/>
      <c r="S64" s="71"/>
      <c r="T64" s="71"/>
      <c r="U64" s="47"/>
      <c r="V64" s="47"/>
      <c r="W64" s="47"/>
      <c r="X64" s="47"/>
      <c r="AA64" s="1119"/>
    </row>
    <row r="65" spans="2:27">
      <c r="B65" s="1209"/>
      <c r="E65" s="71"/>
      <c r="G65" s="9"/>
      <c r="I65" s="1116"/>
      <c r="J65" s="71"/>
      <c r="K65" s="71"/>
      <c r="N65" s="71"/>
      <c r="O65" s="71"/>
      <c r="P65" s="71"/>
      <c r="Q65" s="71"/>
      <c r="R65" s="71"/>
      <c r="S65" s="71"/>
      <c r="T65" s="71"/>
      <c r="U65" s="47"/>
      <c r="V65" s="47"/>
      <c r="W65" s="47"/>
      <c r="X65" s="47"/>
      <c r="AA65" s="1119"/>
    </row>
    <row r="66" spans="2:27">
      <c r="B66" s="1209"/>
      <c r="E66" s="71"/>
      <c r="G66" s="9"/>
      <c r="I66" s="1116"/>
      <c r="J66" s="71"/>
      <c r="K66" s="71"/>
      <c r="N66" s="71"/>
      <c r="O66" s="71"/>
      <c r="P66" s="71"/>
      <c r="Q66" s="71"/>
      <c r="R66" s="71"/>
      <c r="S66" s="71"/>
      <c r="T66" s="71"/>
      <c r="U66" s="47"/>
      <c r="V66" s="47"/>
      <c r="W66" s="47"/>
      <c r="X66" s="47"/>
      <c r="AA66" s="1119"/>
    </row>
    <row r="67" spans="2:27">
      <c r="B67" s="1209"/>
      <c r="E67" s="71"/>
      <c r="G67" s="9"/>
      <c r="I67" s="1116"/>
      <c r="J67" s="71"/>
      <c r="K67" s="71"/>
      <c r="N67" s="71"/>
      <c r="O67" s="71"/>
      <c r="P67" s="71"/>
      <c r="Q67" s="71"/>
      <c r="R67" s="71"/>
      <c r="S67" s="71"/>
      <c r="T67" s="71"/>
      <c r="U67" s="47"/>
      <c r="V67" s="47"/>
      <c r="W67" s="47"/>
      <c r="X67" s="47"/>
      <c r="AA67" s="1119"/>
    </row>
    <row r="68" spans="2:27">
      <c r="B68" s="1209"/>
      <c r="E68" s="71"/>
      <c r="G68" s="9"/>
      <c r="I68" s="1116"/>
      <c r="J68" s="71"/>
      <c r="K68" s="71"/>
      <c r="N68" s="71"/>
      <c r="O68" s="71"/>
      <c r="P68" s="71"/>
      <c r="Q68" s="71"/>
      <c r="R68" s="71"/>
      <c r="S68" s="71"/>
      <c r="T68" s="71"/>
      <c r="U68" s="47"/>
      <c r="V68" s="47"/>
      <c r="W68" s="47"/>
      <c r="X68" s="47"/>
      <c r="AA68" s="1119"/>
    </row>
    <row r="69" spans="2:27">
      <c r="B69" s="1209"/>
      <c r="E69" s="71"/>
      <c r="G69" s="9"/>
      <c r="I69" s="1116"/>
      <c r="J69" s="71"/>
      <c r="K69" s="71"/>
      <c r="N69" s="71"/>
      <c r="O69" s="71"/>
      <c r="P69" s="71"/>
      <c r="Q69" s="71"/>
      <c r="R69" s="71"/>
      <c r="S69" s="71"/>
      <c r="T69" s="71"/>
      <c r="U69" s="47"/>
      <c r="V69" s="47"/>
      <c r="W69" s="47"/>
      <c r="X69" s="47"/>
      <c r="AA69" s="1119"/>
    </row>
    <row r="70" spans="2:27">
      <c r="B70" s="1209"/>
      <c r="E70" s="71"/>
      <c r="G70" s="9"/>
      <c r="I70" s="1116"/>
      <c r="J70" s="71"/>
      <c r="K70" s="71"/>
      <c r="N70" s="71"/>
      <c r="O70" s="71"/>
      <c r="P70" s="71"/>
      <c r="Q70" s="71"/>
      <c r="R70" s="71"/>
      <c r="S70" s="71"/>
      <c r="T70" s="71"/>
      <c r="U70" s="47"/>
      <c r="V70" s="47"/>
      <c r="W70" s="47"/>
      <c r="X70" s="47"/>
      <c r="AA70" s="1119"/>
    </row>
    <row r="71" spans="2:27">
      <c r="B71" s="1209"/>
      <c r="E71" s="71"/>
      <c r="G71" s="9"/>
      <c r="I71" s="1116"/>
      <c r="J71" s="71"/>
      <c r="K71" s="71"/>
      <c r="N71" s="71"/>
      <c r="O71" s="71"/>
      <c r="P71" s="71"/>
      <c r="Q71" s="71"/>
      <c r="R71" s="71"/>
      <c r="S71" s="71"/>
      <c r="T71" s="71"/>
      <c r="U71" s="47"/>
      <c r="V71" s="47"/>
      <c r="W71" s="47"/>
      <c r="X71" s="47"/>
      <c r="AA71" s="1119"/>
    </row>
    <row r="72" spans="2:27">
      <c r="B72" s="1209"/>
      <c r="E72" s="71"/>
      <c r="G72" s="9"/>
      <c r="I72" s="1116"/>
      <c r="J72" s="71"/>
      <c r="K72" s="71"/>
      <c r="N72" s="71"/>
      <c r="O72" s="71"/>
      <c r="P72" s="71"/>
      <c r="Q72" s="71"/>
      <c r="R72" s="71"/>
      <c r="S72" s="71"/>
      <c r="T72" s="71"/>
      <c r="U72" s="47"/>
      <c r="V72" s="47"/>
      <c r="W72" s="47"/>
      <c r="X72" s="47"/>
      <c r="AA72" s="1119"/>
    </row>
    <row r="73" spans="2:27">
      <c r="B73" s="1209"/>
      <c r="E73" s="71"/>
      <c r="G73" s="9"/>
      <c r="I73" s="1116"/>
      <c r="J73" s="71"/>
      <c r="K73" s="71"/>
      <c r="N73" s="71"/>
      <c r="O73" s="71"/>
      <c r="P73" s="71"/>
      <c r="Q73" s="71"/>
      <c r="R73" s="71"/>
      <c r="S73" s="71"/>
      <c r="T73" s="71"/>
      <c r="U73" s="47"/>
      <c r="V73" s="47"/>
      <c r="W73" s="47"/>
      <c r="X73" s="47"/>
      <c r="AA73" s="1119"/>
    </row>
    <row r="74" spans="2:27">
      <c r="B74" s="1209"/>
      <c r="E74" s="71"/>
      <c r="G74" s="9"/>
      <c r="I74" s="1116"/>
      <c r="J74" s="71"/>
      <c r="K74" s="71"/>
      <c r="N74" s="71"/>
      <c r="O74" s="71"/>
      <c r="P74" s="71"/>
      <c r="Q74" s="71"/>
      <c r="R74" s="71"/>
      <c r="S74" s="71"/>
      <c r="T74" s="71"/>
      <c r="U74" s="47"/>
      <c r="V74" s="47"/>
      <c r="W74" s="47"/>
      <c r="X74" s="47"/>
      <c r="AA74" s="1119"/>
    </row>
    <row r="75" spans="2:27">
      <c r="B75" s="1209"/>
      <c r="E75" s="71"/>
      <c r="G75" s="9"/>
      <c r="I75" s="1116"/>
      <c r="J75" s="71"/>
      <c r="K75" s="71"/>
      <c r="N75" s="71"/>
      <c r="O75" s="71"/>
      <c r="P75" s="71"/>
      <c r="Q75" s="71"/>
      <c r="R75" s="71"/>
      <c r="S75" s="71"/>
      <c r="T75" s="71"/>
      <c r="U75" s="47"/>
      <c r="V75" s="47"/>
      <c r="W75" s="47"/>
      <c r="X75" s="47"/>
      <c r="AA75" s="1119"/>
    </row>
    <row r="76" spans="2:27">
      <c r="B76" s="1209"/>
      <c r="E76" s="71"/>
      <c r="G76" s="9"/>
      <c r="I76" s="1116"/>
      <c r="J76" s="71"/>
      <c r="K76" s="71"/>
      <c r="N76" s="71"/>
      <c r="O76" s="71"/>
      <c r="P76" s="71"/>
      <c r="Q76" s="71"/>
      <c r="R76" s="71"/>
      <c r="S76" s="71"/>
      <c r="T76" s="71"/>
      <c r="U76" s="47"/>
      <c r="V76" s="47"/>
      <c r="W76" s="47"/>
      <c r="X76" s="47"/>
      <c r="AA76" s="1119"/>
    </row>
    <row r="77" spans="2:27">
      <c r="B77" s="1209"/>
      <c r="E77" s="71"/>
      <c r="G77" s="9"/>
      <c r="I77" s="1116"/>
      <c r="J77" s="71"/>
      <c r="K77" s="71"/>
      <c r="N77" s="71"/>
      <c r="O77" s="71"/>
      <c r="P77" s="71"/>
      <c r="Q77" s="71"/>
      <c r="R77" s="71"/>
      <c r="S77" s="71"/>
      <c r="T77" s="71"/>
      <c r="U77" s="47"/>
      <c r="V77" s="47"/>
      <c r="W77" s="47"/>
      <c r="X77" s="47"/>
      <c r="AA77" s="1119"/>
    </row>
    <row r="78" spans="2:27">
      <c r="B78" s="1209"/>
      <c r="E78" s="71"/>
      <c r="G78" s="9"/>
      <c r="I78" s="1116"/>
      <c r="J78" s="71"/>
      <c r="K78" s="71"/>
      <c r="N78" s="71"/>
      <c r="O78" s="71"/>
      <c r="P78" s="71"/>
      <c r="Q78" s="71"/>
      <c r="R78" s="71"/>
      <c r="S78" s="71"/>
      <c r="T78" s="71"/>
      <c r="U78" s="47"/>
      <c r="V78" s="47"/>
      <c r="W78" s="47"/>
      <c r="X78" s="47"/>
      <c r="AA78" s="1119"/>
    </row>
    <row r="79" spans="2:27">
      <c r="B79" s="1209"/>
      <c r="E79" s="71"/>
      <c r="G79" s="9"/>
      <c r="I79" s="1116"/>
      <c r="J79" s="71"/>
      <c r="K79" s="71"/>
      <c r="N79" s="71"/>
      <c r="O79" s="71"/>
      <c r="P79" s="71"/>
      <c r="Q79" s="71"/>
      <c r="R79" s="71"/>
      <c r="S79" s="71"/>
      <c r="T79" s="71"/>
      <c r="U79" s="47"/>
      <c r="V79" s="47"/>
      <c r="W79" s="47"/>
      <c r="X79" s="47"/>
      <c r="AA79" s="1119"/>
    </row>
    <row r="80" spans="2:27">
      <c r="B80" s="1209"/>
      <c r="E80" s="71"/>
      <c r="G80" s="9"/>
      <c r="I80" s="1116"/>
      <c r="J80" s="71"/>
      <c r="K80" s="71"/>
      <c r="N80" s="71"/>
      <c r="O80" s="71"/>
      <c r="P80" s="71"/>
      <c r="Q80" s="71"/>
      <c r="R80" s="71"/>
      <c r="S80" s="71"/>
      <c r="T80" s="71"/>
      <c r="U80" s="47"/>
      <c r="V80" s="47"/>
      <c r="W80" s="47"/>
      <c r="X80" s="47"/>
      <c r="AA80" s="1119"/>
    </row>
    <row r="81" spans="2:27">
      <c r="B81" s="1209"/>
      <c r="E81" s="71"/>
      <c r="G81" s="9"/>
      <c r="I81" s="1116"/>
      <c r="J81" s="71"/>
      <c r="K81" s="71"/>
      <c r="N81" s="71"/>
      <c r="O81" s="71"/>
      <c r="P81" s="71"/>
      <c r="Q81" s="71"/>
      <c r="R81" s="71"/>
      <c r="S81" s="71"/>
      <c r="T81" s="71"/>
      <c r="U81" s="47"/>
      <c r="V81" s="47"/>
      <c r="W81" s="47"/>
      <c r="X81" s="47"/>
      <c r="AA81" s="1119"/>
    </row>
    <row r="82" spans="2:27">
      <c r="B82" s="1209"/>
      <c r="E82" s="71"/>
      <c r="G82" s="9"/>
      <c r="I82" s="1116"/>
      <c r="J82" s="71"/>
      <c r="K82" s="71"/>
      <c r="N82" s="71"/>
      <c r="O82" s="71"/>
      <c r="P82" s="71"/>
      <c r="Q82" s="71"/>
      <c r="R82" s="71"/>
      <c r="S82" s="71"/>
      <c r="T82" s="71"/>
      <c r="U82" s="47"/>
      <c r="V82" s="47"/>
      <c r="W82" s="47"/>
      <c r="X82" s="47"/>
      <c r="AA82" s="1119"/>
    </row>
    <row r="83" spans="2:27">
      <c r="B83" s="1209"/>
      <c r="E83" s="71"/>
      <c r="G83" s="9"/>
      <c r="I83" s="1116"/>
      <c r="J83" s="71"/>
      <c r="K83" s="71"/>
      <c r="N83" s="71"/>
      <c r="O83" s="71"/>
      <c r="P83" s="71"/>
      <c r="Q83" s="71"/>
      <c r="R83" s="71"/>
      <c r="S83" s="71"/>
      <c r="T83" s="71"/>
      <c r="U83" s="47"/>
      <c r="V83" s="47"/>
      <c r="W83" s="47"/>
      <c r="X83" s="47"/>
      <c r="AA83" s="1119"/>
    </row>
    <row r="84" spans="2:27">
      <c r="B84" s="1209"/>
      <c r="E84" s="71"/>
      <c r="G84" s="9"/>
      <c r="I84" s="1116"/>
      <c r="J84" s="71"/>
      <c r="K84" s="71"/>
      <c r="N84" s="71"/>
      <c r="O84" s="71"/>
      <c r="P84" s="71"/>
      <c r="Q84" s="71"/>
      <c r="R84" s="71"/>
      <c r="S84" s="71"/>
      <c r="T84" s="71"/>
      <c r="U84" s="47"/>
      <c r="V84" s="47"/>
      <c r="W84" s="47"/>
      <c r="X84" s="47"/>
      <c r="AA84" s="1119"/>
    </row>
    <row r="85" spans="2:27">
      <c r="B85" s="1209"/>
      <c r="E85" s="71"/>
      <c r="G85" s="9"/>
      <c r="I85" s="1116"/>
      <c r="J85" s="71"/>
      <c r="K85" s="71"/>
      <c r="N85" s="71"/>
      <c r="O85" s="71"/>
      <c r="P85" s="71"/>
      <c r="Q85" s="71"/>
      <c r="R85" s="71"/>
      <c r="S85" s="71"/>
      <c r="T85" s="71"/>
      <c r="U85" s="47"/>
      <c r="V85" s="47"/>
      <c r="W85" s="47"/>
      <c r="X85" s="47"/>
      <c r="AA85" s="1119"/>
    </row>
    <row r="86" spans="2:27">
      <c r="B86" s="1209"/>
      <c r="E86" s="71"/>
      <c r="G86" s="9"/>
      <c r="I86" s="1116"/>
      <c r="J86" s="71"/>
      <c r="K86" s="71"/>
      <c r="N86" s="71"/>
      <c r="O86" s="71"/>
      <c r="P86" s="71"/>
      <c r="Q86" s="71"/>
      <c r="R86" s="71"/>
      <c r="S86" s="71"/>
      <c r="T86" s="71"/>
      <c r="U86" s="47"/>
      <c r="V86" s="47"/>
      <c r="W86" s="47"/>
      <c r="X86" s="47"/>
      <c r="AA86" s="1119"/>
    </row>
    <row r="87" spans="2:27">
      <c r="B87" s="1209"/>
      <c r="E87" s="71"/>
      <c r="G87" s="9"/>
      <c r="I87" s="1116"/>
      <c r="J87" s="71"/>
      <c r="K87" s="71"/>
      <c r="N87" s="71"/>
      <c r="O87" s="71"/>
      <c r="P87" s="71"/>
      <c r="Q87" s="71"/>
      <c r="R87" s="71"/>
      <c r="S87" s="71"/>
      <c r="T87" s="71"/>
      <c r="U87" s="47"/>
      <c r="V87" s="47"/>
      <c r="W87" s="47"/>
      <c r="X87" s="47"/>
      <c r="AA87" s="1119"/>
    </row>
    <row r="88" spans="2:27">
      <c r="B88" s="1209"/>
      <c r="E88" s="71"/>
      <c r="G88" s="9"/>
      <c r="I88" s="1116"/>
      <c r="J88" s="71"/>
      <c r="K88" s="71"/>
      <c r="N88" s="71"/>
      <c r="O88" s="71"/>
      <c r="P88" s="71"/>
      <c r="Q88" s="71"/>
      <c r="R88" s="71"/>
      <c r="S88" s="71"/>
      <c r="T88" s="71"/>
      <c r="U88" s="47"/>
      <c r="V88" s="47"/>
      <c r="W88" s="47"/>
      <c r="X88" s="47"/>
      <c r="AA88" s="1119"/>
    </row>
    <row r="89" spans="2:27">
      <c r="B89" s="1209"/>
      <c r="E89" s="71"/>
      <c r="G89" s="9"/>
      <c r="I89" s="1116"/>
      <c r="J89" s="71"/>
      <c r="K89" s="71"/>
      <c r="N89" s="71"/>
      <c r="O89" s="71"/>
      <c r="P89" s="71"/>
      <c r="Q89" s="71"/>
      <c r="R89" s="71"/>
      <c r="S89" s="71"/>
      <c r="T89" s="71"/>
      <c r="U89" s="47"/>
      <c r="V89" s="47"/>
      <c r="W89" s="47"/>
      <c r="X89" s="47"/>
      <c r="AA89" s="1119"/>
    </row>
    <row r="90" spans="2:27">
      <c r="B90" s="1209"/>
      <c r="E90" s="71"/>
      <c r="G90" s="9"/>
      <c r="I90" s="1116"/>
      <c r="J90" s="71"/>
      <c r="K90" s="71"/>
      <c r="N90" s="71"/>
      <c r="O90" s="71"/>
      <c r="P90" s="71"/>
      <c r="Q90" s="71"/>
      <c r="R90" s="71"/>
      <c r="S90" s="71"/>
      <c r="T90" s="71"/>
      <c r="U90" s="47"/>
      <c r="V90" s="47"/>
      <c r="W90" s="47"/>
      <c r="X90" s="47"/>
      <c r="AA90" s="1119"/>
    </row>
    <row r="91" spans="2:27">
      <c r="B91" s="1209"/>
      <c r="E91" s="71"/>
      <c r="G91" s="9"/>
      <c r="I91" s="1116"/>
      <c r="J91" s="71"/>
      <c r="K91" s="71"/>
      <c r="N91" s="71"/>
      <c r="O91" s="71"/>
      <c r="P91" s="71"/>
      <c r="Q91" s="71"/>
      <c r="R91" s="71"/>
      <c r="S91" s="71"/>
      <c r="T91" s="71"/>
      <c r="U91" s="47"/>
      <c r="V91" s="47"/>
      <c r="W91" s="47"/>
      <c r="X91" s="47"/>
      <c r="AA91" s="1119"/>
    </row>
    <row r="92" spans="2:27">
      <c r="B92" s="1209"/>
      <c r="E92" s="71"/>
      <c r="G92" s="9"/>
      <c r="I92" s="1116"/>
      <c r="J92" s="71"/>
      <c r="K92" s="71"/>
      <c r="N92" s="71"/>
      <c r="O92" s="71"/>
      <c r="P92" s="71"/>
      <c r="Q92" s="71"/>
      <c r="R92" s="71"/>
      <c r="S92" s="71"/>
      <c r="T92" s="71"/>
      <c r="U92" s="47"/>
      <c r="V92" s="47"/>
      <c r="W92" s="47"/>
      <c r="X92" s="47"/>
      <c r="AA92" s="1119"/>
    </row>
    <row r="93" spans="2:27">
      <c r="B93" s="1209"/>
      <c r="E93" s="71"/>
      <c r="G93" s="9"/>
      <c r="I93" s="1116"/>
      <c r="J93" s="71"/>
      <c r="K93" s="71"/>
      <c r="N93" s="71"/>
      <c r="O93" s="71"/>
      <c r="P93" s="71"/>
      <c r="Q93" s="71"/>
      <c r="R93" s="71"/>
      <c r="S93" s="71"/>
      <c r="T93" s="71"/>
      <c r="U93" s="47"/>
      <c r="V93" s="47"/>
      <c r="W93" s="47"/>
      <c r="X93" s="47"/>
      <c r="AA93" s="1119"/>
    </row>
    <row r="94" spans="2:27">
      <c r="B94" s="1209"/>
      <c r="E94" s="71"/>
      <c r="G94" s="9"/>
      <c r="I94" s="1116"/>
      <c r="J94" s="71"/>
      <c r="K94" s="71"/>
      <c r="N94" s="71"/>
      <c r="O94" s="71"/>
      <c r="P94" s="71"/>
      <c r="Q94" s="71"/>
      <c r="R94" s="71"/>
      <c r="S94" s="71"/>
      <c r="T94" s="71"/>
      <c r="U94" s="47"/>
      <c r="V94" s="47"/>
      <c r="W94" s="47"/>
      <c r="X94" s="47"/>
      <c r="AA94" s="1119"/>
    </row>
    <row r="95" spans="2:27">
      <c r="B95" s="1209"/>
      <c r="E95" s="71"/>
      <c r="G95" s="9"/>
      <c r="I95" s="1116"/>
      <c r="J95" s="71"/>
      <c r="K95" s="71"/>
      <c r="N95" s="71"/>
      <c r="O95" s="71"/>
      <c r="P95" s="71"/>
      <c r="Q95" s="71"/>
      <c r="R95" s="71"/>
      <c r="S95" s="71"/>
      <c r="T95" s="71"/>
      <c r="U95" s="47"/>
      <c r="V95" s="47"/>
      <c r="W95" s="47"/>
      <c r="X95" s="47"/>
      <c r="AA95" s="1119"/>
    </row>
    <row r="96" spans="2:27">
      <c r="B96" s="1209"/>
      <c r="E96" s="71"/>
      <c r="G96" s="9"/>
      <c r="I96" s="1116"/>
      <c r="J96" s="71"/>
      <c r="K96" s="71"/>
      <c r="N96" s="71"/>
      <c r="O96" s="71"/>
      <c r="P96" s="71"/>
      <c r="Q96" s="71"/>
      <c r="R96" s="71"/>
      <c r="S96" s="71"/>
      <c r="T96" s="71"/>
      <c r="U96" s="47"/>
      <c r="V96" s="47"/>
      <c r="W96" s="47"/>
      <c r="X96" s="47"/>
      <c r="AA96" s="1119"/>
    </row>
    <row r="97" spans="2:27">
      <c r="B97" s="1209"/>
      <c r="E97" s="71"/>
      <c r="G97" s="9"/>
      <c r="I97" s="1116"/>
      <c r="J97" s="71"/>
      <c r="K97" s="71"/>
      <c r="N97" s="71"/>
      <c r="O97" s="71"/>
      <c r="P97" s="71"/>
      <c r="Q97" s="71"/>
      <c r="R97" s="71"/>
      <c r="S97" s="71"/>
      <c r="T97" s="71"/>
      <c r="U97" s="47"/>
      <c r="V97" s="47"/>
      <c r="W97" s="47"/>
      <c r="X97" s="47"/>
      <c r="AA97" s="1119"/>
    </row>
    <row r="98" spans="2:27">
      <c r="B98" s="1209"/>
      <c r="E98" s="71"/>
      <c r="G98" s="9"/>
      <c r="I98" s="1116"/>
      <c r="J98" s="71"/>
      <c r="K98" s="71"/>
      <c r="N98" s="71"/>
      <c r="O98" s="71"/>
      <c r="P98" s="71"/>
      <c r="Q98" s="71"/>
      <c r="R98" s="71"/>
      <c r="S98" s="71"/>
      <c r="T98" s="71"/>
      <c r="U98" s="47"/>
      <c r="V98" s="47"/>
      <c r="W98" s="47"/>
      <c r="X98" s="47"/>
      <c r="AA98" s="1119"/>
    </row>
    <row r="99" spans="2:27">
      <c r="B99" s="1209"/>
      <c r="E99" s="71"/>
      <c r="G99" s="9"/>
      <c r="I99" s="1116"/>
      <c r="J99" s="71"/>
      <c r="K99" s="71"/>
      <c r="N99" s="71"/>
      <c r="O99" s="71"/>
      <c r="P99" s="71"/>
      <c r="Q99" s="71"/>
      <c r="R99" s="71"/>
      <c r="S99" s="71"/>
      <c r="T99" s="71"/>
      <c r="U99" s="47"/>
      <c r="V99" s="47"/>
      <c r="W99" s="47"/>
      <c r="X99" s="47"/>
      <c r="AA99" s="1119"/>
    </row>
    <row r="100" spans="2:27">
      <c r="B100" s="1209"/>
      <c r="E100" s="71"/>
      <c r="G100" s="9"/>
      <c r="I100" s="1116"/>
      <c r="J100" s="71"/>
      <c r="K100" s="71"/>
      <c r="N100" s="71"/>
      <c r="O100" s="71"/>
      <c r="P100" s="71"/>
      <c r="Q100" s="71"/>
      <c r="R100" s="71"/>
      <c r="S100" s="71"/>
      <c r="T100" s="71"/>
      <c r="U100" s="47"/>
      <c r="V100" s="47"/>
      <c r="W100" s="47"/>
      <c r="X100" s="47"/>
      <c r="AA100" s="1119"/>
    </row>
    <row r="101" spans="2:27">
      <c r="B101" s="1209"/>
      <c r="E101" s="71"/>
      <c r="G101" s="9"/>
      <c r="I101" s="1116"/>
      <c r="J101" s="71"/>
      <c r="K101" s="71"/>
      <c r="N101" s="71"/>
      <c r="O101" s="71"/>
      <c r="P101" s="71"/>
      <c r="Q101" s="71"/>
      <c r="R101" s="71"/>
      <c r="S101" s="71"/>
      <c r="T101" s="71"/>
      <c r="U101" s="47"/>
      <c r="V101" s="47"/>
      <c r="W101" s="47"/>
      <c r="X101" s="47"/>
      <c r="AA101" s="1119"/>
    </row>
    <row r="102" spans="2:27">
      <c r="B102" s="1209"/>
      <c r="E102" s="71"/>
      <c r="G102" s="9"/>
      <c r="I102" s="1116"/>
      <c r="J102" s="71"/>
      <c r="K102" s="71"/>
      <c r="N102" s="71"/>
      <c r="O102" s="71"/>
      <c r="P102" s="71"/>
      <c r="Q102" s="71"/>
      <c r="R102" s="71"/>
      <c r="S102" s="71"/>
      <c r="T102" s="71"/>
      <c r="U102" s="47"/>
      <c r="V102" s="47"/>
      <c r="W102" s="47"/>
      <c r="X102" s="47"/>
      <c r="AA102" s="1119"/>
    </row>
    <row r="103" spans="2:27">
      <c r="B103" s="1209"/>
      <c r="E103" s="71"/>
      <c r="G103" s="9"/>
      <c r="I103" s="1116"/>
      <c r="J103" s="71"/>
      <c r="K103" s="71"/>
      <c r="N103" s="71"/>
      <c r="O103" s="71"/>
      <c r="P103" s="71"/>
      <c r="Q103" s="71"/>
      <c r="R103" s="71"/>
      <c r="S103" s="71"/>
      <c r="T103" s="71"/>
      <c r="U103" s="47"/>
      <c r="V103" s="47"/>
      <c r="W103" s="47"/>
      <c r="X103" s="47"/>
      <c r="AA103" s="1119"/>
    </row>
    <row r="104" spans="2:27">
      <c r="B104" s="1209"/>
      <c r="E104" s="71"/>
      <c r="G104" s="9"/>
      <c r="I104" s="1116"/>
      <c r="J104" s="71"/>
      <c r="K104" s="71"/>
      <c r="N104" s="71"/>
      <c r="O104" s="71"/>
      <c r="P104" s="71"/>
      <c r="Q104" s="71"/>
      <c r="R104" s="71"/>
      <c r="S104" s="71"/>
      <c r="T104" s="71"/>
      <c r="U104" s="47"/>
      <c r="V104" s="47"/>
      <c r="W104" s="47"/>
      <c r="X104" s="47"/>
      <c r="AA104" s="1119"/>
    </row>
    <row r="105" spans="2:27">
      <c r="B105" s="1209"/>
      <c r="E105" s="71"/>
      <c r="G105" s="9"/>
      <c r="I105" s="1116"/>
      <c r="J105" s="71"/>
      <c r="K105" s="71"/>
      <c r="N105" s="71"/>
      <c r="O105" s="71"/>
      <c r="P105" s="71"/>
      <c r="Q105" s="71"/>
      <c r="R105" s="71"/>
      <c r="S105" s="71"/>
      <c r="T105" s="71"/>
      <c r="U105" s="47"/>
      <c r="V105" s="47"/>
      <c r="W105" s="47"/>
      <c r="X105" s="47"/>
      <c r="AA105" s="1119"/>
    </row>
    <row r="106" spans="2:27">
      <c r="B106" s="1209"/>
      <c r="E106" s="71"/>
      <c r="G106" s="9"/>
      <c r="I106" s="1116"/>
      <c r="J106" s="71"/>
      <c r="K106" s="71"/>
      <c r="N106" s="71"/>
      <c r="O106" s="71"/>
      <c r="P106" s="71"/>
      <c r="Q106" s="71"/>
      <c r="R106" s="71"/>
      <c r="S106" s="71"/>
      <c r="T106" s="71"/>
      <c r="U106" s="47"/>
      <c r="V106" s="47"/>
      <c r="W106" s="47"/>
      <c r="X106" s="47"/>
      <c r="AA106" s="1119"/>
    </row>
    <row r="107" spans="2:27">
      <c r="B107" s="1209"/>
      <c r="E107" s="71"/>
      <c r="G107" s="9"/>
      <c r="I107" s="1116"/>
      <c r="J107" s="71"/>
      <c r="K107" s="71"/>
      <c r="N107" s="71"/>
      <c r="O107" s="71"/>
      <c r="P107" s="71"/>
      <c r="Q107" s="71"/>
      <c r="R107" s="71"/>
      <c r="S107" s="71"/>
      <c r="T107" s="71"/>
      <c r="U107" s="47"/>
      <c r="V107" s="47"/>
      <c r="W107" s="47"/>
      <c r="X107" s="47"/>
      <c r="AA107" s="1119"/>
    </row>
    <row r="108" spans="2:27">
      <c r="B108" s="1209"/>
      <c r="E108" s="71"/>
      <c r="G108" s="9"/>
      <c r="I108" s="1116"/>
      <c r="J108" s="71"/>
      <c r="K108" s="71"/>
      <c r="N108" s="71"/>
      <c r="O108" s="71"/>
      <c r="P108" s="71"/>
      <c r="Q108" s="71"/>
      <c r="R108" s="71"/>
      <c r="S108" s="71"/>
      <c r="T108" s="71"/>
      <c r="U108" s="47"/>
      <c r="V108" s="47"/>
      <c r="W108" s="47"/>
      <c r="X108" s="47"/>
      <c r="AA108" s="1119"/>
    </row>
    <row r="109" spans="2:27">
      <c r="B109" s="1209"/>
      <c r="E109" s="71"/>
      <c r="G109" s="9"/>
      <c r="I109" s="1116"/>
      <c r="J109" s="71"/>
      <c r="K109" s="71"/>
      <c r="N109" s="71"/>
      <c r="O109" s="71"/>
      <c r="P109" s="71"/>
      <c r="Q109" s="71"/>
      <c r="R109" s="71"/>
      <c r="S109" s="71"/>
      <c r="T109" s="71"/>
      <c r="U109" s="47"/>
      <c r="V109" s="47"/>
      <c r="W109" s="47"/>
      <c r="X109" s="47"/>
      <c r="AA109" s="1119"/>
    </row>
    <row r="110" spans="2:27">
      <c r="B110" s="1209"/>
      <c r="E110" s="71"/>
      <c r="G110" s="9"/>
      <c r="I110" s="1116"/>
      <c r="J110" s="71"/>
      <c r="K110" s="71"/>
      <c r="N110" s="71"/>
      <c r="O110" s="71"/>
      <c r="P110" s="71"/>
      <c r="Q110" s="71"/>
      <c r="R110" s="71"/>
      <c r="S110" s="71"/>
      <c r="T110" s="71"/>
      <c r="U110" s="47"/>
      <c r="V110" s="47"/>
      <c r="W110" s="47"/>
      <c r="X110" s="47"/>
      <c r="AA110" s="1119"/>
    </row>
    <row r="111" spans="2:27">
      <c r="B111" s="1209"/>
      <c r="E111" s="71"/>
      <c r="G111" s="9"/>
      <c r="I111" s="1116"/>
      <c r="J111" s="71"/>
      <c r="K111" s="71"/>
      <c r="N111" s="71"/>
      <c r="O111" s="71"/>
      <c r="P111" s="71"/>
      <c r="Q111" s="71"/>
      <c r="R111" s="71"/>
      <c r="S111" s="71"/>
      <c r="T111" s="71"/>
      <c r="U111" s="47"/>
      <c r="V111" s="47"/>
      <c r="W111" s="47"/>
      <c r="X111" s="47"/>
      <c r="AA111" s="1119"/>
    </row>
    <row r="112" spans="2:27">
      <c r="B112" s="1209"/>
      <c r="E112" s="71"/>
      <c r="G112" s="9"/>
      <c r="I112" s="1116"/>
      <c r="J112" s="71"/>
      <c r="K112" s="71"/>
      <c r="N112" s="71"/>
      <c r="O112" s="71"/>
      <c r="P112" s="71"/>
      <c r="Q112" s="71"/>
      <c r="R112" s="71"/>
      <c r="S112" s="71"/>
      <c r="T112" s="71"/>
      <c r="U112" s="47"/>
      <c r="V112" s="47"/>
      <c r="W112" s="47"/>
      <c r="X112" s="47"/>
      <c r="AA112" s="1119"/>
    </row>
    <row r="113" spans="2:27">
      <c r="B113" s="1209"/>
      <c r="E113" s="71"/>
      <c r="G113" s="9"/>
      <c r="I113" s="1116"/>
      <c r="J113" s="71"/>
      <c r="K113" s="71"/>
      <c r="N113" s="71"/>
      <c r="O113" s="71"/>
      <c r="P113" s="71"/>
      <c r="Q113" s="71"/>
      <c r="R113" s="71"/>
      <c r="S113" s="71"/>
      <c r="T113" s="71"/>
      <c r="U113" s="47"/>
      <c r="V113" s="47"/>
      <c r="W113" s="47"/>
      <c r="X113" s="47"/>
      <c r="AA113" s="1119"/>
    </row>
    <row r="114" spans="2:27">
      <c r="B114" s="1209"/>
      <c r="E114" s="71"/>
      <c r="G114" s="9"/>
      <c r="I114" s="1116"/>
      <c r="J114" s="71"/>
      <c r="K114" s="71"/>
      <c r="N114" s="71"/>
      <c r="O114" s="71"/>
      <c r="P114" s="71"/>
      <c r="Q114" s="71"/>
      <c r="R114" s="71"/>
      <c r="S114" s="71"/>
      <c r="T114" s="71"/>
      <c r="U114" s="47"/>
      <c r="V114" s="47"/>
      <c r="W114" s="47"/>
      <c r="X114" s="47"/>
      <c r="AA114" s="1119"/>
    </row>
    <row r="115" spans="2:27">
      <c r="B115" s="1209"/>
      <c r="E115" s="71"/>
      <c r="G115" s="9"/>
      <c r="I115" s="1116"/>
      <c r="J115" s="71"/>
      <c r="K115" s="71"/>
      <c r="N115" s="71"/>
      <c r="O115" s="71"/>
      <c r="P115" s="71"/>
      <c r="Q115" s="71"/>
      <c r="R115" s="71"/>
      <c r="S115" s="71"/>
      <c r="T115" s="71"/>
      <c r="U115" s="47"/>
      <c r="V115" s="47"/>
      <c r="W115" s="47"/>
      <c r="X115" s="47"/>
      <c r="AA115" s="1119"/>
    </row>
    <row r="116" spans="2:27">
      <c r="B116" s="1209"/>
      <c r="E116" s="71"/>
      <c r="G116" s="9"/>
      <c r="I116" s="1116"/>
      <c r="J116" s="71"/>
      <c r="K116" s="71"/>
      <c r="N116" s="71"/>
      <c r="O116" s="71"/>
      <c r="P116" s="71"/>
      <c r="Q116" s="71"/>
      <c r="R116" s="71"/>
      <c r="S116" s="71"/>
      <c r="T116" s="71"/>
      <c r="U116" s="47"/>
      <c r="V116" s="47"/>
      <c r="W116" s="47"/>
      <c r="X116" s="47"/>
      <c r="AA116" s="1119"/>
    </row>
    <row r="117" spans="2:27">
      <c r="B117" s="1209"/>
      <c r="E117" s="71"/>
      <c r="G117" s="9"/>
      <c r="I117" s="1116"/>
      <c r="J117" s="71"/>
      <c r="K117" s="71"/>
      <c r="N117" s="71"/>
      <c r="O117" s="71"/>
      <c r="P117" s="71"/>
      <c r="Q117" s="71"/>
      <c r="R117" s="71"/>
      <c r="S117" s="71"/>
      <c r="T117" s="71"/>
      <c r="U117" s="47"/>
      <c r="V117" s="47"/>
      <c r="W117" s="47"/>
      <c r="X117" s="47"/>
      <c r="AA117" s="1119"/>
    </row>
    <row r="118" spans="2:27">
      <c r="B118" s="1209"/>
      <c r="E118" s="71"/>
      <c r="G118" s="9"/>
      <c r="I118" s="1116"/>
      <c r="J118" s="71"/>
      <c r="K118" s="71"/>
      <c r="N118" s="71"/>
      <c r="O118" s="71"/>
      <c r="P118" s="71"/>
      <c r="Q118" s="71"/>
      <c r="R118" s="71"/>
      <c r="S118" s="71"/>
      <c r="T118" s="71"/>
      <c r="U118" s="47"/>
      <c r="V118" s="47"/>
      <c r="W118" s="47"/>
      <c r="X118" s="47"/>
      <c r="AA118" s="1119"/>
    </row>
    <row r="119" spans="2:27">
      <c r="B119" s="1209"/>
      <c r="E119" s="71"/>
      <c r="G119" s="9"/>
      <c r="I119" s="1116"/>
      <c r="J119" s="71"/>
      <c r="K119" s="71"/>
      <c r="N119" s="71"/>
      <c r="O119" s="71"/>
      <c r="P119" s="71"/>
      <c r="Q119" s="71"/>
      <c r="R119" s="71"/>
      <c r="S119" s="71"/>
      <c r="T119" s="71"/>
      <c r="U119" s="47"/>
      <c r="V119" s="47"/>
      <c r="W119" s="47"/>
      <c r="X119" s="47"/>
      <c r="AA119" s="1119"/>
    </row>
    <row r="120" spans="2:27">
      <c r="B120" s="1209"/>
      <c r="E120" s="71"/>
      <c r="G120" s="9"/>
      <c r="I120" s="1116"/>
      <c r="J120" s="71"/>
      <c r="K120" s="71"/>
      <c r="N120" s="71"/>
      <c r="O120" s="71"/>
      <c r="P120" s="71"/>
      <c r="Q120" s="71"/>
      <c r="R120" s="71"/>
      <c r="S120" s="71"/>
      <c r="T120" s="71"/>
      <c r="U120" s="47"/>
      <c r="V120" s="47"/>
      <c r="W120" s="47"/>
      <c r="X120" s="47"/>
      <c r="AA120" s="1119"/>
    </row>
    <row r="121" spans="2:27">
      <c r="B121" s="1209"/>
      <c r="E121" s="71"/>
      <c r="G121" s="9"/>
      <c r="I121" s="1116"/>
      <c r="J121" s="71"/>
      <c r="K121" s="71"/>
      <c r="N121" s="71"/>
      <c r="O121" s="71"/>
      <c r="P121" s="71"/>
      <c r="Q121" s="71"/>
      <c r="R121" s="71"/>
      <c r="S121" s="71"/>
      <c r="T121" s="71"/>
      <c r="U121" s="47"/>
      <c r="V121" s="47"/>
      <c r="W121" s="47"/>
      <c r="X121" s="47"/>
      <c r="AA121" s="1119"/>
    </row>
    <row r="122" spans="2:27">
      <c r="B122" s="1209"/>
      <c r="E122" s="71"/>
      <c r="G122" s="9"/>
      <c r="I122" s="1116"/>
      <c r="J122" s="71"/>
      <c r="K122" s="71"/>
      <c r="N122" s="71"/>
      <c r="O122" s="71"/>
      <c r="P122" s="71"/>
      <c r="Q122" s="71"/>
      <c r="R122" s="71"/>
      <c r="S122" s="71"/>
      <c r="T122" s="71"/>
      <c r="U122" s="47"/>
      <c r="V122" s="47"/>
      <c r="W122" s="47"/>
      <c r="X122" s="47"/>
      <c r="AA122" s="1119"/>
    </row>
    <row r="123" spans="2:27">
      <c r="B123" s="1209"/>
      <c r="E123" s="71"/>
      <c r="G123" s="9"/>
      <c r="I123" s="1116"/>
      <c r="J123" s="71"/>
      <c r="K123" s="71"/>
      <c r="N123" s="71"/>
      <c r="O123" s="71"/>
      <c r="P123" s="71"/>
      <c r="Q123" s="71"/>
      <c r="R123" s="71"/>
      <c r="S123" s="71"/>
      <c r="T123" s="71"/>
      <c r="U123" s="47"/>
      <c r="V123" s="47"/>
      <c r="W123" s="47"/>
      <c r="X123" s="47"/>
      <c r="AA123" s="1119"/>
    </row>
    <row r="124" spans="2:27">
      <c r="B124" s="1209"/>
      <c r="E124" s="71"/>
      <c r="G124" s="9"/>
      <c r="I124" s="1116"/>
      <c r="J124" s="71"/>
      <c r="K124" s="71"/>
      <c r="N124" s="71"/>
      <c r="O124" s="71"/>
      <c r="P124" s="71"/>
      <c r="Q124" s="71"/>
      <c r="R124" s="71"/>
      <c r="S124" s="71"/>
      <c r="T124" s="71"/>
      <c r="U124" s="47"/>
      <c r="V124" s="47"/>
      <c r="W124" s="47"/>
      <c r="X124" s="47"/>
      <c r="AA124" s="1119"/>
    </row>
    <row r="125" spans="2:27">
      <c r="B125" s="1209"/>
      <c r="E125" s="71"/>
      <c r="G125" s="9"/>
      <c r="I125" s="1116"/>
      <c r="J125" s="71"/>
      <c r="K125" s="71"/>
      <c r="N125" s="71"/>
      <c r="O125" s="71"/>
      <c r="P125" s="71"/>
      <c r="Q125" s="71"/>
      <c r="R125" s="71"/>
      <c r="S125" s="71"/>
      <c r="T125" s="71"/>
      <c r="U125" s="47"/>
      <c r="V125" s="47"/>
      <c r="W125" s="47"/>
      <c r="X125" s="47"/>
      <c r="AA125" s="1119"/>
    </row>
    <row r="126" spans="2:27">
      <c r="B126" s="1209"/>
      <c r="E126" s="71"/>
      <c r="G126" s="9"/>
      <c r="I126" s="1116"/>
      <c r="J126" s="71"/>
      <c r="K126" s="71"/>
      <c r="N126" s="71"/>
      <c r="O126" s="71"/>
      <c r="P126" s="71"/>
      <c r="Q126" s="71"/>
      <c r="R126" s="71"/>
      <c r="S126" s="71"/>
      <c r="T126" s="71"/>
      <c r="U126" s="47"/>
      <c r="V126" s="47"/>
      <c r="W126" s="47"/>
      <c r="X126" s="47"/>
      <c r="AA126" s="1119"/>
    </row>
    <row r="127" spans="2:27">
      <c r="B127" s="1209"/>
      <c r="E127" s="71"/>
      <c r="G127" s="9"/>
      <c r="I127" s="1116"/>
      <c r="J127" s="71"/>
      <c r="K127" s="71"/>
      <c r="N127" s="71"/>
      <c r="O127" s="71"/>
      <c r="P127" s="71"/>
      <c r="Q127" s="71"/>
      <c r="R127" s="71"/>
      <c r="S127" s="71"/>
      <c r="T127" s="71"/>
      <c r="U127" s="47"/>
      <c r="V127" s="47"/>
      <c r="W127" s="47"/>
      <c r="X127" s="47"/>
      <c r="AA127" s="1119"/>
    </row>
    <row r="128" spans="2:27">
      <c r="B128" s="1209"/>
      <c r="E128" s="71"/>
      <c r="G128" s="9"/>
      <c r="I128" s="1116"/>
      <c r="J128" s="71"/>
      <c r="K128" s="71"/>
      <c r="N128" s="71"/>
      <c r="O128" s="71"/>
      <c r="P128" s="71"/>
      <c r="Q128" s="71"/>
      <c r="R128" s="71"/>
      <c r="S128" s="71"/>
      <c r="T128" s="71"/>
      <c r="U128" s="47"/>
      <c r="V128" s="47"/>
      <c r="W128" s="47"/>
      <c r="X128" s="47"/>
      <c r="AA128" s="1119"/>
    </row>
    <row r="129" spans="2:27">
      <c r="B129" s="1209"/>
      <c r="E129" s="71"/>
      <c r="G129" s="9"/>
      <c r="I129" s="1116"/>
      <c r="J129" s="71"/>
      <c r="K129" s="71"/>
      <c r="N129" s="71"/>
      <c r="O129" s="71"/>
      <c r="P129" s="71"/>
      <c r="Q129" s="71"/>
      <c r="R129" s="71"/>
      <c r="S129" s="71"/>
      <c r="T129" s="71"/>
      <c r="U129" s="47"/>
      <c r="V129" s="47"/>
      <c r="W129" s="47"/>
      <c r="X129" s="47"/>
      <c r="AA129" s="1119"/>
    </row>
    <row r="130" spans="2:27">
      <c r="B130" s="1209"/>
      <c r="E130" s="71"/>
      <c r="G130" s="9"/>
      <c r="I130" s="1116"/>
      <c r="J130" s="71"/>
      <c r="K130" s="71"/>
      <c r="N130" s="71"/>
      <c r="O130" s="71"/>
      <c r="P130" s="71"/>
      <c r="Q130" s="71"/>
      <c r="R130" s="71"/>
      <c r="S130" s="71"/>
      <c r="T130" s="71"/>
      <c r="U130" s="47"/>
      <c r="V130" s="47"/>
      <c r="W130" s="47"/>
      <c r="X130" s="47"/>
      <c r="AA130" s="1119"/>
    </row>
    <row r="131" spans="2:27">
      <c r="B131" s="1209"/>
      <c r="E131" s="71"/>
      <c r="G131" s="9"/>
      <c r="I131" s="1116"/>
      <c r="J131" s="71"/>
      <c r="K131" s="71"/>
      <c r="N131" s="71"/>
      <c r="O131" s="71"/>
      <c r="P131" s="71"/>
      <c r="Q131" s="71"/>
      <c r="R131" s="71"/>
      <c r="S131" s="71"/>
      <c r="T131" s="71"/>
      <c r="U131" s="47"/>
      <c r="V131" s="47"/>
      <c r="W131" s="47"/>
      <c r="X131" s="47"/>
      <c r="AA131" s="1119"/>
    </row>
    <row r="132" spans="2:27">
      <c r="B132" s="1209"/>
      <c r="E132" s="71"/>
      <c r="G132" s="9"/>
      <c r="I132" s="1116"/>
      <c r="J132" s="71"/>
      <c r="K132" s="71"/>
      <c r="N132" s="71"/>
      <c r="O132" s="71"/>
      <c r="P132" s="71"/>
      <c r="Q132" s="71"/>
      <c r="R132" s="71"/>
      <c r="S132" s="71"/>
      <c r="T132" s="71"/>
      <c r="U132" s="47"/>
      <c r="V132" s="47"/>
      <c r="W132" s="47"/>
      <c r="X132" s="47"/>
      <c r="AA132" s="1119"/>
    </row>
    <row r="133" spans="2:27">
      <c r="B133" s="1209"/>
      <c r="E133" s="71"/>
      <c r="G133" s="9"/>
      <c r="I133" s="1116"/>
      <c r="J133" s="71"/>
      <c r="K133" s="71"/>
      <c r="N133" s="71"/>
      <c r="O133" s="71"/>
      <c r="P133" s="71"/>
      <c r="Q133" s="71"/>
      <c r="R133" s="71"/>
      <c r="S133" s="71"/>
      <c r="T133" s="71"/>
      <c r="U133" s="47"/>
      <c r="V133" s="47"/>
      <c r="W133" s="47"/>
      <c r="X133" s="47"/>
      <c r="AA133" s="1119"/>
    </row>
    <row r="134" spans="2:27">
      <c r="B134" s="1209"/>
      <c r="E134" s="71"/>
      <c r="G134" s="9"/>
      <c r="I134" s="1116"/>
      <c r="J134" s="71"/>
      <c r="K134" s="71"/>
      <c r="N134" s="71"/>
      <c r="O134" s="71"/>
      <c r="P134" s="71"/>
      <c r="Q134" s="71"/>
      <c r="R134" s="71"/>
      <c r="S134" s="71"/>
      <c r="T134" s="71"/>
      <c r="U134" s="47"/>
      <c r="V134" s="47"/>
      <c r="W134" s="47"/>
      <c r="X134" s="47"/>
      <c r="AA134" s="1119"/>
    </row>
    <row r="135" spans="2:27">
      <c r="B135" s="1209"/>
      <c r="E135" s="71"/>
      <c r="G135" s="9"/>
      <c r="I135" s="1116"/>
      <c r="J135" s="71"/>
      <c r="K135" s="71"/>
      <c r="N135" s="71"/>
      <c r="O135" s="71"/>
      <c r="P135" s="71"/>
      <c r="Q135" s="71"/>
      <c r="R135" s="71"/>
      <c r="S135" s="71"/>
      <c r="T135" s="71"/>
      <c r="U135" s="47"/>
      <c r="V135" s="47"/>
      <c r="W135" s="47"/>
      <c r="X135" s="47"/>
      <c r="AA135" s="1119"/>
    </row>
    <row r="136" spans="2:27">
      <c r="B136" s="1209"/>
      <c r="E136" s="71"/>
      <c r="G136" s="9"/>
      <c r="I136" s="1116"/>
      <c r="J136" s="71"/>
      <c r="K136" s="71"/>
      <c r="N136" s="71"/>
      <c r="O136" s="71"/>
      <c r="P136" s="71"/>
      <c r="Q136" s="71"/>
      <c r="R136" s="71"/>
      <c r="S136" s="71"/>
      <c r="T136" s="71"/>
      <c r="U136" s="47"/>
      <c r="V136" s="47"/>
      <c r="W136" s="47"/>
      <c r="X136" s="47"/>
      <c r="AA136" s="1119"/>
    </row>
    <row r="137" spans="2:27">
      <c r="B137" s="1209"/>
      <c r="E137" s="71"/>
      <c r="G137" s="9"/>
      <c r="I137" s="1116"/>
      <c r="J137" s="71"/>
      <c r="K137" s="71"/>
      <c r="N137" s="71"/>
      <c r="O137" s="71"/>
      <c r="P137" s="71"/>
      <c r="Q137" s="71"/>
      <c r="R137" s="71"/>
      <c r="S137" s="71"/>
      <c r="T137" s="71"/>
      <c r="U137" s="47"/>
      <c r="V137" s="47"/>
      <c r="W137" s="47"/>
      <c r="X137" s="47"/>
      <c r="AA137" s="1119"/>
    </row>
    <row r="138" spans="2:27">
      <c r="B138" s="1209"/>
      <c r="E138" s="71"/>
      <c r="G138" s="9"/>
      <c r="I138" s="1116"/>
      <c r="J138" s="71"/>
      <c r="K138" s="71"/>
      <c r="N138" s="71"/>
      <c r="O138" s="71"/>
      <c r="P138" s="71"/>
      <c r="Q138" s="71"/>
      <c r="R138" s="71"/>
      <c r="S138" s="71"/>
      <c r="T138" s="71"/>
      <c r="U138" s="47"/>
      <c r="V138" s="47"/>
      <c r="W138" s="47"/>
      <c r="X138" s="47"/>
      <c r="AA138" s="1119"/>
    </row>
    <row r="139" spans="2:27">
      <c r="B139" s="1209"/>
      <c r="E139" s="71"/>
      <c r="G139" s="9"/>
      <c r="I139" s="1116"/>
      <c r="J139" s="71"/>
      <c r="K139" s="71"/>
      <c r="N139" s="71"/>
      <c r="O139" s="71"/>
      <c r="P139" s="71"/>
      <c r="Q139" s="71"/>
      <c r="R139" s="71"/>
      <c r="S139" s="71"/>
      <c r="T139" s="71"/>
      <c r="U139" s="47"/>
      <c r="V139" s="47"/>
      <c r="W139" s="47"/>
      <c r="X139" s="47"/>
      <c r="AA139" s="1119"/>
    </row>
    <row r="140" spans="2:27">
      <c r="B140" s="1209"/>
      <c r="E140" s="71"/>
      <c r="G140" s="9"/>
      <c r="I140" s="1116"/>
      <c r="J140" s="71"/>
      <c r="K140" s="71"/>
      <c r="N140" s="71"/>
      <c r="O140" s="71"/>
      <c r="P140" s="71"/>
      <c r="Q140" s="71"/>
      <c r="R140" s="71"/>
      <c r="S140" s="71"/>
      <c r="T140" s="71"/>
      <c r="U140" s="47"/>
      <c r="V140" s="47"/>
      <c r="W140" s="47"/>
      <c r="X140" s="47"/>
      <c r="AA140" s="1119"/>
    </row>
    <row r="141" spans="2:27">
      <c r="B141" s="1209"/>
      <c r="E141" s="71"/>
      <c r="G141" s="9"/>
      <c r="I141" s="1116"/>
      <c r="J141" s="71"/>
      <c r="K141" s="71"/>
      <c r="N141" s="71"/>
      <c r="O141" s="71"/>
      <c r="P141" s="71"/>
      <c r="Q141" s="71"/>
      <c r="R141" s="71"/>
      <c r="S141" s="71"/>
      <c r="T141" s="71"/>
      <c r="U141" s="47"/>
      <c r="V141" s="47"/>
      <c r="W141" s="47"/>
      <c r="X141" s="47"/>
      <c r="AA141" s="1119"/>
    </row>
    <row r="142" spans="2:27">
      <c r="B142" s="1209"/>
      <c r="E142" s="71"/>
      <c r="G142" s="9"/>
      <c r="I142" s="1116"/>
      <c r="J142" s="71"/>
      <c r="K142" s="71"/>
      <c r="N142" s="71"/>
      <c r="O142" s="71"/>
      <c r="P142" s="71"/>
      <c r="Q142" s="71"/>
      <c r="R142" s="71"/>
      <c r="S142" s="71"/>
      <c r="T142" s="71"/>
      <c r="U142" s="47"/>
      <c r="V142" s="47"/>
      <c r="W142" s="47"/>
      <c r="X142" s="47"/>
      <c r="AA142" s="1119"/>
    </row>
    <row r="143" spans="2:27">
      <c r="B143" s="1209"/>
      <c r="E143" s="71"/>
      <c r="G143" s="9"/>
      <c r="I143" s="1116"/>
      <c r="J143" s="71"/>
      <c r="K143" s="71"/>
      <c r="N143" s="71"/>
      <c r="O143" s="71"/>
      <c r="P143" s="71"/>
      <c r="Q143" s="71"/>
      <c r="R143" s="71"/>
      <c r="S143" s="71"/>
      <c r="T143" s="71"/>
      <c r="U143" s="47"/>
      <c r="V143" s="47"/>
      <c r="W143" s="47"/>
      <c r="X143" s="47"/>
      <c r="AA143" s="1119"/>
    </row>
    <row r="144" spans="2:27">
      <c r="B144" s="1209"/>
      <c r="E144" s="71"/>
      <c r="G144" s="9"/>
      <c r="I144" s="1116"/>
      <c r="J144" s="71"/>
      <c r="K144" s="71"/>
      <c r="N144" s="71"/>
      <c r="O144" s="71"/>
      <c r="P144" s="71"/>
      <c r="Q144" s="71"/>
      <c r="R144" s="71"/>
      <c r="S144" s="71"/>
      <c r="T144" s="71"/>
      <c r="U144" s="47"/>
      <c r="V144" s="47"/>
      <c r="W144" s="47"/>
      <c r="X144" s="47"/>
      <c r="AA144" s="1119"/>
    </row>
    <row r="145" spans="2:27">
      <c r="B145" s="1209"/>
      <c r="E145" s="71"/>
      <c r="G145" s="9"/>
      <c r="I145" s="1116"/>
      <c r="J145" s="71"/>
      <c r="K145" s="71"/>
      <c r="N145" s="71"/>
      <c r="O145" s="71"/>
      <c r="P145" s="71"/>
      <c r="Q145" s="71"/>
      <c r="R145" s="71"/>
      <c r="S145" s="71"/>
      <c r="T145" s="71"/>
      <c r="U145" s="47"/>
      <c r="V145" s="47"/>
      <c r="W145" s="47"/>
      <c r="X145" s="47"/>
      <c r="AA145" s="1119"/>
    </row>
    <row r="146" spans="2:27">
      <c r="B146" s="1209"/>
      <c r="E146" s="71"/>
      <c r="G146" s="9"/>
      <c r="I146" s="1116"/>
      <c r="J146" s="71"/>
      <c r="K146" s="71"/>
      <c r="N146" s="71"/>
      <c r="O146" s="71"/>
      <c r="P146" s="71"/>
      <c r="Q146" s="71"/>
      <c r="R146" s="71"/>
      <c r="S146" s="71"/>
      <c r="T146" s="71"/>
      <c r="U146" s="47"/>
      <c r="V146" s="47"/>
      <c r="W146" s="47"/>
      <c r="X146" s="47"/>
      <c r="AA146" s="1119"/>
    </row>
    <row r="147" spans="2:27">
      <c r="B147" s="1209"/>
      <c r="E147" s="71"/>
      <c r="G147" s="9"/>
      <c r="I147" s="1116"/>
      <c r="J147" s="71"/>
      <c r="K147" s="71"/>
      <c r="N147" s="71"/>
      <c r="O147" s="71"/>
      <c r="P147" s="71"/>
      <c r="Q147" s="71"/>
      <c r="R147" s="71"/>
      <c r="S147" s="71"/>
      <c r="T147" s="71"/>
      <c r="U147" s="47"/>
      <c r="V147" s="47"/>
      <c r="W147" s="47"/>
      <c r="X147" s="47"/>
      <c r="AA147" s="1119"/>
    </row>
    <row r="148" spans="2:27">
      <c r="B148" s="1209"/>
      <c r="E148" s="71"/>
      <c r="G148" s="9"/>
      <c r="I148" s="1116"/>
      <c r="J148" s="71"/>
      <c r="K148" s="71"/>
      <c r="N148" s="71"/>
      <c r="O148" s="71"/>
      <c r="P148" s="71"/>
      <c r="Q148" s="71"/>
      <c r="R148" s="71"/>
      <c r="S148" s="71"/>
      <c r="T148" s="71"/>
      <c r="U148" s="47"/>
      <c r="V148" s="47"/>
      <c r="W148" s="47"/>
      <c r="X148" s="47"/>
      <c r="AA148" s="1119"/>
    </row>
    <row r="149" spans="2:27">
      <c r="B149" s="1209"/>
      <c r="E149" s="71"/>
      <c r="G149" s="9"/>
      <c r="I149" s="1116"/>
      <c r="J149" s="71"/>
      <c r="K149" s="71"/>
      <c r="N149" s="71"/>
      <c r="O149" s="71"/>
      <c r="P149" s="71"/>
      <c r="Q149" s="71"/>
      <c r="R149" s="71"/>
      <c r="S149" s="71"/>
      <c r="T149" s="71"/>
      <c r="U149" s="47"/>
      <c r="V149" s="47"/>
      <c r="W149" s="47"/>
      <c r="X149" s="47"/>
      <c r="AA149" s="1119"/>
    </row>
    <row r="150" spans="2:27">
      <c r="B150" s="1209"/>
      <c r="E150" s="71"/>
      <c r="G150" s="9"/>
      <c r="I150" s="1116"/>
      <c r="J150" s="71"/>
      <c r="K150" s="71"/>
      <c r="N150" s="71"/>
      <c r="O150" s="71"/>
      <c r="P150" s="71"/>
      <c r="Q150" s="71"/>
      <c r="R150" s="71"/>
      <c r="S150" s="71"/>
      <c r="T150" s="71"/>
      <c r="U150" s="47"/>
      <c r="V150" s="47"/>
      <c r="W150" s="47"/>
      <c r="X150" s="47"/>
      <c r="AA150" s="1119"/>
    </row>
    <row r="151" spans="2:27">
      <c r="B151" s="1209"/>
      <c r="E151" s="71"/>
      <c r="G151" s="9"/>
      <c r="I151" s="1116"/>
      <c r="J151" s="71"/>
      <c r="K151" s="71"/>
      <c r="N151" s="71"/>
      <c r="O151" s="71"/>
      <c r="P151" s="71"/>
      <c r="Q151" s="71"/>
      <c r="R151" s="71"/>
      <c r="S151" s="71"/>
      <c r="T151" s="71"/>
      <c r="U151" s="47"/>
      <c r="V151" s="47"/>
      <c r="W151" s="47"/>
      <c r="X151" s="47"/>
      <c r="AA151" s="1119"/>
    </row>
    <row r="152" spans="2:27">
      <c r="B152" s="1209"/>
      <c r="E152" s="71"/>
      <c r="G152" s="9"/>
      <c r="I152" s="1116"/>
      <c r="J152" s="71"/>
      <c r="K152" s="71"/>
      <c r="N152" s="71"/>
      <c r="O152" s="71"/>
      <c r="P152" s="71"/>
      <c r="Q152" s="71"/>
      <c r="R152" s="71"/>
      <c r="S152" s="71"/>
      <c r="T152" s="71"/>
      <c r="U152" s="47"/>
      <c r="V152" s="47"/>
      <c r="W152" s="47"/>
      <c r="X152" s="47"/>
      <c r="AA152" s="1119"/>
    </row>
    <row r="153" spans="2:27">
      <c r="B153" s="1209"/>
      <c r="E153" s="71"/>
      <c r="G153" s="9"/>
      <c r="I153" s="1116"/>
      <c r="J153" s="71"/>
      <c r="K153" s="71"/>
      <c r="N153" s="71"/>
      <c r="O153" s="71"/>
      <c r="P153" s="71"/>
      <c r="Q153" s="71"/>
      <c r="R153" s="71"/>
      <c r="S153" s="71"/>
      <c r="T153" s="71"/>
      <c r="U153" s="47"/>
      <c r="V153" s="47"/>
      <c r="W153" s="47"/>
      <c r="X153" s="47"/>
      <c r="AA153" s="1119"/>
    </row>
    <row r="154" spans="2:27">
      <c r="B154" s="1209"/>
      <c r="E154" s="71"/>
      <c r="G154" s="9"/>
      <c r="I154" s="1116"/>
      <c r="J154" s="71"/>
      <c r="K154" s="71"/>
      <c r="N154" s="71"/>
      <c r="O154" s="71"/>
      <c r="P154" s="71"/>
      <c r="Q154" s="71"/>
      <c r="R154" s="71"/>
      <c r="S154" s="71"/>
      <c r="T154" s="71"/>
      <c r="U154" s="47"/>
      <c r="V154" s="47"/>
      <c r="W154" s="47"/>
      <c r="X154" s="47"/>
      <c r="AA154" s="1119"/>
    </row>
    <row r="155" spans="2:27">
      <c r="B155" s="1209"/>
      <c r="E155" s="71"/>
      <c r="G155" s="9"/>
      <c r="I155" s="1116"/>
      <c r="J155" s="71"/>
      <c r="K155" s="71"/>
      <c r="N155" s="71"/>
      <c r="O155" s="71"/>
      <c r="P155" s="71"/>
      <c r="Q155" s="71"/>
      <c r="R155" s="71"/>
      <c r="S155" s="71"/>
      <c r="T155" s="71"/>
      <c r="U155" s="47"/>
      <c r="V155" s="47"/>
      <c r="W155" s="47"/>
      <c r="X155" s="47"/>
      <c r="AA155" s="1119"/>
    </row>
    <row r="156" spans="2:27">
      <c r="B156" s="1209"/>
      <c r="E156" s="71"/>
      <c r="G156" s="9"/>
      <c r="I156" s="1116"/>
      <c r="J156" s="71"/>
      <c r="K156" s="71"/>
      <c r="N156" s="71"/>
      <c r="O156" s="71"/>
      <c r="P156" s="71"/>
      <c r="Q156" s="71"/>
      <c r="R156" s="71"/>
      <c r="S156" s="71"/>
      <c r="T156" s="71"/>
      <c r="U156" s="47"/>
      <c r="V156" s="47"/>
      <c r="W156" s="47"/>
      <c r="X156" s="47"/>
      <c r="AA156" s="1119"/>
    </row>
    <row r="157" spans="2:27">
      <c r="B157" s="1209"/>
      <c r="E157" s="71"/>
      <c r="G157" s="9"/>
      <c r="I157" s="1116"/>
      <c r="J157" s="71"/>
      <c r="K157" s="71"/>
      <c r="N157" s="71"/>
      <c r="O157" s="71"/>
      <c r="P157" s="71"/>
      <c r="Q157" s="71"/>
      <c r="R157" s="71"/>
      <c r="S157" s="71"/>
      <c r="T157" s="71"/>
      <c r="U157" s="47"/>
      <c r="V157" s="47"/>
      <c r="W157" s="47"/>
      <c r="X157" s="47"/>
      <c r="AA157" s="1119"/>
    </row>
    <row r="158" spans="2:27">
      <c r="B158" s="1209"/>
      <c r="E158" s="71"/>
      <c r="G158" s="9"/>
      <c r="I158" s="1116"/>
      <c r="J158" s="71"/>
      <c r="K158" s="71"/>
      <c r="N158" s="71"/>
      <c r="O158" s="71"/>
      <c r="P158" s="71"/>
      <c r="Q158" s="71"/>
      <c r="R158" s="71"/>
      <c r="S158" s="71"/>
      <c r="T158" s="71"/>
      <c r="U158" s="47"/>
      <c r="V158" s="47"/>
      <c r="W158" s="47"/>
      <c r="X158" s="47"/>
      <c r="AA158" s="1119"/>
    </row>
    <row r="159" spans="2:27">
      <c r="B159" s="1209"/>
      <c r="E159" s="71"/>
      <c r="G159" s="9"/>
      <c r="I159" s="1116"/>
      <c r="J159" s="71"/>
      <c r="K159" s="71"/>
      <c r="N159" s="71"/>
      <c r="O159" s="71"/>
      <c r="P159" s="71"/>
      <c r="Q159" s="71"/>
      <c r="R159" s="71"/>
      <c r="S159" s="71"/>
      <c r="T159" s="71"/>
      <c r="U159" s="47"/>
      <c r="V159" s="47"/>
      <c r="W159" s="47"/>
      <c r="X159" s="47"/>
      <c r="AA159" s="1119"/>
    </row>
    <row r="160" spans="2:27">
      <c r="B160" s="1209"/>
      <c r="E160" s="71"/>
      <c r="G160" s="9"/>
      <c r="I160" s="1116"/>
      <c r="J160" s="71"/>
      <c r="K160" s="71"/>
      <c r="N160" s="71"/>
      <c r="O160" s="71"/>
      <c r="P160" s="71"/>
      <c r="Q160" s="71"/>
      <c r="R160" s="71"/>
      <c r="S160" s="71"/>
      <c r="T160" s="71"/>
      <c r="U160" s="47"/>
      <c r="V160" s="47"/>
      <c r="W160" s="47"/>
      <c r="X160" s="47"/>
      <c r="AA160" s="1119"/>
    </row>
    <row r="161" spans="2:27">
      <c r="B161" s="1209"/>
      <c r="E161" s="71"/>
      <c r="G161" s="9"/>
      <c r="I161" s="1116"/>
      <c r="J161" s="71"/>
      <c r="K161" s="71"/>
      <c r="N161" s="71"/>
      <c r="O161" s="71"/>
      <c r="P161" s="71"/>
      <c r="Q161" s="71"/>
      <c r="R161" s="71"/>
      <c r="S161" s="71"/>
      <c r="T161" s="71"/>
      <c r="U161" s="47"/>
      <c r="V161" s="47"/>
      <c r="W161" s="47"/>
      <c r="X161" s="47"/>
      <c r="AA161" s="1119"/>
    </row>
    <row r="162" spans="2:27">
      <c r="B162" s="1209"/>
      <c r="E162" s="71"/>
      <c r="G162" s="9"/>
      <c r="I162" s="1116"/>
      <c r="J162" s="71"/>
      <c r="K162" s="71"/>
      <c r="N162" s="71"/>
      <c r="O162" s="71"/>
      <c r="P162" s="71"/>
      <c r="Q162" s="71"/>
      <c r="R162" s="71"/>
      <c r="S162" s="71"/>
      <c r="T162" s="71"/>
      <c r="U162" s="47"/>
      <c r="V162" s="47"/>
      <c r="W162" s="47"/>
      <c r="X162" s="47"/>
      <c r="AA162" s="1119"/>
    </row>
    <row r="163" spans="2:27">
      <c r="B163" s="1209"/>
      <c r="E163" s="71"/>
      <c r="G163" s="9"/>
      <c r="I163" s="1116"/>
      <c r="J163" s="71"/>
      <c r="K163" s="71"/>
      <c r="N163" s="71"/>
      <c r="O163" s="71"/>
      <c r="P163" s="71"/>
      <c r="Q163" s="71"/>
      <c r="R163" s="71"/>
      <c r="S163" s="71"/>
      <c r="T163" s="71"/>
      <c r="U163" s="47"/>
      <c r="V163" s="47"/>
      <c r="W163" s="47"/>
      <c r="X163" s="47"/>
      <c r="AA163" s="1119"/>
    </row>
    <row r="164" spans="2:27">
      <c r="B164" s="1209"/>
      <c r="E164" s="71"/>
      <c r="G164" s="9"/>
      <c r="I164" s="1116"/>
      <c r="J164" s="71"/>
      <c r="K164" s="71"/>
      <c r="N164" s="71"/>
      <c r="O164" s="71"/>
      <c r="P164" s="71"/>
      <c r="Q164" s="71"/>
      <c r="R164" s="71"/>
      <c r="S164" s="71"/>
      <c r="T164" s="71"/>
      <c r="U164" s="47"/>
      <c r="V164" s="47"/>
      <c r="W164" s="47"/>
      <c r="X164" s="47"/>
      <c r="AA164" s="1119"/>
    </row>
    <row r="165" spans="2:27">
      <c r="B165" s="1209"/>
      <c r="E165" s="71"/>
      <c r="G165" s="9"/>
      <c r="I165" s="1116"/>
      <c r="J165" s="71"/>
      <c r="K165" s="71"/>
      <c r="N165" s="71"/>
      <c r="O165" s="71"/>
      <c r="P165" s="71"/>
      <c r="Q165" s="71"/>
      <c r="R165" s="71"/>
      <c r="S165" s="71"/>
      <c r="T165" s="71"/>
      <c r="U165" s="47"/>
      <c r="V165" s="47"/>
      <c r="W165" s="47"/>
      <c r="X165" s="47"/>
      <c r="AA165" s="1119"/>
    </row>
    <row r="166" spans="2:27">
      <c r="B166" s="1209"/>
      <c r="E166" s="71"/>
      <c r="G166" s="9"/>
      <c r="I166" s="1116"/>
      <c r="J166" s="71"/>
      <c r="K166" s="71"/>
      <c r="N166" s="71"/>
      <c r="O166" s="71"/>
      <c r="P166" s="71"/>
      <c r="Q166" s="71"/>
      <c r="R166" s="71"/>
      <c r="S166" s="71"/>
      <c r="T166" s="71"/>
      <c r="U166" s="47"/>
      <c r="V166" s="47"/>
      <c r="W166" s="47"/>
      <c r="X166" s="47"/>
      <c r="AA166" s="1119"/>
    </row>
    <row r="167" spans="2:27">
      <c r="B167" s="1209"/>
      <c r="E167" s="71"/>
      <c r="G167" s="9"/>
      <c r="I167" s="1116"/>
      <c r="J167" s="71"/>
      <c r="K167" s="71"/>
      <c r="N167" s="71"/>
      <c r="O167" s="71"/>
      <c r="P167" s="71"/>
      <c r="Q167" s="71"/>
      <c r="R167" s="71"/>
      <c r="S167" s="71"/>
      <c r="T167" s="71"/>
      <c r="U167" s="47"/>
      <c r="V167" s="47"/>
      <c r="W167" s="47"/>
      <c r="X167" s="47"/>
      <c r="AA167" s="1119"/>
    </row>
    <row r="168" spans="2:27">
      <c r="B168" s="1209"/>
      <c r="E168" s="71"/>
      <c r="G168" s="9"/>
      <c r="I168" s="1116"/>
      <c r="J168" s="71"/>
      <c r="K168" s="71"/>
      <c r="N168" s="71"/>
      <c r="O168" s="71"/>
      <c r="P168" s="71"/>
      <c r="Q168" s="71"/>
      <c r="R168" s="71"/>
      <c r="S168" s="71"/>
      <c r="T168" s="71"/>
      <c r="U168" s="47"/>
      <c r="V168" s="47"/>
      <c r="W168" s="47"/>
      <c r="X168" s="47"/>
      <c r="AA168" s="1119"/>
    </row>
    <row r="169" spans="2:27">
      <c r="B169" s="1209"/>
      <c r="E169" s="71"/>
      <c r="G169" s="9"/>
      <c r="I169" s="1116"/>
      <c r="J169" s="71"/>
      <c r="K169" s="71"/>
      <c r="N169" s="71"/>
      <c r="O169" s="71"/>
      <c r="P169" s="71"/>
      <c r="Q169" s="71"/>
      <c r="R169" s="71"/>
      <c r="S169" s="71"/>
      <c r="T169" s="71"/>
      <c r="U169" s="47"/>
      <c r="V169" s="47"/>
      <c r="W169" s="47"/>
      <c r="X169" s="47"/>
      <c r="AA169" s="1119"/>
    </row>
    <row r="170" spans="2:27">
      <c r="B170" s="1209"/>
      <c r="E170" s="71"/>
      <c r="G170" s="9"/>
      <c r="I170" s="1116"/>
      <c r="J170" s="71"/>
      <c r="K170" s="71"/>
      <c r="N170" s="71"/>
      <c r="O170" s="71"/>
      <c r="P170" s="71"/>
      <c r="Q170" s="71"/>
      <c r="R170" s="71"/>
      <c r="S170" s="71"/>
      <c r="T170" s="71"/>
      <c r="U170" s="47"/>
      <c r="V170" s="47"/>
      <c r="W170" s="47"/>
      <c r="X170" s="47"/>
      <c r="AA170" s="1119"/>
    </row>
    <row r="171" spans="2:27">
      <c r="B171" s="1209"/>
      <c r="E171" s="71"/>
      <c r="G171" s="9"/>
      <c r="I171" s="1116"/>
      <c r="J171" s="71"/>
      <c r="K171" s="71"/>
      <c r="N171" s="71"/>
      <c r="O171" s="71"/>
      <c r="P171" s="71"/>
      <c r="Q171" s="71"/>
      <c r="R171" s="71"/>
      <c r="S171" s="71"/>
      <c r="T171" s="71"/>
      <c r="U171" s="47"/>
      <c r="V171" s="47"/>
      <c r="W171" s="47"/>
      <c r="X171" s="47"/>
      <c r="AA171" s="1119"/>
    </row>
    <row r="172" spans="2:27">
      <c r="B172" s="1209"/>
      <c r="E172" s="71"/>
      <c r="G172" s="9"/>
      <c r="I172" s="1116"/>
      <c r="J172" s="71"/>
      <c r="K172" s="71"/>
      <c r="N172" s="71"/>
      <c r="O172" s="71"/>
      <c r="P172" s="71"/>
      <c r="Q172" s="71"/>
      <c r="R172" s="71"/>
      <c r="S172" s="71"/>
      <c r="T172" s="71"/>
      <c r="U172" s="47"/>
      <c r="V172" s="47"/>
      <c r="W172" s="47"/>
      <c r="X172" s="47"/>
      <c r="AA172" s="1119"/>
    </row>
    <row r="173" spans="2:27">
      <c r="B173" s="1209"/>
      <c r="E173" s="71"/>
      <c r="G173" s="9"/>
      <c r="I173" s="1116"/>
      <c r="J173" s="71"/>
      <c r="K173" s="71"/>
      <c r="N173" s="71"/>
      <c r="O173" s="71"/>
      <c r="P173" s="71"/>
      <c r="Q173" s="71"/>
      <c r="R173" s="71"/>
      <c r="S173" s="71"/>
      <c r="T173" s="71"/>
      <c r="U173" s="47"/>
      <c r="V173" s="47"/>
      <c r="W173" s="47"/>
      <c r="X173" s="47"/>
      <c r="AA173" s="1119"/>
    </row>
    <row r="174" spans="2:27">
      <c r="B174" s="1209"/>
      <c r="E174" s="71"/>
      <c r="G174" s="9"/>
      <c r="I174" s="1116"/>
      <c r="J174" s="71"/>
      <c r="K174" s="71"/>
      <c r="N174" s="71"/>
      <c r="O174" s="71"/>
      <c r="P174" s="71"/>
      <c r="Q174" s="71"/>
      <c r="R174" s="71"/>
      <c r="S174" s="71"/>
      <c r="T174" s="71"/>
      <c r="U174" s="47"/>
      <c r="V174" s="47"/>
      <c r="W174" s="47"/>
      <c r="X174" s="47"/>
      <c r="AA174" s="1119"/>
    </row>
    <row r="175" spans="2:27">
      <c r="B175" s="1209"/>
      <c r="E175" s="71"/>
      <c r="G175" s="9"/>
      <c r="I175" s="1116"/>
      <c r="J175" s="71"/>
      <c r="K175" s="71"/>
      <c r="N175" s="71"/>
      <c r="O175" s="71"/>
      <c r="P175" s="71"/>
      <c r="Q175" s="71"/>
      <c r="R175" s="71"/>
      <c r="S175" s="71"/>
      <c r="T175" s="71"/>
      <c r="U175" s="47"/>
      <c r="V175" s="47"/>
      <c r="W175" s="47"/>
      <c r="X175" s="47"/>
      <c r="AA175" s="1119"/>
    </row>
    <row r="176" spans="2:27">
      <c r="B176" s="1209"/>
      <c r="E176" s="71"/>
      <c r="G176" s="9"/>
      <c r="I176" s="1116"/>
      <c r="J176" s="71"/>
      <c r="K176" s="71"/>
      <c r="N176" s="71"/>
      <c r="O176" s="71"/>
      <c r="P176" s="71"/>
      <c r="Q176" s="71"/>
      <c r="R176" s="71"/>
      <c r="S176" s="71"/>
      <c r="T176" s="71"/>
      <c r="U176" s="47"/>
      <c r="V176" s="47"/>
      <c r="W176" s="47"/>
      <c r="X176" s="47"/>
      <c r="AA176" s="1119"/>
    </row>
    <row r="177" spans="2:27">
      <c r="B177" s="1209"/>
      <c r="E177" s="71"/>
      <c r="G177" s="9"/>
      <c r="I177" s="1116"/>
      <c r="J177" s="71"/>
      <c r="K177" s="71"/>
      <c r="N177" s="71"/>
      <c r="O177" s="71"/>
      <c r="P177" s="71"/>
      <c r="Q177" s="71"/>
      <c r="R177" s="71"/>
      <c r="S177" s="71"/>
      <c r="T177" s="71"/>
      <c r="U177" s="47"/>
      <c r="V177" s="47"/>
      <c r="W177" s="47"/>
      <c r="X177" s="47"/>
      <c r="AA177" s="1119"/>
    </row>
    <row r="178" spans="2:27">
      <c r="B178" s="1209"/>
      <c r="E178" s="71"/>
      <c r="G178" s="9"/>
      <c r="I178" s="1116"/>
      <c r="J178" s="71"/>
      <c r="K178" s="71"/>
      <c r="N178" s="71"/>
      <c r="O178" s="71"/>
      <c r="P178" s="71"/>
      <c r="Q178" s="71"/>
      <c r="R178" s="71"/>
      <c r="S178" s="71"/>
      <c r="T178" s="71"/>
      <c r="U178" s="47"/>
      <c r="V178" s="47"/>
      <c r="W178" s="47"/>
      <c r="X178" s="47"/>
      <c r="AA178" s="1119"/>
    </row>
    <row r="179" spans="2:27">
      <c r="B179" s="1209"/>
      <c r="E179" s="71"/>
      <c r="G179" s="9"/>
      <c r="I179" s="1116"/>
      <c r="J179" s="71"/>
      <c r="K179" s="71"/>
      <c r="N179" s="71"/>
      <c r="O179" s="71"/>
      <c r="P179" s="71"/>
      <c r="Q179" s="71"/>
      <c r="R179" s="71"/>
      <c r="S179" s="71"/>
      <c r="T179" s="71"/>
      <c r="U179" s="47"/>
      <c r="V179" s="47"/>
      <c r="W179" s="47"/>
      <c r="X179" s="47"/>
      <c r="AA179" s="1119"/>
    </row>
    <row r="180" spans="2:27">
      <c r="B180" s="1209"/>
      <c r="E180" s="71"/>
      <c r="G180" s="9"/>
      <c r="I180" s="1116"/>
      <c r="J180" s="71"/>
      <c r="K180" s="71"/>
      <c r="N180" s="71"/>
      <c r="O180" s="71"/>
      <c r="P180" s="71"/>
      <c r="Q180" s="71"/>
      <c r="R180" s="71"/>
      <c r="S180" s="71"/>
      <c r="T180" s="71"/>
      <c r="U180" s="47"/>
      <c r="V180" s="47"/>
      <c r="W180" s="47"/>
      <c r="X180" s="47"/>
      <c r="AA180" s="1119"/>
    </row>
    <row r="181" spans="2:27">
      <c r="B181" s="1209"/>
      <c r="E181" s="71"/>
      <c r="G181" s="9"/>
      <c r="I181" s="1116"/>
      <c r="J181" s="71"/>
      <c r="K181" s="71"/>
      <c r="N181" s="71"/>
      <c r="O181" s="71"/>
      <c r="P181" s="71"/>
      <c r="Q181" s="71"/>
      <c r="R181" s="71"/>
      <c r="S181" s="71"/>
      <c r="T181" s="71"/>
      <c r="U181" s="47"/>
      <c r="V181" s="47"/>
      <c r="W181" s="47"/>
      <c r="X181" s="47"/>
      <c r="AA181" s="1119"/>
    </row>
    <row r="182" spans="2:27">
      <c r="B182" s="1209"/>
      <c r="E182" s="71"/>
      <c r="G182" s="9"/>
      <c r="I182" s="1116"/>
      <c r="J182" s="71"/>
      <c r="K182" s="71"/>
      <c r="N182" s="71"/>
      <c r="O182" s="71"/>
      <c r="P182" s="71"/>
      <c r="Q182" s="71"/>
      <c r="R182" s="71"/>
      <c r="S182" s="71"/>
      <c r="T182" s="71"/>
      <c r="U182" s="47"/>
      <c r="V182" s="47"/>
      <c r="W182" s="47"/>
      <c r="X182" s="47"/>
      <c r="AA182" s="1119"/>
    </row>
    <row r="183" spans="2:27">
      <c r="B183" s="1209"/>
      <c r="E183" s="71"/>
      <c r="G183" s="9"/>
      <c r="I183" s="1116"/>
      <c r="J183" s="71"/>
      <c r="K183" s="71"/>
      <c r="N183" s="71"/>
      <c r="O183" s="71"/>
      <c r="P183" s="71"/>
      <c r="Q183" s="71"/>
      <c r="R183" s="71"/>
      <c r="S183" s="71"/>
      <c r="T183" s="71"/>
      <c r="U183" s="47"/>
      <c r="V183" s="47"/>
      <c r="W183" s="47"/>
      <c r="X183" s="47"/>
      <c r="AA183" s="1119"/>
    </row>
    <row r="184" spans="2:27">
      <c r="B184" s="1209"/>
      <c r="E184" s="71"/>
      <c r="G184" s="9"/>
      <c r="I184" s="1116"/>
      <c r="J184" s="71"/>
      <c r="K184" s="71"/>
      <c r="N184" s="71"/>
      <c r="O184" s="71"/>
      <c r="P184" s="71"/>
      <c r="Q184" s="71"/>
      <c r="R184" s="71"/>
      <c r="S184" s="71"/>
      <c r="T184" s="71"/>
      <c r="U184" s="47"/>
      <c r="V184" s="47"/>
      <c r="W184" s="47"/>
      <c r="X184" s="47"/>
      <c r="AA184" s="1119"/>
    </row>
    <row r="185" spans="2:27">
      <c r="B185" s="1209"/>
      <c r="E185" s="71"/>
      <c r="G185" s="9"/>
      <c r="I185" s="1116"/>
      <c r="J185" s="71"/>
      <c r="K185" s="71"/>
      <c r="N185" s="71"/>
      <c r="O185" s="71"/>
      <c r="P185" s="71"/>
      <c r="Q185" s="71"/>
      <c r="R185" s="71"/>
      <c r="S185" s="71"/>
      <c r="T185" s="71"/>
      <c r="U185" s="47"/>
      <c r="V185" s="47"/>
      <c r="W185" s="47"/>
      <c r="X185" s="47"/>
      <c r="AA185" s="1119"/>
    </row>
    <row r="186" spans="2:27">
      <c r="B186" s="1209"/>
      <c r="E186" s="71"/>
      <c r="G186" s="9"/>
      <c r="I186" s="1116"/>
      <c r="J186" s="71"/>
      <c r="K186" s="71"/>
      <c r="N186" s="71"/>
      <c r="O186" s="71"/>
      <c r="P186" s="71"/>
      <c r="Q186" s="71"/>
      <c r="R186" s="71"/>
      <c r="S186" s="71"/>
      <c r="T186" s="71"/>
      <c r="U186" s="47"/>
      <c r="V186" s="47"/>
      <c r="W186" s="47"/>
      <c r="X186" s="47"/>
      <c r="AA186" s="1119"/>
    </row>
    <row r="187" spans="2:27">
      <c r="B187" s="1209"/>
      <c r="E187" s="71"/>
      <c r="G187" s="9"/>
      <c r="I187" s="1116"/>
      <c r="J187" s="71"/>
      <c r="K187" s="71"/>
      <c r="N187" s="71"/>
      <c r="O187" s="71"/>
      <c r="P187" s="71"/>
      <c r="Q187" s="71"/>
      <c r="R187" s="71"/>
      <c r="S187" s="71"/>
      <c r="T187" s="71"/>
      <c r="U187" s="47"/>
      <c r="V187" s="47"/>
      <c r="W187" s="47"/>
      <c r="X187" s="47"/>
      <c r="AA187" s="1119"/>
    </row>
    <row r="188" spans="2:27">
      <c r="B188" s="1209"/>
      <c r="E188" s="71"/>
      <c r="G188" s="9"/>
      <c r="I188" s="1116"/>
      <c r="J188" s="71"/>
      <c r="K188" s="71"/>
      <c r="N188" s="71"/>
      <c r="O188" s="71"/>
      <c r="P188" s="71"/>
      <c r="Q188" s="71"/>
      <c r="R188" s="71"/>
      <c r="S188" s="71"/>
      <c r="T188" s="71"/>
      <c r="U188" s="47"/>
      <c r="V188" s="47"/>
      <c r="W188" s="47"/>
      <c r="X188" s="47"/>
      <c r="AA188" s="1119"/>
    </row>
    <row r="189" spans="2:27">
      <c r="B189" s="1209"/>
      <c r="E189" s="71"/>
      <c r="G189" s="9"/>
      <c r="I189" s="1116"/>
      <c r="J189" s="71"/>
      <c r="K189" s="71"/>
      <c r="N189" s="71"/>
      <c r="O189" s="71"/>
      <c r="P189" s="71"/>
      <c r="Q189" s="71"/>
      <c r="R189" s="71"/>
      <c r="S189" s="71"/>
      <c r="T189" s="71"/>
      <c r="U189" s="47"/>
      <c r="V189" s="47"/>
      <c r="W189" s="47"/>
      <c r="X189" s="47"/>
      <c r="AA189" s="1119"/>
    </row>
    <row r="190" spans="2:27">
      <c r="B190" s="1209"/>
      <c r="E190" s="71"/>
      <c r="G190" s="9"/>
      <c r="I190" s="1116"/>
      <c r="J190" s="71"/>
      <c r="K190" s="71"/>
      <c r="N190" s="71"/>
      <c r="O190" s="71"/>
      <c r="P190" s="71"/>
      <c r="Q190" s="71"/>
      <c r="R190" s="71"/>
      <c r="S190" s="71"/>
      <c r="T190" s="71"/>
      <c r="U190" s="47"/>
      <c r="V190" s="47"/>
      <c r="W190" s="47"/>
      <c r="X190" s="47"/>
      <c r="AA190" s="1119"/>
    </row>
    <row r="191" spans="2:27">
      <c r="B191" s="1209"/>
      <c r="E191" s="71"/>
      <c r="G191" s="9"/>
      <c r="I191" s="1116"/>
      <c r="J191" s="71"/>
      <c r="K191" s="71"/>
      <c r="N191" s="71"/>
      <c r="O191" s="71"/>
      <c r="P191" s="71"/>
      <c r="Q191" s="71"/>
      <c r="R191" s="71"/>
      <c r="S191" s="71"/>
      <c r="T191" s="71"/>
      <c r="U191" s="47"/>
      <c r="V191" s="47"/>
      <c r="W191" s="47"/>
      <c r="X191" s="47"/>
      <c r="AA191" s="1119"/>
    </row>
    <row r="192" spans="2:27">
      <c r="B192" s="1209"/>
      <c r="E192" s="71"/>
      <c r="G192" s="9"/>
      <c r="I192" s="1116"/>
      <c r="J192" s="71"/>
      <c r="K192" s="71"/>
      <c r="N192" s="71"/>
      <c r="O192" s="71"/>
      <c r="P192" s="71"/>
      <c r="Q192" s="71"/>
      <c r="R192" s="71"/>
      <c r="S192" s="71"/>
      <c r="T192" s="71"/>
      <c r="U192" s="47"/>
      <c r="V192" s="47"/>
      <c r="W192" s="47"/>
      <c r="X192" s="47"/>
      <c r="AA192" s="1119"/>
    </row>
    <row r="193" spans="2:27">
      <c r="B193" s="1209"/>
      <c r="E193" s="71"/>
      <c r="G193" s="9"/>
      <c r="I193" s="1116"/>
      <c r="J193" s="71"/>
      <c r="K193" s="71"/>
      <c r="N193" s="71"/>
      <c r="O193" s="71"/>
      <c r="P193" s="71"/>
      <c r="Q193" s="71"/>
      <c r="R193" s="71"/>
      <c r="S193" s="71"/>
      <c r="T193" s="71"/>
      <c r="U193" s="47"/>
      <c r="V193" s="47"/>
      <c r="W193" s="47"/>
      <c r="X193" s="47"/>
      <c r="AA193" s="1119"/>
    </row>
    <row r="194" spans="2:27">
      <c r="B194" s="1209"/>
      <c r="E194" s="71"/>
      <c r="G194" s="9"/>
      <c r="I194" s="1116"/>
      <c r="J194" s="71"/>
      <c r="K194" s="71"/>
      <c r="N194" s="71"/>
      <c r="O194" s="71"/>
      <c r="P194" s="71"/>
      <c r="Q194" s="71"/>
      <c r="R194" s="71"/>
      <c r="S194" s="71"/>
      <c r="T194" s="71"/>
      <c r="U194" s="47"/>
      <c r="V194" s="47"/>
      <c r="W194" s="47"/>
      <c r="X194" s="47"/>
      <c r="AA194" s="1119"/>
    </row>
    <row r="195" spans="2:27">
      <c r="B195" s="1209"/>
      <c r="E195" s="71"/>
      <c r="G195" s="9"/>
      <c r="I195" s="1116"/>
      <c r="J195" s="71"/>
      <c r="K195" s="71"/>
      <c r="N195" s="71"/>
      <c r="O195" s="71"/>
      <c r="P195" s="71"/>
      <c r="Q195" s="71"/>
      <c r="R195" s="71"/>
      <c r="S195" s="71"/>
      <c r="T195" s="71"/>
      <c r="U195" s="47"/>
      <c r="V195" s="47"/>
      <c r="W195" s="47"/>
      <c r="X195" s="47"/>
      <c r="AA195" s="1119"/>
    </row>
    <row r="196" spans="2:27">
      <c r="B196" s="1209"/>
      <c r="E196" s="71"/>
      <c r="G196" s="9"/>
      <c r="I196" s="1116"/>
      <c r="J196" s="71"/>
      <c r="K196" s="71"/>
      <c r="N196" s="71"/>
      <c r="O196" s="71"/>
      <c r="P196" s="71"/>
      <c r="Q196" s="71"/>
      <c r="R196" s="71"/>
      <c r="S196" s="71"/>
      <c r="T196" s="71"/>
      <c r="U196" s="47"/>
      <c r="V196" s="47"/>
      <c r="W196" s="47"/>
      <c r="X196" s="47"/>
      <c r="AA196" s="1119"/>
    </row>
    <row r="197" spans="2:27">
      <c r="B197" s="1209"/>
      <c r="E197" s="71"/>
      <c r="G197" s="9"/>
      <c r="I197" s="1116"/>
      <c r="J197" s="71"/>
      <c r="K197" s="71"/>
      <c r="N197" s="71"/>
      <c r="O197" s="71"/>
      <c r="P197" s="71"/>
      <c r="Q197" s="71"/>
      <c r="R197" s="71"/>
      <c r="S197" s="71"/>
      <c r="T197" s="71"/>
      <c r="U197" s="47"/>
      <c r="V197" s="47"/>
      <c r="W197" s="47"/>
      <c r="X197" s="47"/>
      <c r="AA197" s="1119"/>
    </row>
    <row r="198" spans="2:27">
      <c r="B198" s="1209"/>
      <c r="E198" s="71"/>
      <c r="G198" s="9"/>
      <c r="I198" s="1116"/>
      <c r="J198" s="71"/>
      <c r="K198" s="71"/>
      <c r="N198" s="71"/>
      <c r="O198" s="71"/>
      <c r="P198" s="71"/>
      <c r="Q198" s="71"/>
      <c r="R198" s="71"/>
      <c r="S198" s="71"/>
      <c r="T198" s="71"/>
      <c r="U198" s="47"/>
      <c r="V198" s="47"/>
      <c r="W198" s="47"/>
      <c r="X198" s="47"/>
      <c r="AA198" s="1119"/>
    </row>
    <row r="199" spans="2:27">
      <c r="B199" s="1209"/>
      <c r="E199" s="71"/>
      <c r="G199" s="9"/>
      <c r="I199" s="1116"/>
      <c r="J199" s="71"/>
      <c r="K199" s="71"/>
      <c r="N199" s="71"/>
      <c r="O199" s="71"/>
      <c r="P199" s="71"/>
      <c r="Q199" s="71"/>
      <c r="R199" s="71"/>
      <c r="S199" s="71"/>
      <c r="T199" s="71"/>
      <c r="U199" s="47"/>
      <c r="V199" s="47"/>
      <c r="W199" s="47"/>
      <c r="X199" s="47"/>
      <c r="AA199" s="1119"/>
    </row>
    <row r="200" spans="2:27">
      <c r="B200" s="1209"/>
      <c r="E200" s="71"/>
      <c r="G200" s="9"/>
      <c r="I200" s="1116"/>
      <c r="J200" s="71"/>
      <c r="K200" s="71"/>
      <c r="N200" s="71"/>
      <c r="O200" s="71"/>
      <c r="P200" s="71"/>
      <c r="Q200" s="71"/>
      <c r="R200" s="71"/>
      <c r="S200" s="71"/>
      <c r="T200" s="71"/>
      <c r="U200" s="47"/>
      <c r="V200" s="47"/>
      <c r="W200" s="47"/>
      <c r="X200" s="47"/>
      <c r="AA200" s="1119"/>
    </row>
    <row r="201" spans="2:27">
      <c r="B201" s="1209"/>
      <c r="E201" s="71"/>
      <c r="G201" s="9"/>
      <c r="I201" s="1116"/>
      <c r="J201" s="71"/>
      <c r="K201" s="71"/>
      <c r="N201" s="71"/>
      <c r="O201" s="71"/>
      <c r="P201" s="71"/>
      <c r="Q201" s="71"/>
      <c r="R201" s="71"/>
      <c r="S201" s="71"/>
      <c r="T201" s="71"/>
      <c r="U201" s="47"/>
      <c r="V201" s="47"/>
      <c r="W201" s="47"/>
      <c r="X201" s="47"/>
      <c r="AA201" s="1119"/>
    </row>
    <row r="202" spans="2:27">
      <c r="B202" s="1209"/>
      <c r="E202" s="71"/>
      <c r="G202" s="9"/>
      <c r="I202" s="1116"/>
      <c r="J202" s="71"/>
      <c r="K202" s="71"/>
      <c r="N202" s="71"/>
      <c r="O202" s="71"/>
      <c r="P202" s="71"/>
      <c r="Q202" s="71"/>
      <c r="R202" s="71"/>
      <c r="S202" s="71"/>
      <c r="T202" s="71"/>
      <c r="U202" s="47"/>
      <c r="V202" s="47"/>
      <c r="W202" s="47"/>
      <c r="X202" s="47"/>
      <c r="AA202" s="1119"/>
    </row>
    <row r="203" spans="2:27">
      <c r="B203" s="1209"/>
      <c r="E203" s="71"/>
      <c r="G203" s="9"/>
      <c r="I203" s="1116"/>
      <c r="J203" s="71"/>
      <c r="K203" s="71"/>
      <c r="N203" s="71"/>
      <c r="O203" s="71"/>
      <c r="P203" s="71"/>
      <c r="Q203" s="71"/>
      <c r="R203" s="71"/>
      <c r="S203" s="71"/>
      <c r="T203" s="71"/>
      <c r="U203" s="47"/>
      <c r="V203" s="47"/>
      <c r="W203" s="47"/>
      <c r="X203" s="47"/>
      <c r="AA203" s="1119"/>
    </row>
    <row r="204" spans="2:27">
      <c r="B204" s="1209"/>
      <c r="E204" s="71"/>
      <c r="G204" s="9"/>
      <c r="I204" s="1116"/>
      <c r="J204" s="71"/>
      <c r="K204" s="71"/>
      <c r="N204" s="71"/>
      <c r="O204" s="71"/>
      <c r="P204" s="71"/>
      <c r="Q204" s="71"/>
      <c r="R204" s="71"/>
      <c r="S204" s="71"/>
      <c r="T204" s="71"/>
      <c r="U204" s="47"/>
      <c r="V204" s="47"/>
      <c r="W204" s="47"/>
      <c r="X204" s="47"/>
      <c r="AA204" s="1119"/>
    </row>
    <row r="205" spans="2:27">
      <c r="B205" s="1209"/>
      <c r="E205" s="71"/>
      <c r="G205" s="9"/>
      <c r="I205" s="1116"/>
      <c r="J205" s="71"/>
      <c r="K205" s="71"/>
      <c r="N205" s="71"/>
      <c r="O205" s="71"/>
      <c r="P205" s="71"/>
      <c r="Q205" s="71"/>
      <c r="R205" s="71"/>
      <c r="S205" s="71"/>
      <c r="T205" s="71"/>
      <c r="U205" s="47"/>
      <c r="V205" s="47"/>
      <c r="W205" s="47"/>
      <c r="X205" s="47"/>
      <c r="AA205" s="1119"/>
    </row>
    <row r="206" spans="2:27">
      <c r="B206" s="1209"/>
      <c r="E206" s="71"/>
      <c r="G206" s="9"/>
      <c r="I206" s="1116"/>
      <c r="J206" s="71"/>
      <c r="K206" s="71"/>
      <c r="N206" s="71"/>
      <c r="O206" s="71"/>
      <c r="P206" s="71"/>
      <c r="Q206" s="71"/>
      <c r="R206" s="71"/>
      <c r="S206" s="71"/>
      <c r="T206" s="71"/>
      <c r="U206" s="47"/>
      <c r="V206" s="47"/>
      <c r="W206" s="47"/>
      <c r="X206" s="47"/>
      <c r="AA206" s="1119"/>
    </row>
    <row r="207" spans="2:27">
      <c r="B207" s="1209"/>
      <c r="E207" s="71"/>
      <c r="G207" s="9"/>
      <c r="I207" s="1116"/>
      <c r="J207" s="71"/>
      <c r="K207" s="71"/>
      <c r="N207" s="71"/>
      <c r="O207" s="71"/>
      <c r="P207" s="71"/>
      <c r="Q207" s="71"/>
      <c r="R207" s="71"/>
      <c r="S207" s="71"/>
      <c r="T207" s="71"/>
      <c r="U207" s="47"/>
      <c r="V207" s="47"/>
      <c r="W207" s="47"/>
      <c r="X207" s="47"/>
      <c r="AA207" s="1119"/>
    </row>
    <row r="208" spans="2:27">
      <c r="B208" s="1209"/>
      <c r="E208" s="71"/>
      <c r="G208" s="9"/>
      <c r="I208" s="1116"/>
      <c r="J208" s="71"/>
      <c r="K208" s="71"/>
      <c r="N208" s="71"/>
      <c r="O208" s="71"/>
      <c r="P208" s="71"/>
      <c r="Q208" s="71"/>
      <c r="R208" s="71"/>
      <c r="S208" s="71"/>
      <c r="T208" s="71"/>
      <c r="U208" s="47"/>
      <c r="V208" s="47"/>
      <c r="W208" s="47"/>
      <c r="X208" s="47"/>
      <c r="AA208" s="1119"/>
    </row>
    <row r="209" spans="2:27">
      <c r="B209" s="1209"/>
      <c r="E209" s="71"/>
      <c r="G209" s="9"/>
      <c r="I209" s="1116"/>
      <c r="J209" s="71"/>
      <c r="K209" s="71"/>
      <c r="N209" s="71"/>
      <c r="O209" s="71"/>
      <c r="P209" s="71"/>
      <c r="Q209" s="71"/>
      <c r="R209" s="71"/>
      <c r="S209" s="71"/>
      <c r="T209" s="71"/>
      <c r="U209" s="47"/>
      <c r="V209" s="47"/>
      <c r="W209" s="47"/>
      <c r="X209" s="47"/>
      <c r="AA209" s="1119"/>
    </row>
    <row r="210" spans="2:27">
      <c r="B210" s="1209"/>
      <c r="E210" s="71"/>
      <c r="G210" s="9"/>
      <c r="I210" s="1116"/>
      <c r="J210" s="71"/>
      <c r="K210" s="71"/>
      <c r="N210" s="71"/>
      <c r="O210" s="71"/>
      <c r="P210" s="71"/>
      <c r="Q210" s="71"/>
      <c r="R210" s="71"/>
      <c r="S210" s="71"/>
      <c r="T210" s="71"/>
      <c r="U210" s="47"/>
      <c r="V210" s="47"/>
      <c r="W210" s="47"/>
      <c r="X210" s="47"/>
      <c r="AA210" s="1119"/>
    </row>
    <row r="211" spans="2:27">
      <c r="B211" s="1209"/>
      <c r="E211" s="71"/>
      <c r="G211" s="9"/>
      <c r="I211" s="1116"/>
      <c r="J211" s="71"/>
      <c r="K211" s="71"/>
      <c r="N211" s="71"/>
      <c r="O211" s="71"/>
      <c r="P211" s="71"/>
      <c r="Q211" s="71"/>
      <c r="R211" s="71"/>
      <c r="S211" s="71"/>
      <c r="T211" s="71"/>
      <c r="U211" s="47"/>
      <c r="V211" s="47"/>
      <c r="W211" s="47"/>
      <c r="X211" s="47"/>
      <c r="AA211" s="1119"/>
    </row>
    <row r="212" spans="2:27">
      <c r="B212" s="1209"/>
      <c r="E212" s="71"/>
      <c r="G212" s="9"/>
      <c r="I212" s="1116"/>
      <c r="J212" s="71"/>
      <c r="K212" s="71"/>
      <c r="N212" s="71"/>
      <c r="O212" s="71"/>
      <c r="P212" s="71"/>
      <c r="Q212" s="71"/>
      <c r="R212" s="71"/>
      <c r="S212" s="71"/>
      <c r="T212" s="71"/>
      <c r="U212" s="47"/>
      <c r="V212" s="47"/>
      <c r="W212" s="47"/>
      <c r="X212" s="47"/>
      <c r="AA212" s="1119"/>
    </row>
    <row r="213" spans="2:27">
      <c r="B213" s="1209"/>
      <c r="E213" s="71"/>
      <c r="G213" s="9"/>
      <c r="I213" s="1116"/>
      <c r="J213" s="71"/>
      <c r="K213" s="71"/>
      <c r="N213" s="71"/>
      <c r="O213" s="71"/>
      <c r="P213" s="71"/>
      <c r="Q213" s="71"/>
      <c r="R213" s="71"/>
      <c r="S213" s="71"/>
      <c r="T213" s="71"/>
      <c r="U213" s="47"/>
      <c r="V213" s="47"/>
      <c r="W213" s="47"/>
      <c r="X213" s="47"/>
      <c r="AA213" s="1119"/>
    </row>
    <row r="214" spans="2:27">
      <c r="B214" s="1209"/>
      <c r="E214" s="71"/>
      <c r="G214" s="9"/>
      <c r="I214" s="1116"/>
      <c r="J214" s="71"/>
      <c r="K214" s="71"/>
      <c r="N214" s="71"/>
      <c r="O214" s="71"/>
      <c r="P214" s="71"/>
      <c r="Q214" s="71"/>
      <c r="R214" s="71"/>
      <c r="S214" s="71"/>
      <c r="T214" s="71"/>
      <c r="U214" s="47"/>
      <c r="V214" s="47"/>
      <c r="W214" s="47"/>
      <c r="X214" s="47"/>
      <c r="AA214" s="1119"/>
    </row>
    <row r="215" spans="2:27">
      <c r="B215" s="1209"/>
      <c r="E215" s="71"/>
      <c r="G215" s="9"/>
      <c r="I215" s="1116"/>
      <c r="J215" s="71"/>
      <c r="K215" s="71"/>
      <c r="N215" s="71"/>
      <c r="O215" s="71"/>
      <c r="P215" s="71"/>
      <c r="Q215" s="71"/>
      <c r="R215" s="71"/>
      <c r="S215" s="71"/>
      <c r="T215" s="71"/>
      <c r="U215" s="47"/>
      <c r="V215" s="47"/>
      <c r="W215" s="47"/>
      <c r="X215" s="47"/>
      <c r="AA215" s="1119"/>
    </row>
    <row r="216" spans="2:27">
      <c r="B216" s="1209"/>
      <c r="E216" s="71"/>
      <c r="G216" s="9"/>
      <c r="I216" s="1116"/>
      <c r="J216" s="71"/>
      <c r="K216" s="71"/>
      <c r="N216" s="71"/>
      <c r="O216" s="71"/>
      <c r="P216" s="71"/>
      <c r="Q216" s="71"/>
      <c r="R216" s="71"/>
      <c r="S216" s="71"/>
      <c r="T216" s="71"/>
      <c r="U216" s="47"/>
      <c r="V216" s="47"/>
      <c r="W216" s="47"/>
      <c r="X216" s="47"/>
      <c r="AA216" s="1119"/>
    </row>
    <row r="217" spans="2:27">
      <c r="B217" s="1209"/>
      <c r="E217" s="71"/>
      <c r="G217" s="9"/>
      <c r="I217" s="1116"/>
      <c r="J217" s="71"/>
      <c r="K217" s="71"/>
      <c r="N217" s="71"/>
      <c r="O217" s="71"/>
      <c r="P217" s="71"/>
      <c r="Q217" s="71"/>
      <c r="R217" s="71"/>
      <c r="S217" s="71"/>
      <c r="T217" s="71"/>
      <c r="U217" s="47"/>
      <c r="V217" s="47"/>
      <c r="W217" s="47"/>
      <c r="X217" s="47"/>
      <c r="AA217" s="1119"/>
    </row>
    <row r="218" spans="2:27">
      <c r="B218" s="1209"/>
      <c r="E218" s="71"/>
      <c r="G218" s="9"/>
      <c r="I218" s="1116"/>
      <c r="J218" s="71"/>
      <c r="K218" s="71"/>
      <c r="N218" s="71"/>
      <c r="O218" s="71"/>
      <c r="P218" s="71"/>
      <c r="Q218" s="71"/>
      <c r="R218" s="71"/>
      <c r="S218" s="71"/>
      <c r="T218" s="71"/>
      <c r="U218" s="47"/>
      <c r="V218" s="47"/>
      <c r="W218" s="47"/>
      <c r="X218" s="47"/>
      <c r="AA218" s="1119"/>
    </row>
    <row r="219" spans="2:27">
      <c r="B219" s="1209"/>
      <c r="E219" s="71"/>
      <c r="G219" s="9"/>
      <c r="I219" s="1116"/>
      <c r="J219" s="71"/>
      <c r="K219" s="71"/>
      <c r="N219" s="71"/>
      <c r="O219" s="71"/>
      <c r="P219" s="71"/>
      <c r="Q219" s="71"/>
      <c r="R219" s="71"/>
      <c r="S219" s="71"/>
      <c r="T219" s="71"/>
      <c r="U219" s="47"/>
      <c r="V219" s="47"/>
      <c r="W219" s="47"/>
      <c r="X219" s="47"/>
      <c r="AA219" s="1119"/>
    </row>
    <row r="220" spans="2:27">
      <c r="B220" s="1209"/>
      <c r="E220" s="71"/>
      <c r="G220" s="9"/>
      <c r="I220" s="1116"/>
      <c r="J220" s="71"/>
      <c r="K220" s="71"/>
      <c r="N220" s="71"/>
      <c r="O220" s="71"/>
      <c r="P220" s="71"/>
      <c r="Q220" s="71"/>
      <c r="R220" s="71"/>
      <c r="S220" s="71"/>
      <c r="T220" s="71"/>
      <c r="U220" s="47"/>
      <c r="V220" s="47"/>
      <c r="W220" s="47"/>
      <c r="X220" s="47"/>
      <c r="AA220" s="1119"/>
    </row>
    <row r="221" spans="2:27">
      <c r="B221" s="1209"/>
      <c r="E221" s="71"/>
      <c r="G221" s="9"/>
      <c r="I221" s="1116"/>
      <c r="J221" s="71"/>
      <c r="K221" s="71"/>
      <c r="N221" s="71"/>
      <c r="O221" s="71"/>
      <c r="P221" s="71"/>
      <c r="Q221" s="71"/>
      <c r="R221" s="71"/>
      <c r="S221" s="71"/>
      <c r="T221" s="71"/>
      <c r="U221" s="47"/>
      <c r="V221" s="47"/>
      <c r="W221" s="47"/>
      <c r="X221" s="47"/>
      <c r="AA221" s="1119"/>
    </row>
    <row r="222" spans="2:27">
      <c r="B222" s="1209"/>
      <c r="E222" s="71"/>
      <c r="G222" s="9"/>
      <c r="I222" s="1116"/>
      <c r="J222" s="71"/>
      <c r="K222" s="71"/>
      <c r="N222" s="71"/>
      <c r="O222" s="71"/>
      <c r="P222" s="71"/>
      <c r="Q222" s="71"/>
      <c r="R222" s="71"/>
      <c r="S222" s="71"/>
      <c r="T222" s="71"/>
      <c r="U222" s="47"/>
      <c r="V222" s="47"/>
      <c r="W222" s="47"/>
      <c r="X222" s="47"/>
      <c r="AA222" s="1119"/>
    </row>
    <row r="223" spans="2:27">
      <c r="B223" s="1209"/>
      <c r="E223" s="71"/>
      <c r="G223" s="9"/>
      <c r="I223" s="1116"/>
      <c r="J223" s="71"/>
      <c r="K223" s="71"/>
      <c r="N223" s="71"/>
      <c r="O223" s="71"/>
      <c r="P223" s="71"/>
      <c r="Q223" s="71"/>
      <c r="R223" s="71"/>
      <c r="S223" s="71"/>
      <c r="T223" s="71"/>
      <c r="U223" s="47"/>
      <c r="V223" s="47"/>
      <c r="W223" s="47"/>
      <c r="X223" s="47"/>
      <c r="AA223" s="1119"/>
    </row>
    <row r="224" spans="2:27">
      <c r="B224" s="1209"/>
      <c r="E224" s="71"/>
      <c r="G224" s="9"/>
      <c r="I224" s="1116"/>
      <c r="J224" s="71"/>
      <c r="K224" s="71"/>
      <c r="N224" s="71"/>
      <c r="O224" s="71"/>
      <c r="P224" s="71"/>
      <c r="Q224" s="71"/>
      <c r="R224" s="71"/>
      <c r="S224" s="71"/>
      <c r="T224" s="71"/>
      <c r="U224" s="47"/>
      <c r="V224" s="47"/>
      <c r="W224" s="47"/>
      <c r="X224" s="47"/>
      <c r="AA224" s="1119"/>
    </row>
    <row r="225" spans="2:27">
      <c r="B225" s="1209"/>
      <c r="E225" s="71"/>
      <c r="G225" s="9"/>
      <c r="I225" s="1116"/>
      <c r="J225" s="71"/>
      <c r="K225" s="71"/>
      <c r="N225" s="71"/>
      <c r="O225" s="71"/>
      <c r="P225" s="71"/>
      <c r="Q225" s="71"/>
      <c r="R225" s="71"/>
      <c r="S225" s="71"/>
      <c r="T225" s="71"/>
      <c r="U225" s="47"/>
      <c r="V225" s="47"/>
      <c r="W225" s="47"/>
      <c r="X225" s="47"/>
      <c r="AA225" s="1119"/>
    </row>
    <row r="226" spans="2:27">
      <c r="B226" s="1209"/>
      <c r="E226" s="71"/>
      <c r="G226" s="9"/>
      <c r="I226" s="1116"/>
      <c r="J226" s="71"/>
      <c r="K226" s="71"/>
      <c r="N226" s="71"/>
      <c r="O226" s="71"/>
      <c r="P226" s="71"/>
      <c r="Q226" s="71"/>
      <c r="R226" s="71"/>
      <c r="S226" s="71"/>
      <c r="T226" s="71"/>
      <c r="U226" s="47"/>
      <c r="V226" s="47"/>
      <c r="W226" s="47"/>
      <c r="X226" s="47"/>
      <c r="AA226" s="1119"/>
    </row>
    <row r="227" spans="2:27">
      <c r="B227" s="1209"/>
      <c r="E227" s="71"/>
      <c r="G227" s="9"/>
      <c r="I227" s="1116"/>
      <c r="J227" s="71"/>
      <c r="K227" s="71"/>
      <c r="N227" s="71"/>
      <c r="O227" s="71"/>
      <c r="P227" s="71"/>
      <c r="Q227" s="71"/>
      <c r="R227" s="71"/>
      <c r="S227" s="71"/>
      <c r="T227" s="71"/>
      <c r="U227" s="47"/>
      <c r="V227" s="47"/>
      <c r="W227" s="47"/>
      <c r="X227" s="47"/>
      <c r="AA227" s="1119"/>
    </row>
    <row r="228" spans="2:27">
      <c r="B228" s="1209"/>
      <c r="E228" s="71"/>
      <c r="G228" s="9"/>
      <c r="I228" s="1116"/>
      <c r="J228" s="71"/>
      <c r="K228" s="71"/>
      <c r="N228" s="71"/>
      <c r="O228" s="71"/>
      <c r="P228" s="71"/>
      <c r="Q228" s="71"/>
      <c r="R228" s="71"/>
      <c r="S228" s="71"/>
      <c r="T228" s="71"/>
      <c r="U228" s="47"/>
      <c r="V228" s="47"/>
      <c r="W228" s="47"/>
      <c r="X228" s="47"/>
      <c r="AA228" s="1119"/>
    </row>
    <row r="229" spans="2:27">
      <c r="B229" s="1209"/>
      <c r="E229" s="71"/>
      <c r="G229" s="9"/>
      <c r="I229" s="1116"/>
      <c r="J229" s="71"/>
      <c r="K229" s="71"/>
      <c r="N229" s="71"/>
      <c r="O229" s="71"/>
      <c r="P229" s="71"/>
      <c r="Q229" s="71"/>
      <c r="R229" s="71"/>
      <c r="S229" s="71"/>
      <c r="T229" s="71"/>
      <c r="U229" s="47"/>
      <c r="V229" s="47"/>
      <c r="W229" s="47"/>
      <c r="X229" s="47"/>
      <c r="AA229" s="1119"/>
    </row>
    <row r="230" spans="2:27">
      <c r="B230" s="1209"/>
      <c r="E230" s="71"/>
      <c r="G230" s="9"/>
      <c r="I230" s="1116"/>
      <c r="J230" s="71"/>
      <c r="K230" s="71"/>
      <c r="N230" s="71"/>
      <c r="O230" s="71"/>
      <c r="P230" s="71"/>
      <c r="Q230" s="71"/>
      <c r="R230" s="71"/>
      <c r="S230" s="71"/>
      <c r="T230" s="71"/>
      <c r="U230" s="47"/>
      <c r="V230" s="47"/>
      <c r="W230" s="47"/>
      <c r="X230" s="47"/>
      <c r="AA230" s="1119"/>
    </row>
    <row r="231" spans="2:27">
      <c r="B231" s="1209"/>
      <c r="E231" s="71"/>
      <c r="G231" s="9"/>
      <c r="I231" s="1116"/>
      <c r="J231" s="71"/>
      <c r="K231" s="71"/>
      <c r="N231" s="71"/>
      <c r="O231" s="71"/>
      <c r="P231" s="71"/>
      <c r="Q231" s="71"/>
      <c r="R231" s="71"/>
      <c r="S231" s="71"/>
      <c r="T231" s="71"/>
      <c r="U231" s="47"/>
      <c r="V231" s="47"/>
      <c r="W231" s="47"/>
      <c r="X231" s="47"/>
      <c r="AA231" s="1119"/>
    </row>
    <row r="232" spans="2:27">
      <c r="B232" s="1209"/>
      <c r="E232" s="71"/>
      <c r="G232" s="9"/>
      <c r="I232" s="1116"/>
      <c r="J232" s="71"/>
      <c r="K232" s="71"/>
      <c r="N232" s="71"/>
      <c r="O232" s="71"/>
      <c r="P232" s="71"/>
      <c r="Q232" s="71"/>
      <c r="R232" s="71"/>
      <c r="S232" s="71"/>
      <c r="T232" s="71"/>
      <c r="U232" s="47"/>
      <c r="V232" s="47"/>
      <c r="W232" s="47"/>
      <c r="X232" s="47"/>
      <c r="AA232" s="1119"/>
    </row>
    <row r="233" spans="2:27">
      <c r="B233" s="1209"/>
      <c r="E233" s="71"/>
      <c r="G233" s="9"/>
      <c r="I233" s="1116"/>
      <c r="J233" s="71"/>
      <c r="K233" s="71"/>
      <c r="N233" s="71"/>
      <c r="O233" s="71"/>
      <c r="P233" s="71"/>
      <c r="Q233" s="71"/>
      <c r="R233" s="71"/>
      <c r="S233" s="71"/>
      <c r="T233" s="71"/>
      <c r="U233" s="47"/>
      <c r="V233" s="47"/>
      <c r="W233" s="47"/>
      <c r="X233" s="47"/>
      <c r="AA233" s="1119"/>
    </row>
    <row r="234" spans="2:27">
      <c r="B234" s="1209"/>
      <c r="E234" s="71"/>
      <c r="G234" s="9"/>
      <c r="I234" s="1116"/>
      <c r="J234" s="71"/>
      <c r="K234" s="71"/>
      <c r="N234" s="71"/>
      <c r="O234" s="71"/>
      <c r="P234" s="71"/>
      <c r="Q234" s="71"/>
      <c r="R234" s="71"/>
      <c r="S234" s="71"/>
      <c r="T234" s="71"/>
      <c r="U234" s="47"/>
      <c r="V234" s="47"/>
      <c r="W234" s="47"/>
      <c r="X234" s="47"/>
      <c r="AA234" s="1119"/>
    </row>
    <row r="235" spans="2:27">
      <c r="B235" s="1209"/>
      <c r="E235" s="71"/>
      <c r="G235" s="9"/>
      <c r="I235" s="1116"/>
      <c r="J235" s="71"/>
      <c r="K235" s="71"/>
      <c r="N235" s="71"/>
      <c r="O235" s="71"/>
      <c r="P235" s="71"/>
      <c r="Q235" s="71"/>
      <c r="R235" s="71"/>
      <c r="S235" s="71"/>
      <c r="T235" s="71"/>
      <c r="U235" s="47"/>
      <c r="V235" s="47"/>
      <c r="W235" s="47"/>
      <c r="X235" s="47"/>
      <c r="AA235" s="1119"/>
    </row>
    <row r="236" spans="2:27">
      <c r="B236" s="1209"/>
      <c r="E236" s="71"/>
      <c r="G236" s="9"/>
      <c r="I236" s="1116"/>
      <c r="J236" s="71"/>
      <c r="K236" s="71"/>
      <c r="N236" s="71"/>
      <c r="O236" s="71"/>
      <c r="P236" s="71"/>
      <c r="Q236" s="71"/>
      <c r="R236" s="71"/>
      <c r="S236" s="71"/>
      <c r="T236" s="71"/>
      <c r="U236" s="47"/>
      <c r="V236" s="47"/>
      <c r="W236" s="47"/>
      <c r="X236" s="47"/>
      <c r="AA236" s="1119"/>
    </row>
    <row r="237" spans="2:27">
      <c r="B237" s="1209"/>
      <c r="E237" s="71"/>
      <c r="G237" s="9"/>
      <c r="I237" s="1116"/>
      <c r="J237" s="71"/>
      <c r="K237" s="71"/>
      <c r="N237" s="71"/>
      <c r="O237" s="71"/>
      <c r="P237" s="71"/>
      <c r="Q237" s="71"/>
      <c r="R237" s="71"/>
      <c r="S237" s="71"/>
      <c r="T237" s="71"/>
      <c r="U237" s="47"/>
      <c r="V237" s="47"/>
      <c r="W237" s="47"/>
      <c r="X237" s="47"/>
      <c r="AA237" s="1119"/>
    </row>
    <row r="238" spans="2:27">
      <c r="B238" s="1209"/>
      <c r="E238" s="71"/>
      <c r="G238" s="9"/>
      <c r="I238" s="1116"/>
      <c r="J238" s="71"/>
      <c r="K238" s="71"/>
      <c r="N238" s="71"/>
      <c r="O238" s="71"/>
      <c r="P238" s="71"/>
      <c r="Q238" s="71"/>
      <c r="R238" s="71"/>
      <c r="S238" s="71"/>
      <c r="T238" s="71"/>
      <c r="U238" s="47"/>
      <c r="V238" s="47"/>
      <c r="W238" s="47"/>
      <c r="X238" s="47"/>
      <c r="AA238" s="1119"/>
    </row>
    <row r="239" spans="2:27">
      <c r="B239" s="1209"/>
      <c r="E239" s="71"/>
      <c r="G239" s="9"/>
      <c r="I239" s="1116"/>
      <c r="J239" s="71"/>
      <c r="K239" s="71"/>
      <c r="N239" s="71"/>
      <c r="O239" s="71"/>
      <c r="P239" s="71"/>
      <c r="Q239" s="71"/>
      <c r="R239" s="71"/>
      <c r="S239" s="71"/>
      <c r="T239" s="71"/>
      <c r="U239" s="47"/>
      <c r="V239" s="47"/>
      <c r="W239" s="47"/>
      <c r="X239" s="47"/>
      <c r="AA239" s="1119"/>
    </row>
    <row r="240" spans="2:27">
      <c r="B240" s="1209"/>
      <c r="E240" s="71"/>
      <c r="G240" s="9"/>
      <c r="I240" s="1116"/>
      <c r="J240" s="71"/>
      <c r="K240" s="71"/>
      <c r="N240" s="71"/>
      <c r="O240" s="71"/>
      <c r="P240" s="71"/>
      <c r="Q240" s="71"/>
      <c r="R240" s="71"/>
      <c r="S240" s="71"/>
      <c r="T240" s="71"/>
      <c r="U240" s="47"/>
      <c r="V240" s="47"/>
      <c r="W240" s="47"/>
      <c r="X240" s="47"/>
      <c r="AA240" s="1119"/>
    </row>
    <row r="241" spans="2:27">
      <c r="B241" s="1209"/>
      <c r="E241" s="71"/>
      <c r="G241" s="9"/>
      <c r="I241" s="1116"/>
      <c r="J241" s="71"/>
      <c r="K241" s="71"/>
      <c r="N241" s="71"/>
      <c r="O241" s="71"/>
      <c r="P241" s="71"/>
      <c r="Q241" s="71"/>
      <c r="R241" s="71"/>
      <c r="S241" s="71"/>
      <c r="T241" s="71"/>
      <c r="U241" s="47"/>
      <c r="V241" s="47"/>
      <c r="W241" s="47"/>
      <c r="X241" s="47"/>
      <c r="AA241" s="1119"/>
    </row>
    <row r="242" spans="2:27">
      <c r="B242" s="1209"/>
      <c r="E242" s="71"/>
      <c r="G242" s="9"/>
      <c r="I242" s="1116"/>
      <c r="J242" s="71"/>
      <c r="K242" s="71"/>
      <c r="N242" s="71"/>
      <c r="O242" s="71"/>
      <c r="P242" s="71"/>
      <c r="Q242" s="71"/>
      <c r="R242" s="71"/>
      <c r="S242" s="71"/>
      <c r="T242" s="71"/>
      <c r="U242" s="47"/>
      <c r="V242" s="47"/>
      <c r="W242" s="47"/>
      <c r="X242" s="47"/>
      <c r="AA242" s="1119"/>
    </row>
    <row r="243" spans="2:27">
      <c r="B243" s="1209"/>
      <c r="E243" s="71"/>
      <c r="G243" s="9"/>
      <c r="I243" s="1116"/>
      <c r="J243" s="71"/>
      <c r="K243" s="71"/>
      <c r="N243" s="71"/>
      <c r="O243" s="71"/>
      <c r="P243" s="71"/>
      <c r="Q243" s="71"/>
      <c r="R243" s="71"/>
      <c r="S243" s="71"/>
      <c r="T243" s="71"/>
      <c r="U243" s="47"/>
      <c r="V243" s="47"/>
      <c r="W243" s="47"/>
      <c r="X243" s="47"/>
      <c r="AA243" s="1119"/>
    </row>
    <row r="244" spans="2:27">
      <c r="B244" s="1209"/>
      <c r="E244" s="71"/>
      <c r="G244" s="9"/>
      <c r="I244" s="1116"/>
      <c r="J244" s="71"/>
      <c r="K244" s="71"/>
      <c r="N244" s="71"/>
      <c r="O244" s="71"/>
      <c r="P244" s="71"/>
      <c r="Q244" s="71"/>
      <c r="R244" s="71"/>
      <c r="S244" s="71"/>
      <c r="T244" s="71"/>
      <c r="U244" s="47"/>
      <c r="V244" s="47"/>
      <c r="W244" s="47"/>
      <c r="X244" s="47"/>
      <c r="AA244" s="1119"/>
    </row>
    <row r="245" spans="2:27">
      <c r="B245" s="1209"/>
      <c r="E245" s="71"/>
      <c r="G245" s="9"/>
      <c r="I245" s="1116"/>
      <c r="J245" s="71"/>
      <c r="K245" s="71"/>
      <c r="N245" s="71"/>
      <c r="O245" s="71"/>
      <c r="P245" s="71"/>
      <c r="Q245" s="71"/>
      <c r="R245" s="71"/>
      <c r="S245" s="71"/>
      <c r="T245" s="71"/>
      <c r="U245" s="47"/>
      <c r="V245" s="47"/>
      <c r="W245" s="47"/>
      <c r="X245" s="47"/>
      <c r="AA245" s="1119"/>
    </row>
    <row r="246" spans="2:27">
      <c r="B246" s="1209"/>
      <c r="E246" s="71"/>
      <c r="G246" s="9"/>
      <c r="I246" s="1116"/>
      <c r="J246" s="71"/>
      <c r="K246" s="71"/>
      <c r="N246" s="71"/>
      <c r="O246" s="71"/>
      <c r="P246" s="71"/>
      <c r="Q246" s="71"/>
      <c r="R246" s="71"/>
      <c r="S246" s="71"/>
      <c r="T246" s="71"/>
      <c r="U246" s="47"/>
      <c r="V246" s="47"/>
      <c r="W246" s="47"/>
      <c r="X246" s="47"/>
      <c r="AA246" s="1119"/>
    </row>
    <row r="247" spans="2:27">
      <c r="B247" s="1209"/>
      <c r="E247" s="71"/>
      <c r="G247" s="9"/>
      <c r="I247" s="1116"/>
      <c r="J247" s="71"/>
      <c r="K247" s="71"/>
      <c r="N247" s="71"/>
      <c r="O247" s="71"/>
      <c r="P247" s="71"/>
      <c r="Q247" s="71"/>
      <c r="R247" s="71"/>
      <c r="S247" s="71"/>
      <c r="T247" s="71"/>
      <c r="U247" s="47"/>
      <c r="V247" s="47"/>
      <c r="W247" s="47"/>
      <c r="X247" s="47"/>
      <c r="AA247" s="1119"/>
    </row>
    <row r="248" spans="2:27">
      <c r="B248" s="1209"/>
      <c r="E248" s="71"/>
      <c r="G248" s="9"/>
      <c r="I248" s="1116"/>
      <c r="J248" s="71"/>
      <c r="K248" s="71"/>
      <c r="N248" s="71"/>
      <c r="O248" s="71"/>
      <c r="P248" s="71"/>
      <c r="Q248" s="71"/>
      <c r="R248" s="71"/>
      <c r="S248" s="71"/>
      <c r="T248" s="71"/>
      <c r="U248" s="47"/>
      <c r="V248" s="47"/>
      <c r="W248" s="47"/>
      <c r="X248" s="47"/>
      <c r="AA248" s="1119"/>
    </row>
    <row r="249" spans="2:27">
      <c r="B249" s="1209"/>
      <c r="E249" s="71"/>
      <c r="G249" s="9"/>
      <c r="I249" s="1116"/>
      <c r="J249" s="71"/>
      <c r="K249" s="71"/>
      <c r="N249" s="71"/>
      <c r="O249" s="71"/>
      <c r="P249" s="71"/>
      <c r="Q249" s="71"/>
      <c r="R249" s="71"/>
      <c r="S249" s="71"/>
      <c r="T249" s="71"/>
      <c r="U249" s="47"/>
      <c r="V249" s="47"/>
      <c r="W249" s="47"/>
      <c r="X249" s="47"/>
      <c r="AA249" s="1119"/>
    </row>
    <row r="250" spans="2:27">
      <c r="B250" s="1209"/>
      <c r="E250" s="71"/>
      <c r="G250" s="9"/>
      <c r="I250" s="1116"/>
      <c r="J250" s="71"/>
      <c r="K250" s="71"/>
      <c r="N250" s="71"/>
      <c r="O250" s="71"/>
      <c r="P250" s="71"/>
      <c r="Q250" s="71"/>
      <c r="R250" s="71"/>
      <c r="S250" s="71"/>
      <c r="T250" s="71"/>
      <c r="U250" s="47"/>
      <c r="V250" s="47"/>
      <c r="W250" s="47"/>
      <c r="X250" s="47"/>
      <c r="AA250" s="1119"/>
    </row>
    <row r="251" spans="2:27">
      <c r="B251" s="1209"/>
      <c r="E251" s="71"/>
      <c r="G251" s="9"/>
      <c r="I251" s="1116"/>
      <c r="J251" s="71"/>
      <c r="K251" s="71"/>
      <c r="N251" s="71"/>
      <c r="O251" s="71"/>
      <c r="P251" s="71"/>
      <c r="Q251" s="71"/>
      <c r="R251" s="71"/>
      <c r="S251" s="71"/>
      <c r="T251" s="71"/>
      <c r="U251" s="47"/>
      <c r="V251" s="47"/>
      <c r="W251" s="47"/>
      <c r="X251" s="47"/>
      <c r="AA251" s="1119"/>
    </row>
    <row r="252" spans="2:27">
      <c r="B252" s="1209"/>
      <c r="E252" s="71"/>
      <c r="G252" s="9"/>
      <c r="I252" s="1116"/>
      <c r="J252" s="71"/>
      <c r="K252" s="71"/>
      <c r="N252" s="71"/>
      <c r="O252" s="71"/>
      <c r="P252" s="71"/>
      <c r="Q252" s="71"/>
      <c r="R252" s="71"/>
      <c r="S252" s="71"/>
      <c r="T252" s="71"/>
      <c r="U252" s="47"/>
      <c r="V252" s="47"/>
      <c r="W252" s="47"/>
      <c r="X252" s="47"/>
      <c r="AA252" s="1119"/>
    </row>
    <row r="253" spans="2:27">
      <c r="B253" s="1209"/>
      <c r="E253" s="71"/>
      <c r="G253" s="9"/>
      <c r="I253" s="1116"/>
      <c r="J253" s="71"/>
      <c r="K253" s="71"/>
      <c r="N253" s="71"/>
      <c r="O253" s="71"/>
      <c r="P253" s="71"/>
      <c r="Q253" s="71"/>
      <c r="R253" s="71"/>
      <c r="S253" s="71"/>
      <c r="T253" s="71"/>
      <c r="U253" s="47"/>
      <c r="V253" s="47"/>
      <c r="W253" s="47"/>
      <c r="X253" s="47"/>
      <c r="AA253" s="1119"/>
    </row>
    <row r="254" spans="2:27">
      <c r="B254" s="1209"/>
      <c r="E254" s="71"/>
      <c r="G254" s="9"/>
      <c r="I254" s="1116"/>
      <c r="J254" s="71"/>
      <c r="K254" s="71"/>
      <c r="N254" s="71"/>
      <c r="O254" s="71"/>
      <c r="P254" s="71"/>
      <c r="Q254" s="71"/>
      <c r="R254" s="71"/>
      <c r="S254" s="71"/>
      <c r="T254" s="71"/>
      <c r="U254" s="47"/>
      <c r="V254" s="47"/>
      <c r="W254" s="47"/>
      <c r="X254" s="47"/>
      <c r="AA254" s="1119"/>
    </row>
    <row r="255" spans="2:27">
      <c r="B255" s="1209"/>
      <c r="E255" s="71"/>
      <c r="G255" s="9"/>
      <c r="I255" s="1116"/>
      <c r="J255" s="71"/>
      <c r="K255" s="71"/>
      <c r="N255" s="71"/>
      <c r="O255" s="71"/>
      <c r="P255" s="71"/>
      <c r="Q255" s="71"/>
      <c r="R255" s="71"/>
      <c r="S255" s="71"/>
      <c r="T255" s="71"/>
      <c r="U255" s="47"/>
      <c r="V255" s="47"/>
      <c r="W255" s="47"/>
      <c r="X255" s="47"/>
      <c r="AA255" s="1119"/>
    </row>
    <row r="256" spans="2:27">
      <c r="B256" s="1209"/>
      <c r="E256" s="71"/>
      <c r="G256" s="9"/>
      <c r="I256" s="1116"/>
      <c r="J256" s="71"/>
      <c r="K256" s="71"/>
      <c r="N256" s="71"/>
      <c r="O256" s="71"/>
      <c r="P256" s="71"/>
      <c r="Q256" s="71"/>
      <c r="R256" s="71"/>
      <c r="S256" s="71"/>
      <c r="T256" s="71"/>
      <c r="U256" s="47"/>
      <c r="V256" s="47"/>
      <c r="W256" s="47"/>
      <c r="X256" s="47"/>
      <c r="AA256" s="1119"/>
    </row>
    <row r="257" spans="2:27">
      <c r="B257" s="1209"/>
      <c r="E257" s="71"/>
      <c r="G257" s="9"/>
      <c r="I257" s="1116"/>
      <c r="J257" s="71"/>
      <c r="K257" s="71"/>
      <c r="N257" s="71"/>
      <c r="O257" s="71"/>
      <c r="P257" s="71"/>
      <c r="Q257" s="71"/>
      <c r="R257" s="71"/>
      <c r="S257" s="71"/>
      <c r="T257" s="71"/>
      <c r="U257" s="47"/>
      <c r="V257" s="47"/>
      <c r="W257" s="47"/>
      <c r="X257" s="47"/>
      <c r="AA257" s="1119"/>
    </row>
    <row r="258" spans="2:27">
      <c r="B258" s="1209"/>
      <c r="E258" s="71"/>
      <c r="G258" s="9"/>
      <c r="I258" s="1116"/>
      <c r="J258" s="71"/>
      <c r="K258" s="71"/>
      <c r="N258" s="71"/>
      <c r="O258" s="71"/>
      <c r="P258" s="71"/>
      <c r="Q258" s="71"/>
      <c r="R258" s="71"/>
      <c r="S258" s="71"/>
      <c r="T258" s="71"/>
      <c r="U258" s="47"/>
      <c r="V258" s="47"/>
      <c r="W258" s="47"/>
      <c r="X258" s="47"/>
      <c r="AA258" s="1119"/>
    </row>
    <row r="259" spans="2:27">
      <c r="B259" s="1209"/>
      <c r="E259" s="71"/>
      <c r="G259" s="9"/>
      <c r="I259" s="1116"/>
      <c r="J259" s="71"/>
      <c r="K259" s="71"/>
      <c r="N259" s="71"/>
      <c r="O259" s="71"/>
      <c r="P259" s="71"/>
      <c r="Q259" s="71"/>
      <c r="R259" s="71"/>
      <c r="S259" s="71"/>
      <c r="T259" s="71"/>
      <c r="U259" s="47"/>
      <c r="V259" s="47"/>
      <c r="W259" s="47"/>
      <c r="X259" s="47"/>
      <c r="AA259" s="1119"/>
    </row>
    <row r="260" spans="2:27">
      <c r="B260" s="1209"/>
      <c r="E260" s="71"/>
      <c r="G260" s="9"/>
      <c r="I260" s="1116"/>
      <c r="J260" s="71"/>
      <c r="K260" s="71"/>
      <c r="N260" s="71"/>
      <c r="O260" s="71"/>
      <c r="P260" s="71"/>
      <c r="Q260" s="71"/>
      <c r="R260" s="71"/>
      <c r="S260" s="71"/>
      <c r="T260" s="71"/>
      <c r="U260" s="47"/>
      <c r="V260" s="47"/>
      <c r="W260" s="47"/>
      <c r="X260" s="47"/>
      <c r="AA260" s="1119"/>
    </row>
    <row r="261" spans="2:27">
      <c r="B261" s="1209"/>
      <c r="E261" s="71"/>
      <c r="G261" s="9"/>
      <c r="I261" s="1116"/>
      <c r="J261" s="71"/>
      <c r="K261" s="71"/>
      <c r="N261" s="71"/>
      <c r="O261" s="71"/>
      <c r="P261" s="71"/>
      <c r="Q261" s="71"/>
      <c r="R261" s="71"/>
      <c r="S261" s="71"/>
      <c r="T261" s="71"/>
      <c r="U261" s="47"/>
      <c r="V261" s="47"/>
      <c r="W261" s="47"/>
      <c r="X261" s="47"/>
      <c r="AA261" s="1119"/>
    </row>
    <row r="262" spans="2:27">
      <c r="B262" s="1209"/>
      <c r="E262" s="71"/>
      <c r="G262" s="9"/>
      <c r="I262" s="1116"/>
      <c r="J262" s="71"/>
      <c r="K262" s="71"/>
      <c r="N262" s="71"/>
      <c r="O262" s="71"/>
      <c r="P262" s="71"/>
      <c r="Q262" s="71"/>
      <c r="R262" s="71"/>
      <c r="S262" s="71"/>
      <c r="T262" s="71"/>
      <c r="U262" s="47"/>
      <c r="V262" s="47"/>
      <c r="W262" s="47"/>
      <c r="X262" s="47"/>
      <c r="AA262" s="1119"/>
    </row>
    <row r="263" spans="2:27">
      <c r="B263" s="1209"/>
      <c r="E263" s="71"/>
      <c r="G263" s="9"/>
      <c r="I263" s="1116"/>
      <c r="J263" s="71"/>
      <c r="K263" s="71"/>
      <c r="N263" s="71"/>
      <c r="O263" s="71"/>
      <c r="P263" s="71"/>
      <c r="Q263" s="71"/>
      <c r="R263" s="71"/>
      <c r="S263" s="71"/>
      <c r="T263" s="71"/>
      <c r="U263" s="47"/>
      <c r="V263" s="47"/>
      <c r="W263" s="47"/>
      <c r="X263" s="47"/>
      <c r="AA263" s="1119"/>
    </row>
    <row r="264" spans="2:27">
      <c r="B264" s="1209"/>
      <c r="E264" s="71"/>
      <c r="G264" s="9"/>
      <c r="I264" s="1116"/>
      <c r="J264" s="71"/>
      <c r="K264" s="71"/>
      <c r="N264" s="71"/>
      <c r="O264" s="71"/>
      <c r="P264" s="71"/>
      <c r="Q264" s="71"/>
      <c r="R264" s="71"/>
      <c r="S264" s="71"/>
      <c r="T264" s="71"/>
      <c r="U264" s="47"/>
      <c r="V264" s="47"/>
      <c r="W264" s="47"/>
      <c r="X264" s="47"/>
      <c r="AA264" s="1119"/>
    </row>
    <row r="265" spans="2:27">
      <c r="B265" s="1209"/>
      <c r="E265" s="71"/>
      <c r="G265" s="9"/>
      <c r="I265" s="1116"/>
      <c r="J265" s="71"/>
      <c r="K265" s="71"/>
      <c r="N265" s="71"/>
      <c r="O265" s="71"/>
      <c r="P265" s="71"/>
      <c r="Q265" s="71"/>
      <c r="R265" s="71"/>
      <c r="S265" s="71"/>
      <c r="T265" s="71"/>
      <c r="U265" s="47"/>
      <c r="V265" s="47"/>
      <c r="W265" s="47"/>
      <c r="X265" s="47"/>
      <c r="AA265" s="1119"/>
    </row>
    <row r="266" spans="2:27">
      <c r="B266" s="1209"/>
      <c r="E266" s="71"/>
      <c r="G266" s="9"/>
      <c r="I266" s="1116"/>
      <c r="J266" s="71"/>
      <c r="K266" s="71"/>
      <c r="N266" s="71"/>
      <c r="O266" s="71"/>
      <c r="P266" s="71"/>
      <c r="Q266" s="71"/>
      <c r="R266" s="71"/>
      <c r="S266" s="71"/>
      <c r="T266" s="71"/>
      <c r="U266" s="47"/>
      <c r="V266" s="47"/>
      <c r="W266" s="47"/>
      <c r="X266" s="47"/>
      <c r="AA266" s="1119"/>
    </row>
    <row r="267" spans="2:27">
      <c r="B267" s="1209"/>
      <c r="E267" s="71"/>
      <c r="G267" s="9"/>
      <c r="I267" s="1116"/>
      <c r="J267" s="71"/>
      <c r="K267" s="71"/>
      <c r="N267" s="71"/>
      <c r="O267" s="71"/>
      <c r="P267" s="71"/>
      <c r="Q267" s="71"/>
      <c r="R267" s="71"/>
      <c r="S267" s="71"/>
      <c r="T267" s="71"/>
      <c r="U267" s="47"/>
      <c r="V267" s="47"/>
      <c r="W267" s="47"/>
      <c r="X267" s="47"/>
      <c r="AA267" s="1119"/>
    </row>
    <row r="268" spans="2:27">
      <c r="B268" s="1209"/>
      <c r="E268" s="71"/>
      <c r="G268" s="9"/>
      <c r="I268" s="1116"/>
      <c r="J268" s="71"/>
      <c r="K268" s="71"/>
      <c r="N268" s="71"/>
      <c r="O268" s="71"/>
      <c r="P268" s="71"/>
      <c r="Q268" s="71"/>
      <c r="R268" s="71"/>
      <c r="S268" s="71"/>
      <c r="T268" s="71"/>
      <c r="U268" s="47"/>
      <c r="V268" s="47"/>
      <c r="W268" s="47"/>
      <c r="X268" s="47"/>
      <c r="AA268" s="1119"/>
    </row>
    <row r="269" spans="2:27">
      <c r="B269" s="1209"/>
      <c r="E269" s="71"/>
      <c r="G269" s="9"/>
      <c r="I269" s="1116"/>
      <c r="J269" s="71"/>
      <c r="K269" s="71"/>
      <c r="N269" s="71"/>
      <c r="O269" s="71"/>
      <c r="P269" s="71"/>
      <c r="Q269" s="71"/>
      <c r="R269" s="71"/>
      <c r="S269" s="71"/>
      <c r="T269" s="71"/>
      <c r="U269" s="47"/>
      <c r="V269" s="47"/>
      <c r="W269" s="47"/>
      <c r="X269" s="47"/>
      <c r="AA269" s="1119"/>
    </row>
    <row r="270" spans="2:27">
      <c r="B270" s="1209"/>
      <c r="E270" s="71"/>
      <c r="G270" s="9"/>
      <c r="I270" s="1116"/>
      <c r="J270" s="71"/>
      <c r="K270" s="71"/>
      <c r="N270" s="71"/>
      <c r="O270" s="71"/>
      <c r="P270" s="71"/>
      <c r="Q270" s="71"/>
      <c r="R270" s="71"/>
      <c r="S270" s="71"/>
      <c r="T270" s="71"/>
      <c r="U270" s="47"/>
      <c r="V270" s="47"/>
      <c r="W270" s="47"/>
      <c r="X270" s="47"/>
      <c r="AA270" s="1119"/>
    </row>
    <row r="271" spans="2:27">
      <c r="B271" s="1209"/>
      <c r="E271" s="71"/>
      <c r="G271" s="9"/>
      <c r="I271" s="1116"/>
      <c r="J271" s="71"/>
      <c r="K271" s="71"/>
      <c r="N271" s="71"/>
      <c r="O271" s="71"/>
      <c r="P271" s="71"/>
      <c r="Q271" s="71"/>
      <c r="R271" s="71"/>
      <c r="S271" s="71"/>
      <c r="T271" s="71"/>
      <c r="U271" s="47"/>
      <c r="V271" s="47"/>
      <c r="W271" s="47"/>
      <c r="X271" s="47"/>
      <c r="AA271" s="1119"/>
    </row>
    <row r="272" spans="2:27">
      <c r="B272" s="1209"/>
      <c r="E272" s="71"/>
      <c r="G272" s="9"/>
      <c r="I272" s="1116"/>
      <c r="J272" s="71"/>
      <c r="K272" s="71"/>
      <c r="N272" s="71"/>
      <c r="O272" s="71"/>
      <c r="P272" s="71"/>
      <c r="Q272" s="71"/>
      <c r="R272" s="71"/>
      <c r="S272" s="71"/>
      <c r="T272" s="71"/>
      <c r="U272" s="47"/>
      <c r="V272" s="47"/>
      <c r="W272" s="47"/>
      <c r="X272" s="47"/>
      <c r="AA272" s="1119"/>
    </row>
    <row r="273" spans="2:27">
      <c r="B273" s="1209"/>
      <c r="E273" s="71"/>
      <c r="G273" s="9"/>
      <c r="I273" s="1116"/>
      <c r="J273" s="71"/>
      <c r="K273" s="71"/>
      <c r="N273" s="71"/>
      <c r="O273" s="71"/>
      <c r="P273" s="71"/>
      <c r="Q273" s="71"/>
      <c r="R273" s="71"/>
      <c r="S273" s="71"/>
      <c r="T273" s="71"/>
      <c r="U273" s="47"/>
      <c r="V273" s="47"/>
      <c r="W273" s="47"/>
      <c r="X273" s="47"/>
      <c r="AA273" s="1119"/>
    </row>
    <row r="274" spans="2:27">
      <c r="B274" s="1209"/>
      <c r="E274" s="71"/>
      <c r="G274" s="9"/>
      <c r="I274" s="1116"/>
      <c r="J274" s="71"/>
      <c r="K274" s="71"/>
      <c r="N274" s="71"/>
      <c r="O274" s="71"/>
      <c r="P274" s="71"/>
      <c r="Q274" s="71"/>
      <c r="R274" s="71"/>
      <c r="S274" s="71"/>
      <c r="T274" s="71"/>
      <c r="U274" s="47"/>
      <c r="V274" s="47"/>
      <c r="W274" s="47"/>
      <c r="X274" s="47"/>
      <c r="AA274" s="1119"/>
    </row>
    <row r="275" spans="2:27">
      <c r="B275" s="1209"/>
      <c r="E275" s="71"/>
      <c r="G275" s="9"/>
      <c r="I275" s="1116"/>
      <c r="J275" s="71"/>
      <c r="K275" s="71"/>
      <c r="N275" s="71"/>
      <c r="O275" s="71"/>
      <c r="P275" s="71"/>
      <c r="Q275" s="71"/>
      <c r="R275" s="71"/>
      <c r="S275" s="71"/>
      <c r="T275" s="71"/>
      <c r="U275" s="47"/>
      <c r="V275" s="47"/>
      <c r="W275" s="47"/>
      <c r="X275" s="47"/>
      <c r="AA275" s="1119"/>
    </row>
    <row r="276" spans="2:27">
      <c r="B276" s="1209"/>
      <c r="E276" s="71"/>
      <c r="G276" s="9"/>
      <c r="I276" s="1116"/>
      <c r="J276" s="71"/>
      <c r="K276" s="71"/>
      <c r="N276" s="71"/>
      <c r="O276" s="71"/>
      <c r="P276" s="71"/>
      <c r="Q276" s="71"/>
      <c r="R276" s="71"/>
      <c r="S276" s="71"/>
      <c r="T276" s="71"/>
      <c r="U276" s="47"/>
      <c r="V276" s="47"/>
      <c r="W276" s="47"/>
      <c r="X276" s="47"/>
      <c r="AA276" s="1119"/>
    </row>
    <row r="277" spans="2:27">
      <c r="B277" s="1209"/>
      <c r="E277" s="71"/>
      <c r="G277" s="9"/>
      <c r="I277" s="1116"/>
      <c r="J277" s="71"/>
      <c r="K277" s="71"/>
      <c r="N277" s="71"/>
      <c r="O277" s="71"/>
      <c r="P277" s="71"/>
      <c r="Q277" s="71"/>
      <c r="R277" s="71"/>
      <c r="S277" s="71"/>
      <c r="T277" s="71"/>
      <c r="U277" s="47"/>
      <c r="V277" s="47"/>
      <c r="W277" s="47"/>
      <c r="X277" s="47"/>
      <c r="AA277" s="1119"/>
    </row>
    <row r="278" spans="2:27">
      <c r="B278" s="1209"/>
      <c r="E278" s="71"/>
      <c r="G278" s="9"/>
      <c r="I278" s="1116"/>
      <c r="J278" s="71"/>
      <c r="K278" s="71"/>
      <c r="N278" s="71"/>
      <c r="O278" s="71"/>
      <c r="P278" s="71"/>
      <c r="Q278" s="71"/>
      <c r="R278" s="71"/>
      <c r="S278" s="71"/>
      <c r="T278" s="71"/>
      <c r="U278" s="47"/>
      <c r="V278" s="47"/>
      <c r="W278" s="47"/>
      <c r="X278" s="47"/>
      <c r="AA278" s="1119"/>
    </row>
    <row r="279" spans="2:27">
      <c r="B279" s="1209"/>
      <c r="E279" s="71"/>
      <c r="G279" s="9"/>
      <c r="I279" s="1116"/>
      <c r="J279" s="71"/>
      <c r="K279" s="71"/>
      <c r="N279" s="71"/>
      <c r="O279" s="71"/>
      <c r="P279" s="71"/>
      <c r="Q279" s="71"/>
      <c r="R279" s="71"/>
      <c r="S279" s="71"/>
      <c r="T279" s="71"/>
      <c r="U279" s="47"/>
      <c r="V279" s="47"/>
      <c r="W279" s="47"/>
      <c r="X279" s="47"/>
      <c r="AA279" s="1119"/>
    </row>
    <row r="280" spans="2:27">
      <c r="B280" s="1209"/>
      <c r="E280" s="71"/>
      <c r="G280" s="9"/>
      <c r="I280" s="1116"/>
      <c r="J280" s="71"/>
      <c r="K280" s="71"/>
      <c r="N280" s="71"/>
      <c r="O280" s="71"/>
      <c r="P280" s="71"/>
      <c r="Q280" s="71"/>
      <c r="R280" s="71"/>
      <c r="S280" s="71"/>
      <c r="T280" s="71"/>
      <c r="U280" s="47"/>
      <c r="V280" s="47"/>
      <c r="W280" s="47"/>
      <c r="X280" s="47"/>
      <c r="AA280" s="1119"/>
    </row>
    <row r="281" spans="2:27">
      <c r="B281" s="1209"/>
      <c r="E281" s="71"/>
      <c r="G281" s="9"/>
      <c r="I281" s="1116"/>
      <c r="J281" s="71"/>
      <c r="K281" s="71"/>
      <c r="N281" s="71"/>
      <c r="O281" s="71"/>
      <c r="P281" s="71"/>
      <c r="Q281" s="71"/>
      <c r="R281" s="71"/>
      <c r="S281" s="71"/>
      <c r="T281" s="71"/>
      <c r="U281" s="47"/>
      <c r="V281" s="47"/>
      <c r="W281" s="47"/>
      <c r="X281" s="47"/>
      <c r="AA281" s="1119"/>
    </row>
    <row r="282" spans="2:27">
      <c r="B282" s="1209"/>
      <c r="E282" s="71"/>
      <c r="G282" s="9"/>
      <c r="I282" s="1116"/>
      <c r="J282" s="71"/>
      <c r="K282" s="71"/>
      <c r="N282" s="71"/>
      <c r="O282" s="71"/>
      <c r="P282" s="71"/>
      <c r="Q282" s="71"/>
      <c r="R282" s="71"/>
      <c r="S282" s="71"/>
      <c r="T282" s="71"/>
      <c r="U282" s="47"/>
      <c r="V282" s="47"/>
      <c r="W282" s="47"/>
      <c r="X282" s="47"/>
      <c r="AA282" s="1119"/>
    </row>
    <row r="283" spans="2:27">
      <c r="B283" s="1209"/>
      <c r="E283" s="71"/>
      <c r="G283" s="9"/>
      <c r="I283" s="1116"/>
      <c r="J283" s="71"/>
      <c r="K283" s="71"/>
      <c r="N283" s="71"/>
      <c r="O283" s="71"/>
      <c r="P283" s="71"/>
      <c r="Q283" s="71"/>
      <c r="R283" s="71"/>
      <c r="S283" s="71"/>
      <c r="T283" s="71"/>
      <c r="U283" s="47"/>
      <c r="V283" s="47"/>
      <c r="W283" s="47"/>
      <c r="X283" s="47"/>
      <c r="AA283" s="1119"/>
    </row>
    <row r="284" spans="2:27">
      <c r="B284" s="1209"/>
      <c r="E284" s="71"/>
      <c r="G284" s="9"/>
      <c r="I284" s="1116"/>
      <c r="J284" s="71"/>
      <c r="K284" s="71"/>
      <c r="N284" s="71"/>
      <c r="O284" s="71"/>
      <c r="P284" s="71"/>
      <c r="Q284" s="71"/>
      <c r="R284" s="71"/>
      <c r="S284" s="71"/>
      <c r="T284" s="71"/>
      <c r="U284" s="47"/>
      <c r="V284" s="47"/>
      <c r="W284" s="47"/>
      <c r="X284" s="47"/>
      <c r="AA284" s="1119"/>
    </row>
    <row r="285" spans="2:27">
      <c r="B285" s="1209"/>
      <c r="E285" s="71"/>
      <c r="G285" s="9"/>
      <c r="I285" s="1116"/>
      <c r="J285" s="71"/>
      <c r="K285" s="71"/>
      <c r="N285" s="71"/>
      <c r="O285" s="71"/>
      <c r="P285" s="71"/>
      <c r="Q285" s="71"/>
      <c r="R285" s="71"/>
      <c r="S285" s="71"/>
      <c r="T285" s="71"/>
      <c r="U285" s="47"/>
      <c r="V285" s="47"/>
      <c r="W285" s="47"/>
      <c r="X285" s="47"/>
      <c r="AA285" s="1119"/>
    </row>
    <row r="286" spans="2:27">
      <c r="B286" s="1209"/>
      <c r="E286" s="71"/>
      <c r="G286" s="9"/>
      <c r="I286" s="1116"/>
      <c r="J286" s="71"/>
      <c r="K286" s="71"/>
      <c r="N286" s="71"/>
      <c r="O286" s="71"/>
      <c r="P286" s="71"/>
      <c r="Q286" s="71"/>
      <c r="R286" s="71"/>
      <c r="S286" s="71"/>
      <c r="T286" s="71"/>
      <c r="U286" s="47"/>
      <c r="V286" s="47"/>
      <c r="W286" s="47"/>
      <c r="X286" s="47"/>
      <c r="AA286" s="1119"/>
    </row>
    <row r="287" spans="2:27">
      <c r="B287" s="1209"/>
      <c r="E287" s="71"/>
      <c r="G287" s="9"/>
      <c r="I287" s="1116"/>
      <c r="J287" s="71"/>
      <c r="K287" s="71"/>
      <c r="N287" s="71"/>
      <c r="O287" s="71"/>
      <c r="P287" s="71"/>
      <c r="Q287" s="71"/>
      <c r="R287" s="71"/>
      <c r="S287" s="71"/>
      <c r="T287" s="71"/>
      <c r="U287" s="47"/>
      <c r="V287" s="47"/>
      <c r="W287" s="47"/>
      <c r="X287" s="47"/>
      <c r="AA287" s="1119"/>
    </row>
    <row r="288" spans="2:27">
      <c r="B288" s="1209"/>
      <c r="E288" s="71"/>
      <c r="G288" s="9"/>
      <c r="I288" s="1116"/>
      <c r="J288" s="71"/>
      <c r="K288" s="71"/>
      <c r="N288" s="71"/>
      <c r="O288" s="71"/>
      <c r="P288" s="71"/>
      <c r="Q288" s="71"/>
      <c r="R288" s="71"/>
      <c r="S288" s="71"/>
      <c r="T288" s="71"/>
      <c r="U288" s="47"/>
      <c r="V288" s="47"/>
      <c r="W288" s="47"/>
      <c r="X288" s="47"/>
      <c r="AA288" s="1119"/>
    </row>
    <row r="289" spans="2:27">
      <c r="B289" s="1209"/>
      <c r="E289" s="71"/>
      <c r="G289" s="9"/>
      <c r="I289" s="1116"/>
      <c r="J289" s="71"/>
      <c r="K289" s="71"/>
      <c r="N289" s="71"/>
      <c r="O289" s="71"/>
      <c r="P289" s="71"/>
      <c r="Q289" s="71"/>
      <c r="R289" s="71"/>
      <c r="S289" s="71"/>
      <c r="T289" s="71"/>
      <c r="U289" s="47"/>
      <c r="V289" s="47"/>
      <c r="W289" s="47"/>
      <c r="X289" s="47"/>
      <c r="AA289" s="1119"/>
    </row>
    <row r="290" spans="2:27">
      <c r="B290" s="1209"/>
      <c r="E290" s="71"/>
      <c r="G290" s="9"/>
      <c r="I290" s="1116"/>
      <c r="J290" s="71"/>
      <c r="K290" s="71"/>
      <c r="N290" s="71"/>
      <c r="O290" s="71"/>
      <c r="P290" s="71"/>
      <c r="Q290" s="71"/>
      <c r="R290" s="71"/>
      <c r="S290" s="71"/>
      <c r="T290" s="71"/>
      <c r="U290" s="47"/>
      <c r="V290" s="47"/>
      <c r="W290" s="47"/>
      <c r="X290" s="47"/>
      <c r="AA290" s="1119"/>
    </row>
    <row r="291" spans="2:27">
      <c r="B291" s="1209"/>
      <c r="E291" s="71"/>
      <c r="G291" s="9"/>
      <c r="I291" s="1116"/>
      <c r="J291" s="71"/>
      <c r="K291" s="71"/>
      <c r="N291" s="71"/>
      <c r="O291" s="71"/>
      <c r="P291" s="71"/>
      <c r="Q291" s="71"/>
      <c r="R291" s="71"/>
      <c r="S291" s="71"/>
      <c r="T291" s="71"/>
      <c r="U291" s="47"/>
      <c r="V291" s="47"/>
      <c r="W291" s="47"/>
      <c r="X291" s="47"/>
      <c r="AA291" s="1119"/>
    </row>
    <row r="292" spans="2:27">
      <c r="B292" s="1209"/>
      <c r="E292" s="71"/>
      <c r="G292" s="9"/>
      <c r="I292" s="1116"/>
      <c r="J292" s="71"/>
      <c r="K292" s="71"/>
      <c r="N292" s="71"/>
      <c r="O292" s="71"/>
      <c r="P292" s="71"/>
      <c r="Q292" s="71"/>
      <c r="R292" s="71"/>
      <c r="S292" s="71"/>
      <c r="T292" s="71"/>
      <c r="U292" s="47"/>
      <c r="V292" s="47"/>
      <c r="W292" s="47"/>
      <c r="X292" s="47"/>
      <c r="AA292" s="1119"/>
    </row>
    <row r="293" spans="2:27">
      <c r="B293" s="1209"/>
      <c r="E293" s="71"/>
      <c r="G293" s="9"/>
      <c r="I293" s="1116"/>
      <c r="J293" s="71"/>
      <c r="K293" s="71"/>
      <c r="N293" s="71"/>
      <c r="O293" s="71"/>
      <c r="P293" s="71"/>
      <c r="Q293" s="71"/>
      <c r="R293" s="71"/>
      <c r="S293" s="71"/>
      <c r="T293" s="71"/>
      <c r="U293" s="47"/>
      <c r="V293" s="47"/>
      <c r="W293" s="47"/>
      <c r="X293" s="47"/>
      <c r="AA293" s="1119"/>
    </row>
    <row r="294" spans="2:27">
      <c r="B294" s="1209"/>
      <c r="E294" s="71"/>
      <c r="G294" s="9"/>
      <c r="I294" s="1116"/>
      <c r="J294" s="71"/>
      <c r="K294" s="71"/>
      <c r="N294" s="71"/>
      <c r="O294" s="71"/>
      <c r="P294" s="71"/>
      <c r="Q294" s="71"/>
      <c r="R294" s="71"/>
      <c r="S294" s="71"/>
      <c r="T294" s="71"/>
      <c r="U294" s="47"/>
      <c r="V294" s="47"/>
      <c r="W294" s="47"/>
      <c r="X294" s="47"/>
      <c r="AA294" s="1119"/>
    </row>
    <row r="295" spans="2:27">
      <c r="B295" s="1209"/>
      <c r="E295" s="71"/>
      <c r="G295" s="9"/>
      <c r="I295" s="1116"/>
      <c r="J295" s="71"/>
      <c r="K295" s="71"/>
      <c r="N295" s="71"/>
      <c r="O295" s="71"/>
      <c r="P295" s="71"/>
      <c r="Q295" s="71"/>
      <c r="R295" s="71"/>
      <c r="S295" s="71"/>
      <c r="T295" s="71"/>
      <c r="U295" s="47"/>
      <c r="V295" s="47"/>
      <c r="W295" s="47"/>
      <c r="X295" s="47"/>
      <c r="AA295" s="1119"/>
    </row>
    <row r="296" spans="2:27">
      <c r="B296" s="1209"/>
      <c r="E296" s="71"/>
      <c r="G296" s="9"/>
      <c r="I296" s="1116"/>
      <c r="J296" s="71"/>
      <c r="K296" s="71"/>
      <c r="N296" s="71"/>
      <c r="O296" s="71"/>
      <c r="P296" s="71"/>
      <c r="Q296" s="71"/>
      <c r="R296" s="71"/>
      <c r="S296" s="71"/>
      <c r="T296" s="71"/>
      <c r="U296" s="47"/>
      <c r="V296" s="47"/>
      <c r="W296" s="47"/>
      <c r="X296" s="47"/>
      <c r="AA296" s="1119"/>
    </row>
    <row r="297" spans="2:27">
      <c r="B297" s="1209"/>
      <c r="E297" s="71"/>
      <c r="G297" s="9"/>
      <c r="I297" s="1116"/>
      <c r="J297" s="71"/>
      <c r="K297" s="71"/>
      <c r="N297" s="71"/>
      <c r="O297" s="71"/>
      <c r="P297" s="71"/>
      <c r="Q297" s="71"/>
      <c r="R297" s="71"/>
      <c r="S297" s="71"/>
      <c r="T297" s="71"/>
      <c r="U297" s="47"/>
      <c r="V297" s="47"/>
      <c r="W297" s="47"/>
      <c r="X297" s="47"/>
      <c r="AA297" s="1119"/>
    </row>
    <row r="298" spans="2:27">
      <c r="B298" s="1209"/>
      <c r="E298" s="71"/>
      <c r="G298" s="9"/>
      <c r="I298" s="1116"/>
      <c r="J298" s="71"/>
      <c r="K298" s="71"/>
      <c r="N298" s="71"/>
      <c r="O298" s="71"/>
      <c r="P298" s="71"/>
      <c r="Q298" s="71"/>
      <c r="R298" s="71"/>
      <c r="S298" s="71"/>
      <c r="T298" s="71"/>
      <c r="U298" s="47"/>
      <c r="V298" s="47"/>
      <c r="W298" s="47"/>
      <c r="X298" s="47"/>
      <c r="AA298" s="1119"/>
    </row>
    <row r="299" spans="2:27">
      <c r="B299" s="1209"/>
      <c r="E299" s="71"/>
      <c r="G299" s="9"/>
      <c r="I299" s="1116"/>
      <c r="J299" s="71"/>
      <c r="K299" s="71"/>
      <c r="N299" s="71"/>
      <c r="O299" s="71"/>
      <c r="P299" s="71"/>
      <c r="Q299" s="71"/>
      <c r="R299" s="71"/>
      <c r="S299" s="71"/>
      <c r="T299" s="71"/>
      <c r="U299" s="47"/>
      <c r="V299" s="47"/>
      <c r="W299" s="47"/>
      <c r="X299" s="47"/>
      <c r="AA299" s="1119"/>
    </row>
    <row r="300" spans="2:27">
      <c r="B300" s="1209"/>
      <c r="E300" s="71"/>
      <c r="G300" s="9"/>
      <c r="I300" s="1116"/>
      <c r="J300" s="71"/>
      <c r="K300" s="71"/>
      <c r="N300" s="71"/>
      <c r="O300" s="71"/>
      <c r="P300" s="71"/>
      <c r="Q300" s="71"/>
      <c r="R300" s="71"/>
      <c r="S300" s="71"/>
      <c r="T300" s="71"/>
      <c r="U300" s="47"/>
      <c r="V300" s="47"/>
      <c r="W300" s="47"/>
      <c r="X300" s="47"/>
      <c r="AA300" s="1119"/>
    </row>
    <row r="301" spans="2:27">
      <c r="B301" s="1209"/>
      <c r="E301" s="71"/>
      <c r="G301" s="9"/>
      <c r="I301" s="1116"/>
      <c r="J301" s="71"/>
      <c r="K301" s="71"/>
      <c r="N301" s="71"/>
      <c r="O301" s="71"/>
      <c r="P301" s="71"/>
      <c r="Q301" s="71"/>
      <c r="R301" s="71"/>
      <c r="S301" s="71"/>
      <c r="T301" s="71"/>
      <c r="U301" s="47"/>
      <c r="V301" s="47"/>
      <c r="W301" s="47"/>
      <c r="X301" s="47"/>
      <c r="AA301" s="1119"/>
    </row>
    <row r="302" spans="2:27">
      <c r="B302" s="1209"/>
      <c r="E302" s="71"/>
      <c r="G302" s="9"/>
      <c r="I302" s="1116"/>
      <c r="J302" s="71"/>
      <c r="K302" s="71"/>
      <c r="N302" s="71"/>
      <c r="O302" s="71"/>
      <c r="P302" s="71"/>
      <c r="Q302" s="71"/>
      <c r="R302" s="71"/>
      <c r="S302" s="71"/>
      <c r="T302" s="71"/>
      <c r="U302" s="47"/>
      <c r="V302" s="47"/>
      <c r="W302" s="47"/>
      <c r="X302" s="47"/>
      <c r="AA302" s="1119"/>
    </row>
    <row r="303" spans="2:27">
      <c r="B303" s="1209"/>
      <c r="E303" s="71"/>
      <c r="G303" s="9"/>
      <c r="I303" s="1116"/>
      <c r="J303" s="71"/>
      <c r="K303" s="71"/>
      <c r="N303" s="71"/>
      <c r="O303" s="71"/>
      <c r="P303" s="71"/>
      <c r="Q303" s="71"/>
      <c r="R303" s="71"/>
      <c r="S303" s="71"/>
      <c r="T303" s="71"/>
      <c r="U303" s="47"/>
      <c r="V303" s="47"/>
      <c r="W303" s="47"/>
      <c r="X303" s="47"/>
      <c r="AA303" s="1119"/>
    </row>
    <row r="304" spans="2:27">
      <c r="B304" s="1209"/>
      <c r="E304" s="71"/>
      <c r="G304" s="9"/>
      <c r="I304" s="1116"/>
      <c r="J304" s="71"/>
      <c r="K304" s="71"/>
      <c r="N304" s="71"/>
      <c r="O304" s="71"/>
      <c r="P304" s="71"/>
      <c r="Q304" s="71"/>
      <c r="R304" s="71"/>
      <c r="S304" s="71"/>
      <c r="T304" s="71"/>
      <c r="U304" s="47"/>
      <c r="V304" s="47"/>
      <c r="W304" s="47"/>
      <c r="X304" s="47"/>
      <c r="AA304" s="1119"/>
    </row>
    <row r="305" spans="2:27">
      <c r="B305" s="1209"/>
      <c r="E305" s="71"/>
      <c r="G305" s="9"/>
      <c r="I305" s="1116"/>
      <c r="J305" s="71"/>
      <c r="K305" s="71"/>
      <c r="N305" s="71"/>
      <c r="O305" s="71"/>
      <c r="P305" s="71"/>
      <c r="Q305" s="71"/>
      <c r="R305" s="71"/>
      <c r="S305" s="71"/>
      <c r="T305" s="71"/>
      <c r="U305" s="47"/>
      <c r="V305" s="47"/>
      <c r="W305" s="47"/>
      <c r="X305" s="47"/>
      <c r="AA305" s="1119"/>
    </row>
    <row r="306" spans="2:27">
      <c r="B306" s="1209"/>
      <c r="E306" s="71"/>
      <c r="G306" s="9"/>
      <c r="I306" s="1116"/>
      <c r="J306" s="71"/>
      <c r="K306" s="71"/>
      <c r="N306" s="71"/>
      <c r="O306" s="71"/>
      <c r="P306" s="71"/>
      <c r="Q306" s="71"/>
      <c r="R306" s="71"/>
      <c r="S306" s="71"/>
      <c r="T306" s="71"/>
      <c r="U306" s="47"/>
      <c r="V306" s="47"/>
      <c r="W306" s="47"/>
      <c r="X306" s="47"/>
      <c r="AA306" s="1119"/>
    </row>
    <row r="307" spans="2:27">
      <c r="B307" s="1209"/>
      <c r="E307" s="71"/>
      <c r="G307" s="9"/>
      <c r="I307" s="1116"/>
      <c r="J307" s="71"/>
      <c r="K307" s="71"/>
      <c r="N307" s="71"/>
      <c r="O307" s="71"/>
      <c r="P307" s="71"/>
      <c r="Q307" s="71"/>
      <c r="R307" s="71"/>
      <c r="S307" s="71"/>
      <c r="T307" s="71"/>
      <c r="U307" s="47"/>
      <c r="V307" s="47"/>
      <c r="W307" s="47"/>
      <c r="X307" s="47"/>
      <c r="AA307" s="1119"/>
    </row>
    <row r="308" spans="2:27">
      <c r="B308" s="1209"/>
      <c r="E308" s="71"/>
      <c r="G308" s="9"/>
      <c r="I308" s="1116"/>
      <c r="J308" s="71"/>
      <c r="K308" s="71"/>
      <c r="N308" s="71"/>
      <c r="O308" s="71"/>
      <c r="P308" s="71"/>
      <c r="Q308" s="71"/>
      <c r="R308" s="71"/>
      <c r="S308" s="71"/>
      <c r="T308" s="71"/>
      <c r="U308" s="47"/>
      <c r="V308" s="47"/>
      <c r="W308" s="47"/>
      <c r="X308" s="47"/>
      <c r="AA308" s="1119"/>
    </row>
    <row r="309" spans="2:27">
      <c r="B309" s="1209"/>
      <c r="E309" s="71"/>
      <c r="G309" s="9"/>
      <c r="I309" s="1116"/>
      <c r="J309" s="71"/>
      <c r="K309" s="71"/>
      <c r="N309" s="71"/>
      <c r="O309" s="71"/>
      <c r="P309" s="71"/>
      <c r="Q309" s="71"/>
      <c r="R309" s="71"/>
      <c r="S309" s="71"/>
      <c r="T309" s="71"/>
      <c r="U309" s="47"/>
      <c r="V309" s="47"/>
      <c r="W309" s="47"/>
      <c r="X309" s="47"/>
      <c r="AA309" s="1119"/>
    </row>
    <row r="310" spans="2:27">
      <c r="B310" s="1209"/>
      <c r="E310" s="71"/>
      <c r="G310" s="9"/>
      <c r="I310" s="1116"/>
      <c r="J310" s="71"/>
      <c r="K310" s="71"/>
      <c r="N310" s="71"/>
      <c r="O310" s="71"/>
      <c r="P310" s="71"/>
      <c r="Q310" s="71"/>
      <c r="R310" s="71"/>
      <c r="S310" s="71"/>
      <c r="T310" s="71"/>
      <c r="U310" s="47"/>
      <c r="V310" s="47"/>
      <c r="W310" s="47"/>
      <c r="X310" s="47"/>
      <c r="AA310" s="1119"/>
    </row>
    <row r="311" spans="2:27">
      <c r="B311" s="1209"/>
      <c r="E311" s="71"/>
      <c r="G311" s="9"/>
      <c r="I311" s="1116"/>
      <c r="J311" s="71"/>
      <c r="K311" s="71"/>
      <c r="N311" s="71"/>
      <c r="O311" s="71"/>
      <c r="P311" s="71"/>
      <c r="Q311" s="71"/>
      <c r="R311" s="71"/>
      <c r="S311" s="71"/>
      <c r="T311" s="71"/>
      <c r="U311" s="47"/>
      <c r="V311" s="47"/>
      <c r="W311" s="47"/>
      <c r="X311" s="47"/>
      <c r="AA311" s="1119"/>
    </row>
    <row r="312" spans="2:27">
      <c r="B312" s="1209"/>
      <c r="E312" s="71"/>
      <c r="G312" s="9"/>
      <c r="I312" s="1116"/>
      <c r="J312" s="71"/>
      <c r="K312" s="71"/>
      <c r="N312" s="71"/>
      <c r="O312" s="71"/>
      <c r="P312" s="71"/>
      <c r="Q312" s="71"/>
      <c r="R312" s="71"/>
      <c r="S312" s="71"/>
      <c r="T312" s="71"/>
      <c r="U312" s="47"/>
      <c r="V312" s="47"/>
      <c r="W312" s="47"/>
      <c r="X312" s="47"/>
      <c r="AA312" s="1119"/>
    </row>
    <row r="313" spans="2:27">
      <c r="B313" s="1209"/>
      <c r="E313" s="71"/>
      <c r="G313" s="9"/>
      <c r="I313" s="1116"/>
      <c r="J313" s="71"/>
      <c r="K313" s="71"/>
      <c r="N313" s="71"/>
      <c r="O313" s="71"/>
      <c r="P313" s="71"/>
      <c r="Q313" s="71"/>
      <c r="R313" s="71"/>
      <c r="S313" s="71"/>
      <c r="T313" s="71"/>
      <c r="U313" s="47"/>
      <c r="V313" s="47"/>
      <c r="W313" s="47"/>
      <c r="X313" s="47"/>
      <c r="AA313" s="1119"/>
    </row>
    <row r="314" spans="2:27">
      <c r="B314" s="1209"/>
      <c r="E314" s="71"/>
      <c r="G314" s="9"/>
      <c r="I314" s="1116"/>
      <c r="J314" s="71"/>
      <c r="K314" s="71"/>
      <c r="N314" s="71"/>
      <c r="O314" s="71"/>
      <c r="P314" s="71"/>
      <c r="Q314" s="71"/>
      <c r="R314" s="71"/>
      <c r="S314" s="71"/>
      <c r="T314" s="71"/>
      <c r="U314" s="47"/>
      <c r="V314" s="47"/>
      <c r="W314" s="47"/>
      <c r="X314" s="47"/>
      <c r="AA314" s="1119"/>
    </row>
    <row r="315" spans="2:27">
      <c r="B315" s="1209"/>
      <c r="E315" s="71"/>
      <c r="G315" s="9"/>
      <c r="I315" s="1116"/>
      <c r="J315" s="71"/>
      <c r="K315" s="71"/>
      <c r="N315" s="71"/>
      <c r="O315" s="71"/>
      <c r="P315" s="71"/>
      <c r="Q315" s="71"/>
      <c r="R315" s="71"/>
      <c r="S315" s="71"/>
      <c r="T315" s="71"/>
      <c r="U315" s="47"/>
      <c r="V315" s="47"/>
      <c r="W315" s="47"/>
      <c r="X315" s="47"/>
      <c r="AA315" s="1119"/>
    </row>
    <row r="316" spans="2:27">
      <c r="B316" s="1209"/>
      <c r="E316" s="71"/>
      <c r="G316" s="9"/>
      <c r="I316" s="1116"/>
      <c r="J316" s="71"/>
      <c r="K316" s="71"/>
      <c r="N316" s="71"/>
      <c r="O316" s="71"/>
      <c r="P316" s="71"/>
      <c r="Q316" s="71"/>
      <c r="R316" s="71"/>
      <c r="S316" s="71"/>
      <c r="T316" s="71"/>
      <c r="U316" s="47"/>
      <c r="V316" s="47"/>
      <c r="W316" s="47"/>
      <c r="X316" s="47"/>
      <c r="AA316" s="1119"/>
    </row>
    <row r="317" spans="2:27">
      <c r="B317" s="1209"/>
      <c r="E317" s="71"/>
      <c r="G317" s="9"/>
      <c r="I317" s="1116"/>
      <c r="J317" s="71"/>
      <c r="K317" s="71"/>
      <c r="N317" s="71"/>
      <c r="O317" s="71"/>
      <c r="P317" s="71"/>
      <c r="Q317" s="71"/>
      <c r="R317" s="71"/>
      <c r="S317" s="71"/>
      <c r="T317" s="71"/>
      <c r="U317" s="47"/>
      <c r="V317" s="47"/>
      <c r="W317" s="47"/>
      <c r="X317" s="47"/>
      <c r="AA317" s="1119"/>
    </row>
    <row r="318" spans="2:27">
      <c r="B318" s="1209"/>
      <c r="E318" s="71"/>
      <c r="G318" s="9"/>
      <c r="I318" s="1116"/>
      <c r="J318" s="71"/>
      <c r="K318" s="71"/>
      <c r="N318" s="71"/>
      <c r="O318" s="71"/>
      <c r="P318" s="71"/>
      <c r="Q318" s="71"/>
      <c r="R318" s="71"/>
      <c r="S318" s="71"/>
      <c r="T318" s="71"/>
      <c r="U318" s="47"/>
      <c r="V318" s="47"/>
      <c r="W318" s="47"/>
      <c r="X318" s="47"/>
      <c r="AA318" s="1119"/>
    </row>
    <row r="319" spans="2:27">
      <c r="B319" s="1209"/>
      <c r="E319" s="71"/>
      <c r="G319" s="9"/>
      <c r="I319" s="1116"/>
      <c r="J319" s="71"/>
      <c r="K319" s="71"/>
      <c r="N319" s="71"/>
      <c r="O319" s="71"/>
      <c r="P319" s="71"/>
      <c r="Q319" s="71"/>
      <c r="R319" s="71"/>
      <c r="S319" s="71"/>
      <c r="T319" s="71"/>
      <c r="U319" s="47"/>
      <c r="V319" s="47"/>
      <c r="W319" s="47"/>
      <c r="X319" s="47"/>
      <c r="AA319" s="1119"/>
    </row>
    <row r="320" spans="2:27">
      <c r="B320" s="1209"/>
      <c r="E320" s="71"/>
      <c r="G320" s="9"/>
      <c r="I320" s="1116"/>
      <c r="J320" s="71"/>
      <c r="K320" s="71"/>
      <c r="N320" s="71"/>
      <c r="O320" s="71"/>
      <c r="P320" s="71"/>
      <c r="Q320" s="71"/>
      <c r="R320" s="71"/>
      <c r="S320" s="71"/>
      <c r="T320" s="71"/>
      <c r="U320" s="47"/>
      <c r="V320" s="47"/>
      <c r="W320" s="47"/>
      <c r="X320" s="47"/>
      <c r="AA320" s="1119"/>
    </row>
    <row r="321" spans="1:27">
      <c r="B321" s="1209"/>
      <c r="E321" s="71"/>
      <c r="G321" s="9"/>
      <c r="I321" s="1116"/>
      <c r="J321" s="71"/>
      <c r="K321" s="71"/>
      <c r="N321" s="71"/>
      <c r="O321" s="71"/>
      <c r="P321" s="71"/>
      <c r="Q321" s="71"/>
      <c r="R321" s="71"/>
      <c r="S321" s="71"/>
      <c r="T321" s="71"/>
      <c r="U321" s="47"/>
      <c r="V321" s="47"/>
      <c r="W321" s="47"/>
      <c r="X321" s="47"/>
      <c r="AA321" s="1119"/>
    </row>
    <row r="325" spans="1:27" ht="14">
      <c r="A325" s="1123" t="s">
        <v>3138</v>
      </c>
    </row>
    <row r="327" spans="1:27" ht="33.5" customHeight="1">
      <c r="A327" s="1111" t="s">
        <v>172</v>
      </c>
      <c r="B327" s="1111" t="s">
        <v>1830</v>
      </c>
      <c r="C327" s="1111" t="s">
        <v>3037</v>
      </c>
      <c r="D327" s="1111" t="s">
        <v>3148</v>
      </c>
      <c r="E327" s="1111" t="s">
        <v>3038</v>
      </c>
      <c r="F327" s="547" t="s">
        <v>3154</v>
      </c>
      <c r="G327" s="1109" t="s">
        <v>22</v>
      </c>
      <c r="H327" s="1108" t="s">
        <v>136</v>
      </c>
      <c r="I327" s="1108" t="s">
        <v>3007</v>
      </c>
      <c r="J327" s="1108" t="s">
        <v>3051</v>
      </c>
      <c r="K327" s="1108" t="s">
        <v>3008</v>
      </c>
      <c r="L327" s="1108" t="s">
        <v>3035</v>
      </c>
      <c r="M327" s="1108" t="s">
        <v>145</v>
      </c>
      <c r="N327" s="1108" t="s">
        <v>3009</v>
      </c>
    </row>
    <row r="328" spans="1:27">
      <c r="B328" s="1209"/>
      <c r="E328" s="71"/>
      <c r="H328" s="1117"/>
    </row>
    <row r="329" spans="1:27">
      <c r="B329" s="1209"/>
      <c r="E329" s="71"/>
      <c r="H329" s="1117"/>
    </row>
    <row r="330" spans="1:27">
      <c r="B330" s="1209"/>
      <c r="E330" s="71"/>
      <c r="H330" s="1117"/>
    </row>
    <row r="331" spans="1:27">
      <c r="B331" s="1209"/>
      <c r="E331" s="71"/>
      <c r="H331" s="1117"/>
    </row>
    <row r="332" spans="1:27">
      <c r="B332" s="1209"/>
      <c r="E332" s="71"/>
      <c r="H332" s="1117"/>
    </row>
    <row r="333" spans="1:27">
      <c r="B333" s="1209"/>
      <c r="E333" s="71"/>
      <c r="H333" s="1117"/>
    </row>
    <row r="334" spans="1:27">
      <c r="B334" s="1209"/>
      <c r="E334" s="71"/>
      <c r="H334" s="1117"/>
    </row>
    <row r="335" spans="1:27">
      <c r="B335" s="1209"/>
      <c r="E335" s="71"/>
      <c r="H335" s="1117"/>
    </row>
    <row r="336" spans="1:27">
      <c r="B336" s="1209"/>
      <c r="E336" s="71"/>
      <c r="H336" s="1117"/>
    </row>
    <row r="337" spans="2:8">
      <c r="B337" s="1209"/>
      <c r="E337" s="71"/>
      <c r="H337" s="1117"/>
    </row>
    <row r="338" spans="2:8">
      <c r="B338" s="1209"/>
      <c r="E338" s="71"/>
      <c r="H338" s="1117"/>
    </row>
    <row r="339" spans="2:8">
      <c r="B339" s="1209"/>
      <c r="E339" s="71"/>
      <c r="H339" s="1117"/>
    </row>
    <row r="340" spans="2:8">
      <c r="B340" s="1209"/>
      <c r="E340" s="71"/>
      <c r="H340" s="1117"/>
    </row>
    <row r="341" spans="2:8">
      <c r="B341" s="1209"/>
      <c r="E341" s="71"/>
      <c r="H341" s="1117"/>
    </row>
    <row r="342" spans="2:8">
      <c r="B342" s="1209"/>
      <c r="E342" s="71"/>
      <c r="H342" s="1117"/>
    </row>
    <row r="343" spans="2:8">
      <c r="B343" s="1209"/>
      <c r="E343" s="71"/>
      <c r="H343" s="1117"/>
    </row>
    <row r="344" spans="2:8">
      <c r="B344" s="1209"/>
      <c r="E344" s="71"/>
      <c r="H344" s="1117"/>
    </row>
    <row r="345" spans="2:8">
      <c r="B345" s="1209"/>
      <c r="E345" s="71"/>
      <c r="H345" s="1117"/>
    </row>
    <row r="346" spans="2:8">
      <c r="B346" s="1209"/>
      <c r="E346" s="71"/>
      <c r="H346" s="1117"/>
    </row>
    <row r="347" spans="2:8">
      <c r="B347" s="1209"/>
      <c r="E347" s="71"/>
      <c r="H347" s="1117"/>
    </row>
    <row r="348" spans="2:8">
      <c r="B348" s="1209"/>
      <c r="E348" s="71"/>
      <c r="H348" s="1117"/>
    </row>
    <row r="349" spans="2:8">
      <c r="B349" s="1209"/>
      <c r="E349" s="71"/>
      <c r="H349" s="1117"/>
    </row>
    <row r="350" spans="2:8">
      <c r="B350" s="1209"/>
      <c r="E350" s="71"/>
      <c r="H350" s="1117"/>
    </row>
    <row r="351" spans="2:8">
      <c r="B351" s="1209"/>
      <c r="E351" s="71"/>
      <c r="H351" s="1117"/>
    </row>
    <row r="352" spans="2:8">
      <c r="B352" s="1209"/>
      <c r="E352" s="71"/>
      <c r="H352" s="1117"/>
    </row>
    <row r="353" spans="2:8">
      <c r="B353" s="1209"/>
      <c r="E353" s="71"/>
      <c r="H353" s="1117"/>
    </row>
    <row r="354" spans="2:8">
      <c r="B354" s="1209"/>
      <c r="E354" s="71"/>
      <c r="H354" s="1117"/>
    </row>
    <row r="355" spans="2:8">
      <c r="B355" s="1209"/>
      <c r="E355" s="71"/>
      <c r="H355" s="1117"/>
    </row>
    <row r="356" spans="2:8">
      <c r="B356" s="1209"/>
      <c r="E356" s="71"/>
      <c r="H356" s="1117"/>
    </row>
    <row r="357" spans="2:8">
      <c r="B357" s="1209"/>
      <c r="E357" s="71"/>
      <c r="H357" s="1117"/>
    </row>
    <row r="358" spans="2:8">
      <c r="B358" s="1209"/>
      <c r="E358" s="71"/>
      <c r="H358" s="1117"/>
    </row>
    <row r="359" spans="2:8">
      <c r="B359" s="1209"/>
      <c r="E359" s="71"/>
      <c r="H359" s="1117"/>
    </row>
    <row r="360" spans="2:8">
      <c r="B360" s="1209"/>
      <c r="E360" s="71"/>
      <c r="H360" s="1117"/>
    </row>
    <row r="361" spans="2:8">
      <c r="B361" s="1209"/>
      <c r="E361" s="71"/>
      <c r="H361" s="1117"/>
    </row>
    <row r="362" spans="2:8">
      <c r="B362" s="1209"/>
      <c r="E362" s="71"/>
      <c r="H362" s="1117"/>
    </row>
    <row r="363" spans="2:8">
      <c r="B363" s="1209"/>
      <c r="E363" s="71"/>
      <c r="H363" s="1117"/>
    </row>
    <row r="364" spans="2:8">
      <c r="B364" s="1209"/>
      <c r="E364" s="71"/>
      <c r="H364" s="1117"/>
    </row>
    <row r="365" spans="2:8">
      <c r="B365" s="1209"/>
      <c r="E365" s="71"/>
      <c r="H365" s="1117"/>
    </row>
    <row r="366" spans="2:8">
      <c r="B366" s="1209"/>
      <c r="E366" s="71"/>
      <c r="H366" s="1117"/>
    </row>
    <row r="367" spans="2:8">
      <c r="B367" s="1209"/>
      <c r="E367" s="71"/>
      <c r="H367" s="1117"/>
    </row>
    <row r="368" spans="2:8">
      <c r="B368" s="1209"/>
      <c r="E368" s="71"/>
      <c r="H368" s="1117"/>
    </row>
    <row r="369" spans="2:8">
      <c r="B369" s="1209"/>
      <c r="E369" s="71"/>
      <c r="H369" s="1117"/>
    </row>
    <row r="370" spans="2:8">
      <c r="B370" s="1209"/>
      <c r="E370" s="71"/>
      <c r="H370" s="1117"/>
    </row>
    <row r="371" spans="2:8">
      <c r="B371" s="1209"/>
      <c r="E371" s="71"/>
      <c r="H371" s="1117"/>
    </row>
    <row r="372" spans="2:8">
      <c r="B372" s="1209"/>
      <c r="E372" s="71"/>
      <c r="H372" s="1117"/>
    </row>
    <row r="373" spans="2:8">
      <c r="B373" s="1209"/>
      <c r="E373" s="71"/>
      <c r="H373" s="1117"/>
    </row>
    <row r="374" spans="2:8">
      <c r="B374" s="1209"/>
      <c r="E374" s="71"/>
      <c r="H374" s="1117"/>
    </row>
    <row r="375" spans="2:8">
      <c r="B375" s="1209"/>
      <c r="E375" s="71"/>
      <c r="H375" s="1117"/>
    </row>
    <row r="376" spans="2:8">
      <c r="B376" s="1209"/>
      <c r="E376" s="71"/>
      <c r="H376" s="1117"/>
    </row>
    <row r="377" spans="2:8">
      <c r="B377" s="1209"/>
      <c r="E377" s="71"/>
      <c r="H377" s="1117"/>
    </row>
    <row r="378" spans="2:8">
      <c r="B378" s="1209"/>
      <c r="E378" s="71"/>
      <c r="H378" s="1117"/>
    </row>
    <row r="379" spans="2:8">
      <c r="B379" s="1209"/>
      <c r="E379" s="71"/>
      <c r="H379" s="1117"/>
    </row>
    <row r="380" spans="2:8">
      <c r="B380" s="1209"/>
      <c r="E380" s="71"/>
      <c r="H380" s="1117"/>
    </row>
    <row r="381" spans="2:8">
      <c r="B381" s="1209"/>
      <c r="E381" s="71"/>
      <c r="H381" s="1117"/>
    </row>
    <row r="382" spans="2:8">
      <c r="B382" s="1209"/>
      <c r="E382" s="71"/>
      <c r="H382" s="1117"/>
    </row>
    <row r="383" spans="2:8">
      <c r="B383" s="1209"/>
      <c r="E383" s="71"/>
      <c r="H383" s="1117"/>
    </row>
    <row r="384" spans="2:8">
      <c r="B384" s="1209"/>
      <c r="E384" s="71"/>
      <c r="H384" s="1117"/>
    </row>
    <row r="385" spans="2:8">
      <c r="B385" s="1209"/>
      <c r="E385" s="71"/>
      <c r="H385" s="1117"/>
    </row>
    <row r="386" spans="2:8">
      <c r="B386" s="1209"/>
      <c r="E386" s="71"/>
      <c r="H386" s="1117"/>
    </row>
    <row r="387" spans="2:8">
      <c r="B387" s="1209"/>
      <c r="E387" s="71"/>
      <c r="H387" s="1117"/>
    </row>
    <row r="388" spans="2:8">
      <c r="B388" s="1209"/>
      <c r="E388" s="71"/>
      <c r="H388" s="1117"/>
    </row>
    <row r="389" spans="2:8">
      <c r="B389" s="1209"/>
      <c r="E389" s="71"/>
      <c r="H389" s="1117"/>
    </row>
    <row r="390" spans="2:8">
      <c r="B390" s="1209"/>
      <c r="E390" s="71"/>
      <c r="H390" s="1117"/>
    </row>
    <row r="391" spans="2:8">
      <c r="B391" s="1209"/>
      <c r="E391" s="71"/>
      <c r="H391" s="1117"/>
    </row>
    <row r="392" spans="2:8">
      <c r="B392" s="1209"/>
      <c r="E392" s="71"/>
      <c r="H392" s="1117"/>
    </row>
    <row r="393" spans="2:8">
      <c r="B393" s="1209"/>
      <c r="E393" s="71"/>
      <c r="H393" s="1117"/>
    </row>
    <row r="394" spans="2:8">
      <c r="B394" s="1209"/>
      <c r="E394" s="71"/>
      <c r="H394" s="1117"/>
    </row>
    <row r="395" spans="2:8">
      <c r="B395" s="1209"/>
      <c r="E395" s="71"/>
      <c r="H395" s="1117"/>
    </row>
    <row r="396" spans="2:8">
      <c r="B396" s="1209"/>
      <c r="E396" s="71"/>
      <c r="H396" s="1117"/>
    </row>
    <row r="397" spans="2:8">
      <c r="B397" s="1209"/>
      <c r="E397" s="71"/>
      <c r="H397" s="1117"/>
    </row>
    <row r="398" spans="2:8">
      <c r="B398" s="1209"/>
      <c r="E398" s="71"/>
      <c r="H398" s="1117"/>
    </row>
    <row r="399" spans="2:8">
      <c r="B399" s="1209"/>
      <c r="E399" s="71"/>
      <c r="H399" s="1117"/>
    </row>
    <row r="400" spans="2:8">
      <c r="B400" s="1209"/>
      <c r="E400" s="71"/>
      <c r="H400" s="1117"/>
    </row>
    <row r="401" spans="2:8">
      <c r="B401" s="1209"/>
      <c r="E401" s="71"/>
      <c r="H401" s="1117"/>
    </row>
    <row r="402" spans="2:8">
      <c r="B402" s="1209"/>
      <c r="E402" s="71"/>
      <c r="H402" s="1117"/>
    </row>
    <row r="403" spans="2:8">
      <c r="B403" s="1209"/>
      <c r="E403" s="71"/>
      <c r="H403" s="1117"/>
    </row>
    <row r="404" spans="2:8">
      <c r="B404" s="1209"/>
      <c r="E404" s="71"/>
      <c r="H404" s="1117"/>
    </row>
    <row r="405" spans="2:8">
      <c r="B405" s="1209"/>
      <c r="E405" s="71"/>
      <c r="H405" s="1117"/>
    </row>
    <row r="406" spans="2:8">
      <c r="B406" s="1209"/>
      <c r="E406" s="71"/>
      <c r="H406" s="1117"/>
    </row>
    <row r="407" spans="2:8">
      <c r="B407" s="1209"/>
      <c r="E407" s="71"/>
      <c r="H407" s="1117"/>
    </row>
    <row r="408" spans="2:8">
      <c r="B408" s="1209"/>
      <c r="E408" s="71"/>
      <c r="H408" s="1117"/>
    </row>
    <row r="409" spans="2:8">
      <c r="B409" s="1209"/>
      <c r="E409" s="71"/>
      <c r="H409" s="1117"/>
    </row>
    <row r="410" spans="2:8">
      <c r="B410" s="1209"/>
      <c r="E410" s="71"/>
      <c r="H410" s="1117"/>
    </row>
    <row r="411" spans="2:8">
      <c r="B411" s="1209"/>
      <c r="E411" s="71"/>
      <c r="H411" s="1117"/>
    </row>
    <row r="412" spans="2:8">
      <c r="B412" s="1209"/>
      <c r="E412" s="71"/>
      <c r="H412" s="1117"/>
    </row>
    <row r="413" spans="2:8">
      <c r="B413" s="1209"/>
      <c r="E413" s="71"/>
      <c r="H413" s="1117"/>
    </row>
    <row r="414" spans="2:8">
      <c r="B414" s="1209"/>
      <c r="E414" s="71"/>
      <c r="H414" s="1117"/>
    </row>
    <row r="415" spans="2:8">
      <c r="B415" s="1209"/>
      <c r="E415" s="71"/>
      <c r="H415" s="1117"/>
    </row>
    <row r="416" spans="2:8">
      <c r="B416" s="1209"/>
      <c r="E416" s="71"/>
      <c r="H416" s="1117"/>
    </row>
    <row r="417" spans="2:8">
      <c r="B417" s="1209"/>
      <c r="E417" s="71"/>
      <c r="H417" s="1117"/>
    </row>
    <row r="418" spans="2:8">
      <c r="B418" s="1209"/>
      <c r="E418" s="71"/>
      <c r="H418" s="1117"/>
    </row>
    <row r="419" spans="2:8">
      <c r="B419" s="1209"/>
      <c r="E419" s="71"/>
      <c r="H419" s="1117"/>
    </row>
    <row r="420" spans="2:8">
      <c r="B420" s="1209"/>
      <c r="E420" s="71"/>
      <c r="H420" s="1117"/>
    </row>
    <row r="421" spans="2:8">
      <c r="B421" s="1209"/>
      <c r="E421" s="71"/>
      <c r="H421" s="1117"/>
    </row>
    <row r="422" spans="2:8">
      <c r="B422" s="1209"/>
      <c r="E422" s="71"/>
      <c r="H422" s="1117"/>
    </row>
    <row r="423" spans="2:8">
      <c r="B423" s="1209"/>
      <c r="E423" s="71"/>
      <c r="H423" s="1117"/>
    </row>
    <row r="424" spans="2:8">
      <c r="B424" s="1209"/>
      <c r="E424" s="71"/>
      <c r="H424" s="1117"/>
    </row>
    <row r="425" spans="2:8">
      <c r="B425" s="1209"/>
      <c r="E425" s="71"/>
      <c r="H425" s="1117"/>
    </row>
    <row r="426" spans="2:8">
      <c r="B426" s="1209"/>
      <c r="E426" s="71"/>
      <c r="H426" s="1117"/>
    </row>
    <row r="427" spans="2:8">
      <c r="B427" s="1209"/>
      <c r="E427" s="71"/>
      <c r="H427" s="1117"/>
    </row>
    <row r="428" spans="2:8">
      <c r="B428" s="1209"/>
      <c r="E428" s="71"/>
      <c r="H428" s="1117"/>
    </row>
    <row r="429" spans="2:8">
      <c r="B429" s="1209"/>
      <c r="E429" s="71"/>
      <c r="H429" s="1117"/>
    </row>
    <row r="430" spans="2:8">
      <c r="B430" s="1209"/>
      <c r="E430" s="71"/>
      <c r="H430" s="1117"/>
    </row>
    <row r="431" spans="2:8">
      <c r="B431" s="1209"/>
      <c r="E431" s="71"/>
      <c r="H431" s="1117"/>
    </row>
    <row r="432" spans="2:8">
      <c r="B432" s="1209"/>
      <c r="E432" s="71"/>
      <c r="H432" s="1117"/>
    </row>
    <row r="433" spans="2:8">
      <c r="B433" s="1209"/>
      <c r="E433" s="71"/>
      <c r="H433" s="1117"/>
    </row>
    <row r="434" spans="2:8">
      <c r="B434" s="1209"/>
      <c r="E434" s="71"/>
      <c r="H434" s="1117"/>
    </row>
    <row r="435" spans="2:8">
      <c r="B435" s="1209"/>
      <c r="E435" s="71"/>
      <c r="H435" s="1117"/>
    </row>
    <row r="436" spans="2:8">
      <c r="B436" s="1209"/>
      <c r="E436" s="71"/>
      <c r="H436" s="1117"/>
    </row>
    <row r="437" spans="2:8">
      <c r="B437" s="1209"/>
      <c r="E437" s="71"/>
      <c r="H437" s="1117"/>
    </row>
    <row r="438" spans="2:8">
      <c r="B438" s="1209"/>
      <c r="E438" s="71"/>
      <c r="H438" s="1117"/>
    </row>
    <row r="439" spans="2:8">
      <c r="B439" s="1209"/>
      <c r="E439" s="71"/>
      <c r="H439" s="1117"/>
    </row>
    <row r="440" spans="2:8">
      <c r="B440" s="1209"/>
      <c r="E440" s="71"/>
      <c r="H440" s="1117"/>
    </row>
    <row r="441" spans="2:8">
      <c r="B441" s="1209"/>
      <c r="E441" s="71"/>
      <c r="H441" s="1117"/>
    </row>
    <row r="442" spans="2:8">
      <c r="B442" s="1209"/>
      <c r="E442" s="71"/>
      <c r="H442" s="1117"/>
    </row>
    <row r="443" spans="2:8">
      <c r="B443" s="1209"/>
      <c r="E443" s="71"/>
      <c r="H443" s="1117"/>
    </row>
    <row r="444" spans="2:8">
      <c r="B444" s="1209"/>
      <c r="E444" s="71"/>
      <c r="H444" s="1117"/>
    </row>
    <row r="445" spans="2:8">
      <c r="B445" s="1209"/>
      <c r="E445" s="71"/>
      <c r="H445" s="1117"/>
    </row>
    <row r="446" spans="2:8">
      <c r="B446" s="1209"/>
      <c r="E446" s="71"/>
      <c r="H446" s="1117"/>
    </row>
    <row r="447" spans="2:8">
      <c r="B447" s="1209"/>
      <c r="E447" s="71"/>
      <c r="H447" s="1117"/>
    </row>
    <row r="448" spans="2:8">
      <c r="B448" s="1209"/>
      <c r="E448" s="71"/>
      <c r="H448" s="1117"/>
    </row>
    <row r="449" spans="2:8">
      <c r="B449" s="1209"/>
      <c r="E449" s="71"/>
      <c r="H449" s="1117"/>
    </row>
    <row r="450" spans="2:8">
      <c r="B450" s="1209"/>
      <c r="E450" s="71"/>
      <c r="H450" s="1117"/>
    </row>
    <row r="451" spans="2:8">
      <c r="B451" s="1209"/>
      <c r="E451" s="71"/>
      <c r="H451" s="1117"/>
    </row>
    <row r="452" spans="2:8">
      <c r="B452" s="1209"/>
      <c r="E452" s="71"/>
      <c r="H452" s="1117"/>
    </row>
    <row r="453" spans="2:8">
      <c r="B453" s="1209"/>
      <c r="E453" s="71"/>
      <c r="H453" s="1117"/>
    </row>
    <row r="454" spans="2:8">
      <c r="B454" s="1209"/>
      <c r="E454" s="71"/>
      <c r="H454" s="1117"/>
    </row>
    <row r="455" spans="2:8">
      <c r="B455" s="1209"/>
      <c r="E455" s="71"/>
      <c r="H455" s="1117"/>
    </row>
    <row r="456" spans="2:8">
      <c r="B456" s="1209"/>
      <c r="E456" s="71"/>
      <c r="H456" s="1117"/>
    </row>
    <row r="457" spans="2:8">
      <c r="B457" s="1209"/>
      <c r="E457" s="71"/>
      <c r="H457" s="1117"/>
    </row>
    <row r="458" spans="2:8">
      <c r="B458" s="1209"/>
      <c r="E458" s="71"/>
      <c r="H458" s="1117"/>
    </row>
    <row r="459" spans="2:8">
      <c r="B459" s="1209"/>
      <c r="E459" s="71"/>
      <c r="H459" s="1117"/>
    </row>
    <row r="460" spans="2:8">
      <c r="B460" s="1209"/>
      <c r="E460" s="71"/>
      <c r="H460" s="1117"/>
    </row>
    <row r="461" spans="2:8">
      <c r="B461" s="1209"/>
      <c r="E461" s="71"/>
      <c r="H461" s="1117"/>
    </row>
    <row r="462" spans="2:8">
      <c r="B462" s="1209"/>
      <c r="E462" s="71"/>
      <c r="H462" s="1117"/>
    </row>
    <row r="463" spans="2:8">
      <c r="B463" s="1209"/>
      <c r="E463" s="71"/>
      <c r="H463" s="1117"/>
    </row>
    <row r="464" spans="2:8">
      <c r="B464" s="1209"/>
      <c r="E464" s="71"/>
      <c r="H464" s="1117"/>
    </row>
    <row r="465" spans="2:8">
      <c r="B465" s="1209"/>
      <c r="E465" s="71"/>
      <c r="H465" s="1117"/>
    </row>
    <row r="466" spans="2:8">
      <c r="B466" s="1209"/>
      <c r="E466" s="71"/>
      <c r="H466" s="1117"/>
    </row>
    <row r="467" spans="2:8">
      <c r="B467" s="1209"/>
      <c r="E467" s="71"/>
      <c r="H467" s="1117"/>
    </row>
    <row r="468" spans="2:8">
      <c r="B468" s="1209"/>
      <c r="E468" s="71"/>
      <c r="H468" s="1117"/>
    </row>
    <row r="469" spans="2:8">
      <c r="B469" s="1209"/>
      <c r="E469" s="71"/>
      <c r="H469" s="1117"/>
    </row>
    <row r="470" spans="2:8">
      <c r="B470" s="1209"/>
      <c r="E470" s="71"/>
      <c r="H470" s="1117"/>
    </row>
    <row r="471" spans="2:8">
      <c r="B471" s="1209"/>
      <c r="E471" s="71"/>
      <c r="H471" s="1117"/>
    </row>
    <row r="472" spans="2:8">
      <c r="B472" s="1209"/>
      <c r="E472" s="71"/>
      <c r="H472" s="1117"/>
    </row>
    <row r="473" spans="2:8">
      <c r="B473" s="1209"/>
      <c r="E473" s="71"/>
      <c r="H473" s="1117"/>
    </row>
    <row r="474" spans="2:8">
      <c r="B474" s="1209"/>
      <c r="E474" s="71"/>
      <c r="H474" s="1117"/>
    </row>
    <row r="475" spans="2:8">
      <c r="B475" s="1209"/>
      <c r="E475" s="71"/>
      <c r="H475" s="1117"/>
    </row>
    <row r="476" spans="2:8">
      <c r="B476" s="1209"/>
      <c r="E476" s="71"/>
      <c r="H476" s="1117"/>
    </row>
    <row r="477" spans="2:8">
      <c r="B477" s="1209"/>
      <c r="E477" s="71"/>
      <c r="H477" s="1117"/>
    </row>
    <row r="478" spans="2:8">
      <c r="B478" s="1209"/>
      <c r="E478" s="71"/>
      <c r="H478" s="1117"/>
    </row>
    <row r="479" spans="2:8">
      <c r="B479" s="1209"/>
      <c r="E479" s="71"/>
      <c r="H479" s="1117"/>
    </row>
    <row r="480" spans="2:8">
      <c r="B480" s="1209"/>
      <c r="E480" s="71"/>
      <c r="H480" s="1117"/>
    </row>
    <row r="481" spans="2:8">
      <c r="B481" s="1209"/>
      <c r="E481" s="71"/>
      <c r="H481" s="1117"/>
    </row>
    <row r="482" spans="2:8">
      <c r="B482" s="1209"/>
      <c r="E482" s="71"/>
      <c r="H482" s="1117"/>
    </row>
    <row r="483" spans="2:8">
      <c r="B483" s="1209"/>
      <c r="E483" s="71"/>
      <c r="H483" s="1117"/>
    </row>
    <row r="484" spans="2:8">
      <c r="B484" s="1209"/>
      <c r="E484" s="71"/>
      <c r="H484" s="1117"/>
    </row>
    <row r="485" spans="2:8">
      <c r="B485" s="1209"/>
      <c r="E485" s="71"/>
      <c r="H485" s="1117"/>
    </row>
    <row r="486" spans="2:8">
      <c r="B486" s="1209"/>
      <c r="E486" s="71"/>
      <c r="H486" s="1117"/>
    </row>
    <row r="487" spans="2:8">
      <c r="B487" s="1209"/>
      <c r="E487" s="71"/>
      <c r="H487" s="1117"/>
    </row>
    <row r="488" spans="2:8">
      <c r="B488" s="1209"/>
      <c r="E488" s="71"/>
      <c r="H488" s="1117"/>
    </row>
    <row r="489" spans="2:8">
      <c r="B489" s="1209"/>
      <c r="E489" s="71"/>
      <c r="H489" s="1117"/>
    </row>
    <row r="490" spans="2:8">
      <c r="B490" s="1209"/>
      <c r="E490" s="71"/>
      <c r="H490" s="1117"/>
    </row>
    <row r="491" spans="2:8">
      <c r="B491" s="1209"/>
      <c r="E491" s="71"/>
      <c r="H491" s="1117"/>
    </row>
    <row r="492" spans="2:8">
      <c r="B492" s="1209"/>
      <c r="E492" s="71"/>
      <c r="H492" s="1117"/>
    </row>
    <row r="493" spans="2:8">
      <c r="B493" s="1209"/>
      <c r="E493" s="71"/>
      <c r="H493" s="1117"/>
    </row>
    <row r="494" spans="2:8">
      <c r="B494" s="1209"/>
      <c r="E494" s="71"/>
      <c r="H494" s="1117"/>
    </row>
    <row r="495" spans="2:8">
      <c r="B495" s="1209"/>
      <c r="E495" s="71"/>
      <c r="H495" s="1117"/>
    </row>
    <row r="496" spans="2:8">
      <c r="B496" s="1209"/>
      <c r="E496" s="71"/>
      <c r="H496" s="1117"/>
    </row>
    <row r="497" spans="2:8">
      <c r="B497" s="1209"/>
      <c r="E497" s="71"/>
      <c r="H497" s="1117"/>
    </row>
    <row r="498" spans="2:8">
      <c r="B498" s="1209"/>
      <c r="E498" s="71"/>
      <c r="H498" s="1117"/>
    </row>
    <row r="499" spans="2:8">
      <c r="B499" s="1209"/>
      <c r="E499" s="71"/>
      <c r="H499" s="1117"/>
    </row>
    <row r="500" spans="2:8">
      <c r="B500" s="1209"/>
      <c r="E500" s="71"/>
      <c r="H500" s="1117"/>
    </row>
    <row r="501" spans="2:8">
      <c r="B501" s="1209"/>
      <c r="E501" s="71"/>
      <c r="H501" s="1117"/>
    </row>
    <row r="502" spans="2:8">
      <c r="B502" s="1209"/>
      <c r="E502" s="71"/>
      <c r="H502" s="1117"/>
    </row>
    <row r="503" spans="2:8">
      <c r="B503" s="1209"/>
      <c r="E503" s="71"/>
      <c r="H503" s="1117"/>
    </row>
    <row r="504" spans="2:8">
      <c r="B504" s="1209"/>
      <c r="E504" s="71"/>
      <c r="H504" s="1117"/>
    </row>
    <row r="505" spans="2:8">
      <c r="B505" s="1209"/>
      <c r="E505" s="71"/>
      <c r="H505" s="1117"/>
    </row>
    <row r="506" spans="2:8">
      <c r="B506" s="1209"/>
      <c r="E506" s="71"/>
      <c r="H506" s="1117"/>
    </row>
    <row r="507" spans="2:8">
      <c r="B507" s="1209"/>
      <c r="E507" s="71"/>
      <c r="H507" s="1117"/>
    </row>
    <row r="508" spans="2:8">
      <c r="B508" s="1209"/>
      <c r="E508" s="71"/>
      <c r="H508" s="1117"/>
    </row>
    <row r="509" spans="2:8">
      <c r="B509" s="1209"/>
      <c r="E509" s="71"/>
      <c r="H509" s="1117"/>
    </row>
    <row r="510" spans="2:8">
      <c r="B510" s="1209"/>
      <c r="E510" s="71"/>
      <c r="H510" s="1117"/>
    </row>
    <row r="511" spans="2:8">
      <c r="B511" s="1209"/>
      <c r="E511" s="71"/>
      <c r="H511" s="1117"/>
    </row>
    <row r="512" spans="2:8">
      <c r="B512" s="1209"/>
      <c r="E512" s="71"/>
      <c r="H512" s="1117"/>
    </row>
    <row r="513" spans="2:8">
      <c r="B513" s="1209"/>
      <c r="E513" s="71"/>
      <c r="H513" s="1117"/>
    </row>
    <row r="514" spans="2:8">
      <c r="B514" s="1209"/>
      <c r="E514" s="71"/>
      <c r="H514" s="1117"/>
    </row>
    <row r="515" spans="2:8">
      <c r="B515" s="1209"/>
      <c r="E515" s="71"/>
      <c r="H515" s="1117"/>
    </row>
    <row r="516" spans="2:8">
      <c r="B516" s="1209"/>
      <c r="E516" s="71"/>
      <c r="H516" s="1117"/>
    </row>
    <row r="517" spans="2:8">
      <c r="B517" s="1209"/>
      <c r="E517" s="71"/>
      <c r="H517" s="1117"/>
    </row>
    <row r="518" spans="2:8">
      <c r="B518" s="1209"/>
      <c r="E518" s="71"/>
      <c r="H518" s="1117"/>
    </row>
    <row r="519" spans="2:8">
      <c r="B519" s="1209"/>
      <c r="E519" s="71"/>
      <c r="H519" s="1117"/>
    </row>
    <row r="520" spans="2:8">
      <c r="B520" s="1209"/>
      <c r="E520" s="71"/>
      <c r="H520" s="1117"/>
    </row>
    <row r="521" spans="2:8">
      <c r="B521" s="1209"/>
      <c r="E521" s="71"/>
      <c r="H521" s="1117"/>
    </row>
    <row r="522" spans="2:8">
      <c r="B522" s="1209"/>
      <c r="E522" s="71"/>
      <c r="H522" s="1117"/>
    </row>
    <row r="523" spans="2:8">
      <c r="B523" s="1209"/>
      <c r="E523" s="71"/>
      <c r="H523" s="1117"/>
    </row>
    <row r="524" spans="2:8">
      <c r="B524" s="1209"/>
      <c r="E524" s="71"/>
      <c r="H524" s="1117"/>
    </row>
    <row r="525" spans="2:8">
      <c r="B525" s="1209"/>
      <c r="E525" s="71"/>
      <c r="H525" s="1117"/>
    </row>
    <row r="526" spans="2:8">
      <c r="B526" s="1209"/>
      <c r="E526" s="71"/>
      <c r="H526" s="1117"/>
    </row>
    <row r="527" spans="2:8">
      <c r="B527" s="1209"/>
      <c r="E527" s="71"/>
      <c r="H527" s="1117"/>
    </row>
    <row r="528" spans="2:8">
      <c r="B528" s="1209"/>
      <c r="E528" s="71"/>
      <c r="H528" s="1117"/>
    </row>
    <row r="529" spans="2:8">
      <c r="B529" s="1209"/>
      <c r="E529" s="71"/>
      <c r="H529" s="1117"/>
    </row>
    <row r="530" spans="2:8">
      <c r="B530" s="1209"/>
      <c r="E530" s="71"/>
      <c r="H530" s="1117"/>
    </row>
    <row r="531" spans="2:8">
      <c r="B531" s="1209"/>
      <c r="E531" s="71"/>
      <c r="H531" s="1117"/>
    </row>
    <row r="532" spans="2:8">
      <c r="B532" s="1209"/>
      <c r="E532" s="71"/>
      <c r="H532" s="1117"/>
    </row>
    <row r="533" spans="2:8">
      <c r="B533" s="1209"/>
      <c r="E533" s="71"/>
      <c r="H533" s="1117"/>
    </row>
    <row r="534" spans="2:8">
      <c r="B534" s="1209"/>
      <c r="E534" s="71"/>
      <c r="H534" s="1117"/>
    </row>
    <row r="535" spans="2:8">
      <c r="B535" s="1209"/>
      <c r="E535" s="71"/>
      <c r="H535" s="1117"/>
    </row>
    <row r="536" spans="2:8">
      <c r="B536" s="1209"/>
      <c r="E536" s="71"/>
      <c r="H536" s="1117"/>
    </row>
    <row r="537" spans="2:8">
      <c r="B537" s="1209"/>
      <c r="E537" s="71"/>
      <c r="H537" s="1117"/>
    </row>
    <row r="538" spans="2:8">
      <c r="B538" s="1209"/>
      <c r="E538" s="71"/>
      <c r="H538" s="1117"/>
    </row>
    <row r="539" spans="2:8">
      <c r="B539" s="1209"/>
      <c r="E539" s="71"/>
      <c r="H539" s="1117"/>
    </row>
    <row r="540" spans="2:8">
      <c r="B540" s="1209"/>
      <c r="E540" s="71"/>
      <c r="H540" s="1117"/>
    </row>
    <row r="541" spans="2:8">
      <c r="B541" s="1209"/>
      <c r="E541" s="71"/>
      <c r="H541" s="1117"/>
    </row>
    <row r="542" spans="2:8">
      <c r="B542" s="1209"/>
      <c r="E542" s="71"/>
      <c r="H542" s="1117"/>
    </row>
    <row r="543" spans="2:8">
      <c r="B543" s="1209"/>
      <c r="E543" s="71"/>
      <c r="H543" s="1117"/>
    </row>
    <row r="544" spans="2:8">
      <c r="B544" s="1209"/>
      <c r="E544" s="71"/>
      <c r="H544" s="1117"/>
    </row>
    <row r="545" spans="2:8">
      <c r="B545" s="1209"/>
      <c r="E545" s="71"/>
      <c r="H545" s="1117"/>
    </row>
    <row r="546" spans="2:8">
      <c r="B546" s="1209"/>
      <c r="E546" s="71"/>
      <c r="H546" s="1117"/>
    </row>
    <row r="547" spans="2:8">
      <c r="B547" s="1209"/>
      <c r="E547" s="71"/>
      <c r="H547" s="1117"/>
    </row>
    <row r="548" spans="2:8">
      <c r="B548" s="1209"/>
      <c r="E548" s="71"/>
      <c r="H548" s="1117"/>
    </row>
    <row r="549" spans="2:8">
      <c r="B549" s="1209"/>
      <c r="E549" s="71"/>
      <c r="H549" s="1117"/>
    </row>
    <row r="550" spans="2:8">
      <c r="B550" s="1209"/>
      <c r="E550" s="71"/>
      <c r="H550" s="1117"/>
    </row>
    <row r="551" spans="2:8">
      <c r="B551" s="1209"/>
      <c r="E551" s="71"/>
      <c r="H551" s="1117"/>
    </row>
    <row r="552" spans="2:8">
      <c r="B552" s="1209"/>
      <c r="E552" s="71"/>
      <c r="H552" s="1117"/>
    </row>
    <row r="553" spans="2:8">
      <c r="B553" s="1209"/>
      <c r="E553" s="71"/>
      <c r="H553" s="1117"/>
    </row>
    <row r="554" spans="2:8">
      <c r="B554" s="1209"/>
      <c r="E554" s="71"/>
      <c r="H554" s="1117"/>
    </row>
    <row r="555" spans="2:8">
      <c r="B555" s="1209"/>
      <c r="E555" s="71"/>
      <c r="H555" s="1117"/>
    </row>
    <row r="556" spans="2:8">
      <c r="B556" s="1209"/>
      <c r="E556" s="71"/>
      <c r="H556" s="1117"/>
    </row>
    <row r="557" spans="2:8">
      <c r="B557" s="1209"/>
      <c r="E557" s="71"/>
      <c r="H557" s="1117"/>
    </row>
    <row r="558" spans="2:8">
      <c r="B558" s="1209"/>
      <c r="E558" s="71"/>
      <c r="H558" s="1117"/>
    </row>
    <row r="559" spans="2:8">
      <c r="B559" s="1209"/>
      <c r="E559" s="71"/>
      <c r="H559" s="1117"/>
    </row>
    <row r="560" spans="2:8">
      <c r="B560" s="1209"/>
      <c r="E560" s="71"/>
      <c r="H560" s="1117"/>
    </row>
    <row r="561" spans="1:28">
      <c r="B561" s="1209"/>
      <c r="E561" s="71"/>
      <c r="H561" s="1117"/>
    </row>
    <row r="562" spans="1:28">
      <c r="B562" s="1209"/>
      <c r="E562" s="71"/>
      <c r="H562" s="1117"/>
    </row>
    <row r="563" spans="1:28">
      <c r="B563" s="1209"/>
      <c r="E563" s="71"/>
      <c r="H563" s="1117"/>
    </row>
    <row r="568" spans="1:28" ht="15.5">
      <c r="A568" s="1124" t="s">
        <v>3139</v>
      </c>
    </row>
    <row r="570" spans="1:28" ht="46">
      <c r="A570" s="1111" t="s">
        <v>172</v>
      </c>
      <c r="B570" s="1111" t="s">
        <v>1830</v>
      </c>
      <c r="C570" s="1111" t="s">
        <v>3037</v>
      </c>
      <c r="D570" s="1111" t="s">
        <v>3148</v>
      </c>
      <c r="E570" s="1111" t="s">
        <v>3038</v>
      </c>
      <c r="F570" s="547" t="s">
        <v>3154</v>
      </c>
      <c r="G570" s="1105" t="s">
        <v>3062</v>
      </c>
      <c r="H570" s="1105" t="s">
        <v>3063</v>
      </c>
      <c r="I570" s="1105" t="s">
        <v>3069</v>
      </c>
      <c r="J570" s="1105" t="s">
        <v>16</v>
      </c>
      <c r="K570" s="1105" t="s">
        <v>136</v>
      </c>
      <c r="L570" s="1105" t="s">
        <v>94</v>
      </c>
      <c r="M570" s="1105" t="s">
        <v>3064</v>
      </c>
      <c r="N570" s="1105" t="s">
        <v>3059</v>
      </c>
      <c r="O570" s="1105" t="s">
        <v>3051</v>
      </c>
      <c r="P570" s="1105" t="s">
        <v>3065</v>
      </c>
      <c r="Q570" s="1105" t="s">
        <v>3066</v>
      </c>
      <c r="R570" s="1105" t="s">
        <v>2855</v>
      </c>
      <c r="S570" s="1105" t="s">
        <v>3052</v>
      </c>
      <c r="T570" s="1105" t="s">
        <v>3053</v>
      </c>
      <c r="U570" s="1105" t="s">
        <v>3054</v>
      </c>
      <c r="V570" s="1105" t="s">
        <v>3068</v>
      </c>
      <c r="W570" s="1105" t="s">
        <v>23</v>
      </c>
      <c r="X570" s="1105" t="s">
        <v>10</v>
      </c>
      <c r="Y570" s="1105" t="s">
        <v>11</v>
      </c>
      <c r="Z570" s="1105" t="s">
        <v>21</v>
      </c>
      <c r="AA570" s="1105" t="s">
        <v>110</v>
      </c>
      <c r="AB570" s="1105" t="s">
        <v>3067</v>
      </c>
    </row>
    <row r="571" spans="1:28">
      <c r="B571" s="1209"/>
      <c r="E571" s="71"/>
      <c r="G571" s="193"/>
      <c r="J571" s="71"/>
      <c r="K571" s="1116"/>
      <c r="L571" s="71"/>
      <c r="M571" s="71"/>
      <c r="N571" s="71"/>
      <c r="O571" s="71"/>
      <c r="P571" s="71"/>
      <c r="Q571" s="71"/>
      <c r="W571" s="47"/>
      <c r="X571" s="47"/>
      <c r="Y571" s="47"/>
      <c r="Z571" s="47"/>
    </row>
    <row r="572" spans="1:28">
      <c r="B572" s="1209"/>
      <c r="E572" s="71"/>
      <c r="G572" s="193"/>
      <c r="J572" s="71"/>
      <c r="K572" s="1116"/>
      <c r="L572" s="71"/>
      <c r="M572" s="71"/>
      <c r="N572" s="71"/>
      <c r="O572" s="71"/>
      <c r="P572" s="71"/>
      <c r="Q572" s="71"/>
      <c r="W572" s="47"/>
      <c r="X572" s="47"/>
      <c r="Y572" s="47"/>
      <c r="Z572" s="47"/>
    </row>
    <row r="573" spans="1:28">
      <c r="B573" s="1209"/>
      <c r="E573" s="71"/>
      <c r="G573" s="193"/>
      <c r="J573" s="71"/>
      <c r="K573" s="1116"/>
      <c r="L573" s="71"/>
      <c r="M573" s="71"/>
      <c r="N573" s="71"/>
      <c r="O573" s="71"/>
      <c r="P573" s="71"/>
      <c r="Q573" s="71"/>
      <c r="W573" s="47"/>
      <c r="X573" s="47"/>
      <c r="Y573" s="47"/>
      <c r="Z573" s="47"/>
    </row>
    <row r="574" spans="1:28">
      <c r="B574" s="1209"/>
      <c r="E574" s="71"/>
      <c r="G574" s="193"/>
      <c r="J574" s="71"/>
      <c r="K574" s="1116"/>
      <c r="L574" s="71"/>
      <c r="M574" s="71"/>
      <c r="N574" s="71"/>
      <c r="O574" s="71"/>
      <c r="P574" s="71"/>
      <c r="Q574" s="71"/>
      <c r="W574" s="47"/>
      <c r="X574" s="47"/>
      <c r="Y574" s="47"/>
      <c r="Z574" s="47"/>
    </row>
    <row r="575" spans="1:28">
      <c r="B575" s="1209"/>
      <c r="E575" s="71"/>
      <c r="G575" s="193"/>
      <c r="J575" s="71"/>
      <c r="K575" s="1116"/>
      <c r="L575" s="71"/>
      <c r="M575" s="71"/>
      <c r="N575" s="71"/>
      <c r="O575" s="71"/>
      <c r="P575" s="71"/>
      <c r="Q575" s="71"/>
      <c r="W575" s="47"/>
      <c r="X575" s="47"/>
      <c r="Y575" s="47"/>
      <c r="Z575" s="47"/>
    </row>
    <row r="576" spans="1:28">
      <c r="B576" s="1209"/>
      <c r="E576" s="71"/>
      <c r="G576" s="193"/>
      <c r="J576" s="71"/>
      <c r="K576" s="1116"/>
      <c r="L576" s="71"/>
      <c r="M576" s="71"/>
      <c r="N576" s="71"/>
      <c r="O576" s="71"/>
      <c r="P576" s="71"/>
      <c r="Q576" s="71"/>
      <c r="W576" s="47"/>
      <c r="X576" s="47"/>
      <c r="Y576" s="47"/>
      <c r="Z576" s="47"/>
    </row>
    <row r="577" spans="2:26">
      <c r="B577" s="1209"/>
      <c r="E577" s="71"/>
      <c r="G577" s="193"/>
      <c r="J577" s="71"/>
      <c r="K577" s="1116"/>
      <c r="L577" s="71"/>
      <c r="M577" s="71"/>
      <c r="N577" s="71"/>
      <c r="O577" s="71"/>
      <c r="P577" s="71"/>
      <c r="Q577" s="71"/>
      <c r="W577" s="47"/>
      <c r="X577" s="47"/>
      <c r="Y577" s="47"/>
      <c r="Z577" s="47"/>
    </row>
    <row r="578" spans="2:26">
      <c r="B578" s="1209"/>
      <c r="E578" s="71"/>
      <c r="G578" s="193"/>
      <c r="J578" s="71"/>
      <c r="K578" s="1116"/>
      <c r="L578" s="71"/>
      <c r="M578" s="71"/>
      <c r="N578" s="71"/>
      <c r="O578" s="71"/>
      <c r="P578" s="71"/>
      <c r="Q578" s="71"/>
      <c r="W578" s="47"/>
      <c r="X578" s="47"/>
      <c r="Y578" s="47"/>
      <c r="Z578" s="47"/>
    </row>
    <row r="579" spans="2:26">
      <c r="B579" s="1209"/>
      <c r="E579" s="71"/>
      <c r="G579" s="193"/>
      <c r="J579" s="71"/>
      <c r="K579" s="1116"/>
      <c r="L579" s="71"/>
      <c r="M579" s="71"/>
      <c r="N579" s="71"/>
      <c r="O579" s="71"/>
      <c r="P579" s="71"/>
      <c r="Q579" s="71"/>
      <c r="W579" s="47"/>
      <c r="X579" s="47"/>
      <c r="Y579" s="47"/>
      <c r="Z579" s="47"/>
    </row>
    <row r="580" spans="2:26">
      <c r="B580" s="1209"/>
      <c r="E580" s="71"/>
      <c r="G580" s="193"/>
      <c r="J580" s="71"/>
      <c r="K580" s="1116"/>
      <c r="L580" s="71"/>
      <c r="M580" s="71"/>
      <c r="N580" s="71"/>
      <c r="O580" s="71"/>
      <c r="P580" s="71"/>
      <c r="Q580" s="71"/>
      <c r="W580" s="47"/>
      <c r="X580" s="47"/>
      <c r="Y580" s="47"/>
      <c r="Z580" s="47"/>
    </row>
    <row r="581" spans="2:26">
      <c r="B581" s="1209"/>
      <c r="E581" s="71"/>
      <c r="G581" s="193"/>
      <c r="J581" s="71"/>
      <c r="K581" s="1116"/>
      <c r="L581" s="71"/>
      <c r="M581" s="71"/>
      <c r="N581" s="71"/>
      <c r="O581" s="71"/>
      <c r="P581" s="71"/>
      <c r="Q581" s="71"/>
      <c r="W581" s="47"/>
      <c r="X581" s="47"/>
      <c r="Y581" s="47"/>
      <c r="Z581" s="47"/>
    </row>
    <row r="582" spans="2:26">
      <c r="B582" s="1209"/>
      <c r="E582" s="71"/>
      <c r="G582" s="193"/>
      <c r="J582" s="71"/>
      <c r="K582" s="1116"/>
      <c r="L582" s="71"/>
      <c r="M582" s="71"/>
      <c r="N582" s="71"/>
      <c r="O582" s="71"/>
      <c r="P582" s="71"/>
      <c r="Q582" s="71"/>
      <c r="W582" s="47"/>
      <c r="X582" s="47"/>
      <c r="Y582" s="47"/>
      <c r="Z582" s="47"/>
    </row>
    <row r="583" spans="2:26">
      <c r="B583" s="1209"/>
      <c r="E583" s="71"/>
      <c r="G583" s="193"/>
      <c r="J583" s="71"/>
      <c r="K583" s="1116"/>
      <c r="L583" s="71"/>
      <c r="M583" s="71"/>
      <c r="N583" s="71"/>
      <c r="O583" s="71"/>
      <c r="P583" s="71"/>
      <c r="Q583" s="71"/>
      <c r="W583" s="47"/>
      <c r="X583" s="47"/>
      <c r="Y583" s="47"/>
      <c r="Z583" s="47"/>
    </row>
    <row r="584" spans="2:26">
      <c r="B584" s="1209"/>
      <c r="E584" s="71"/>
      <c r="G584" s="193"/>
      <c r="J584" s="71"/>
      <c r="K584" s="1116"/>
      <c r="L584" s="71"/>
      <c r="M584" s="71"/>
      <c r="N584" s="71"/>
      <c r="O584" s="71"/>
      <c r="P584" s="71"/>
      <c r="Q584" s="71"/>
      <c r="W584" s="47"/>
      <c r="X584" s="47"/>
      <c r="Y584" s="47"/>
      <c r="Z584" s="47"/>
    </row>
    <row r="585" spans="2:26">
      <c r="B585" s="1209"/>
      <c r="E585" s="71"/>
      <c r="G585" s="193"/>
      <c r="J585" s="71"/>
      <c r="K585" s="1116"/>
      <c r="L585" s="71"/>
      <c r="M585" s="71"/>
      <c r="N585" s="71"/>
      <c r="O585" s="71"/>
      <c r="P585" s="71"/>
      <c r="Q585" s="71"/>
      <c r="W585" s="47"/>
      <c r="X585" s="47"/>
      <c r="Y585" s="47"/>
      <c r="Z585" s="47"/>
    </row>
    <row r="586" spans="2:26">
      <c r="B586" s="1209"/>
      <c r="E586" s="71"/>
      <c r="G586" s="193"/>
      <c r="J586" s="71"/>
      <c r="K586" s="1116"/>
      <c r="L586" s="71"/>
      <c r="M586" s="71"/>
      <c r="N586" s="71"/>
      <c r="O586" s="71"/>
      <c r="P586" s="71"/>
      <c r="Q586" s="71"/>
      <c r="W586" s="47"/>
      <c r="X586" s="47"/>
      <c r="Y586" s="47"/>
      <c r="Z586" s="47"/>
    </row>
    <row r="587" spans="2:26">
      <c r="B587" s="1209"/>
      <c r="E587" s="71"/>
      <c r="G587" s="193"/>
      <c r="J587" s="71"/>
      <c r="K587" s="1116"/>
      <c r="L587" s="71"/>
      <c r="M587" s="71"/>
      <c r="N587" s="71"/>
      <c r="O587" s="71"/>
      <c r="P587" s="71"/>
      <c r="Q587" s="71"/>
      <c r="W587" s="47"/>
      <c r="X587" s="47"/>
      <c r="Y587" s="47"/>
      <c r="Z587" s="47"/>
    </row>
    <row r="588" spans="2:26">
      <c r="B588" s="1209"/>
      <c r="E588" s="71"/>
      <c r="G588" s="193"/>
      <c r="J588" s="71"/>
      <c r="K588" s="1116"/>
      <c r="L588" s="71"/>
      <c r="M588" s="71"/>
      <c r="N588" s="71"/>
      <c r="O588" s="71"/>
      <c r="P588" s="71"/>
      <c r="Q588" s="71"/>
      <c r="W588" s="47"/>
      <c r="X588" s="47"/>
      <c r="Y588" s="47"/>
      <c r="Z588" s="47"/>
    </row>
    <row r="589" spans="2:26">
      <c r="B589" s="1209"/>
      <c r="E589" s="71"/>
      <c r="G589" s="193"/>
      <c r="J589" s="71"/>
      <c r="K589" s="1116"/>
      <c r="L589" s="71"/>
      <c r="M589" s="71"/>
      <c r="N589" s="71"/>
      <c r="O589" s="71"/>
      <c r="P589" s="71"/>
      <c r="Q589" s="71"/>
      <c r="W589" s="47"/>
      <c r="X589" s="47"/>
      <c r="Y589" s="47"/>
      <c r="Z589" s="47"/>
    </row>
    <row r="590" spans="2:26">
      <c r="B590" s="1209"/>
      <c r="E590" s="71"/>
      <c r="G590" s="193"/>
      <c r="J590" s="71"/>
      <c r="K590" s="1116"/>
      <c r="L590" s="71"/>
      <c r="M590" s="71"/>
      <c r="N590" s="71"/>
      <c r="O590" s="71"/>
      <c r="P590" s="71"/>
      <c r="Q590" s="71"/>
      <c r="W590" s="47"/>
      <c r="X590" s="47"/>
      <c r="Y590" s="47"/>
      <c r="Z590" s="47"/>
    </row>
    <row r="591" spans="2:26">
      <c r="B591" s="1209"/>
      <c r="E591" s="71"/>
      <c r="G591" s="193"/>
      <c r="J591" s="71"/>
      <c r="K591" s="1116"/>
      <c r="L591" s="71"/>
      <c r="M591" s="71"/>
      <c r="N591" s="71"/>
      <c r="O591" s="71"/>
      <c r="P591" s="71"/>
      <c r="Q591" s="71"/>
      <c r="W591" s="47"/>
      <c r="X591" s="47"/>
      <c r="Y591" s="47"/>
      <c r="Z591" s="47"/>
    </row>
    <row r="592" spans="2:26">
      <c r="B592" s="1209"/>
      <c r="E592" s="71"/>
      <c r="G592" s="193"/>
      <c r="J592" s="71"/>
      <c r="K592" s="1116"/>
      <c r="L592" s="71"/>
      <c r="M592" s="71"/>
      <c r="N592" s="71"/>
      <c r="O592" s="71"/>
      <c r="P592" s="71"/>
      <c r="Q592" s="71"/>
      <c r="W592" s="47"/>
      <c r="X592" s="47"/>
      <c r="Y592" s="47"/>
      <c r="Z592" s="47"/>
    </row>
    <row r="593" spans="2:26">
      <c r="B593" s="1209"/>
      <c r="E593" s="71"/>
      <c r="G593" s="193"/>
      <c r="J593" s="71"/>
      <c r="K593" s="1116"/>
      <c r="L593" s="71"/>
      <c r="M593" s="71"/>
      <c r="N593" s="71"/>
      <c r="O593" s="71"/>
      <c r="P593" s="71"/>
      <c r="Q593" s="71"/>
      <c r="W593" s="47"/>
      <c r="X593" s="47"/>
      <c r="Y593" s="47"/>
      <c r="Z593" s="47"/>
    </row>
    <row r="594" spans="2:26">
      <c r="B594" s="1209"/>
      <c r="E594" s="71"/>
      <c r="G594" s="193"/>
      <c r="J594" s="71"/>
      <c r="K594" s="1116"/>
      <c r="L594" s="71"/>
      <c r="M594" s="71"/>
      <c r="N594" s="71"/>
      <c r="O594" s="71"/>
      <c r="P594" s="71"/>
      <c r="Q594" s="71"/>
      <c r="W594" s="47"/>
      <c r="X594" s="47"/>
      <c r="Y594" s="47"/>
      <c r="Z594" s="47"/>
    </row>
    <row r="595" spans="2:26">
      <c r="B595" s="1209"/>
      <c r="E595" s="71"/>
      <c r="G595" s="193"/>
      <c r="J595" s="71"/>
      <c r="K595" s="1116"/>
      <c r="L595" s="71"/>
      <c r="M595" s="71"/>
      <c r="N595" s="71"/>
      <c r="O595" s="71"/>
      <c r="P595" s="71"/>
      <c r="Q595" s="71"/>
      <c r="W595" s="47"/>
      <c r="X595" s="47"/>
      <c r="Y595" s="47"/>
      <c r="Z595" s="47"/>
    </row>
    <row r="596" spans="2:26">
      <c r="B596" s="1209"/>
      <c r="E596" s="71"/>
      <c r="G596" s="193"/>
      <c r="J596" s="71"/>
      <c r="K596" s="1116"/>
      <c r="L596" s="71"/>
      <c r="M596" s="71"/>
      <c r="N596" s="71"/>
      <c r="O596" s="71"/>
      <c r="P596" s="71"/>
      <c r="Q596" s="71"/>
      <c r="W596" s="47"/>
      <c r="X596" s="47"/>
      <c r="Y596" s="47"/>
      <c r="Z596" s="47"/>
    </row>
    <row r="597" spans="2:26">
      <c r="B597" s="1209"/>
      <c r="E597" s="71"/>
      <c r="G597" s="193"/>
      <c r="J597" s="71"/>
      <c r="K597" s="1116"/>
      <c r="L597" s="71"/>
      <c r="M597" s="71"/>
      <c r="N597" s="71"/>
      <c r="O597" s="71"/>
      <c r="P597" s="71"/>
      <c r="Q597" s="71"/>
      <c r="W597" s="47"/>
      <c r="X597" s="47"/>
      <c r="Y597" s="47"/>
      <c r="Z597" s="47"/>
    </row>
    <row r="598" spans="2:26">
      <c r="B598" s="1209"/>
      <c r="E598" s="71"/>
      <c r="G598" s="193"/>
      <c r="J598" s="71"/>
      <c r="K598" s="1116"/>
      <c r="L598" s="71"/>
      <c r="M598" s="71"/>
      <c r="N598" s="71"/>
      <c r="O598" s="71"/>
      <c r="P598" s="71"/>
      <c r="Q598" s="71"/>
      <c r="W598" s="47"/>
      <c r="X598" s="47"/>
      <c r="Y598" s="47"/>
      <c r="Z598" s="47"/>
    </row>
    <row r="599" spans="2:26">
      <c r="B599" s="1209"/>
      <c r="E599" s="71"/>
      <c r="G599" s="193"/>
      <c r="J599" s="71"/>
      <c r="K599" s="1116"/>
      <c r="L599" s="71"/>
      <c r="M599" s="71"/>
      <c r="N599" s="71"/>
      <c r="O599" s="71"/>
      <c r="P599" s="71"/>
      <c r="Q599" s="71"/>
      <c r="W599" s="47"/>
      <c r="X599" s="47"/>
      <c r="Y599" s="47"/>
      <c r="Z599" s="47"/>
    </row>
    <row r="600" spans="2:26">
      <c r="B600" s="1209"/>
      <c r="E600" s="71"/>
      <c r="G600" s="193"/>
      <c r="J600" s="71"/>
      <c r="K600" s="1116"/>
      <c r="L600" s="71"/>
      <c r="M600" s="71"/>
      <c r="N600" s="71"/>
      <c r="O600" s="71"/>
      <c r="P600" s="71"/>
      <c r="Q600" s="71"/>
      <c r="W600" s="47"/>
      <c r="X600" s="47"/>
      <c r="Y600" s="47"/>
      <c r="Z600" s="47"/>
    </row>
    <row r="601" spans="2:26">
      <c r="B601" s="1209"/>
      <c r="E601" s="71"/>
      <c r="G601" s="193"/>
      <c r="J601" s="71"/>
      <c r="K601" s="1116"/>
      <c r="L601" s="71"/>
      <c r="M601" s="71"/>
      <c r="N601" s="71"/>
      <c r="O601" s="71"/>
      <c r="P601" s="71"/>
      <c r="Q601" s="71"/>
      <c r="W601" s="47"/>
      <c r="X601" s="47"/>
      <c r="Y601" s="47"/>
      <c r="Z601" s="47"/>
    </row>
    <row r="602" spans="2:26">
      <c r="B602" s="1209"/>
      <c r="E602" s="71"/>
      <c r="G602" s="193"/>
      <c r="J602" s="71"/>
      <c r="K602" s="1116"/>
      <c r="L602" s="71"/>
      <c r="M602" s="71"/>
      <c r="N602" s="71"/>
      <c r="O602" s="71"/>
      <c r="P602" s="71"/>
      <c r="Q602" s="71"/>
      <c r="W602" s="47"/>
      <c r="X602" s="47"/>
      <c r="Y602" s="47"/>
      <c r="Z602" s="47"/>
    </row>
    <row r="603" spans="2:26">
      <c r="B603" s="1209"/>
      <c r="E603" s="71"/>
      <c r="G603" s="193"/>
      <c r="J603" s="71"/>
      <c r="K603" s="1116"/>
      <c r="L603" s="71"/>
      <c r="M603" s="71"/>
      <c r="N603" s="71"/>
      <c r="O603" s="71"/>
      <c r="P603" s="71"/>
      <c r="Q603" s="71"/>
      <c r="W603" s="47"/>
      <c r="X603" s="47"/>
      <c r="Y603" s="47"/>
      <c r="Z603" s="47"/>
    </row>
    <row r="604" spans="2:26">
      <c r="B604" s="1209"/>
      <c r="E604" s="71"/>
      <c r="G604" s="193"/>
      <c r="J604" s="71"/>
      <c r="K604" s="1116"/>
      <c r="L604" s="71"/>
      <c r="M604" s="71"/>
      <c r="N604" s="71"/>
      <c r="O604" s="71"/>
      <c r="P604" s="71"/>
      <c r="Q604" s="71"/>
      <c r="W604" s="47"/>
      <c r="X604" s="47"/>
      <c r="Y604" s="47"/>
      <c r="Z604" s="47"/>
    </row>
    <row r="605" spans="2:26">
      <c r="B605" s="1209"/>
      <c r="E605" s="71"/>
      <c r="G605" s="193"/>
      <c r="J605" s="71"/>
      <c r="K605" s="1116"/>
      <c r="L605" s="71"/>
      <c r="M605" s="71"/>
      <c r="N605" s="71"/>
      <c r="O605" s="71"/>
      <c r="P605" s="71"/>
      <c r="Q605" s="71"/>
      <c r="W605" s="47"/>
      <c r="X605" s="47"/>
      <c r="Y605" s="47"/>
      <c r="Z605" s="47"/>
    </row>
    <row r="606" spans="2:26">
      <c r="B606" s="1209"/>
      <c r="E606" s="71"/>
      <c r="G606" s="193"/>
      <c r="J606" s="71"/>
      <c r="K606" s="1116"/>
      <c r="L606" s="71"/>
      <c r="M606" s="71"/>
      <c r="N606" s="71"/>
      <c r="O606" s="71"/>
      <c r="P606" s="71"/>
      <c r="Q606" s="71"/>
      <c r="W606" s="47"/>
      <c r="X606" s="47"/>
      <c r="Y606" s="47"/>
      <c r="Z606" s="47"/>
    </row>
    <row r="607" spans="2:26">
      <c r="B607" s="1209"/>
      <c r="E607" s="71"/>
      <c r="G607" s="193"/>
      <c r="J607" s="71"/>
      <c r="K607" s="1116"/>
      <c r="L607" s="71"/>
      <c r="M607" s="71"/>
      <c r="N607" s="71"/>
      <c r="O607" s="71"/>
      <c r="P607" s="71"/>
      <c r="Q607" s="71"/>
      <c r="W607" s="47"/>
      <c r="X607" s="47"/>
      <c r="Y607" s="47"/>
      <c r="Z607" s="47"/>
    </row>
    <row r="608" spans="2:26">
      <c r="B608" s="1209"/>
      <c r="E608" s="71"/>
      <c r="G608" s="193"/>
      <c r="J608" s="71"/>
      <c r="K608" s="1116"/>
      <c r="L608" s="71"/>
      <c r="M608" s="71"/>
      <c r="N608" s="71"/>
      <c r="O608" s="71"/>
      <c r="P608" s="71"/>
      <c r="Q608" s="71"/>
      <c r="W608" s="47"/>
      <c r="X608" s="47"/>
      <c r="Y608" s="47"/>
      <c r="Z608" s="47"/>
    </row>
    <row r="609" spans="2:26">
      <c r="B609" s="1209"/>
      <c r="E609" s="71"/>
      <c r="G609" s="193"/>
      <c r="J609" s="71"/>
      <c r="K609" s="1116"/>
      <c r="L609" s="71"/>
      <c r="M609" s="71"/>
      <c r="N609" s="71"/>
      <c r="O609" s="71"/>
      <c r="P609" s="71"/>
      <c r="Q609" s="71"/>
      <c r="W609" s="47"/>
      <c r="X609" s="47"/>
      <c r="Y609" s="47"/>
      <c r="Z609" s="47"/>
    </row>
    <row r="610" spans="2:26">
      <c r="B610" s="1209"/>
      <c r="E610" s="71"/>
      <c r="G610" s="193"/>
      <c r="J610" s="71"/>
      <c r="K610" s="1116"/>
      <c r="L610" s="71"/>
      <c r="M610" s="71"/>
      <c r="N610" s="71"/>
      <c r="O610" s="71"/>
      <c r="P610" s="71"/>
      <c r="Q610" s="71"/>
      <c r="W610" s="47"/>
      <c r="X610" s="47"/>
      <c r="Y610" s="47"/>
      <c r="Z610" s="47"/>
    </row>
    <row r="611" spans="2:26">
      <c r="B611" s="1209"/>
      <c r="E611" s="71"/>
      <c r="G611" s="193"/>
      <c r="J611" s="71"/>
      <c r="K611" s="1116"/>
      <c r="L611" s="71"/>
      <c r="M611" s="71"/>
      <c r="N611" s="71"/>
      <c r="O611" s="71"/>
      <c r="P611" s="71"/>
      <c r="Q611" s="71"/>
      <c r="W611" s="47"/>
      <c r="X611" s="47"/>
      <c r="Y611" s="47"/>
      <c r="Z611" s="47"/>
    </row>
    <row r="612" spans="2:26">
      <c r="B612" s="1209"/>
      <c r="E612" s="71"/>
      <c r="G612" s="193"/>
      <c r="J612" s="71"/>
      <c r="K612" s="1116"/>
      <c r="L612" s="71"/>
      <c r="M612" s="71"/>
      <c r="N612" s="71"/>
      <c r="O612" s="71"/>
      <c r="P612" s="71"/>
      <c r="Q612" s="71"/>
      <c r="W612" s="47"/>
      <c r="X612" s="47"/>
      <c r="Y612" s="47"/>
      <c r="Z612" s="47"/>
    </row>
    <row r="613" spans="2:26">
      <c r="B613" s="1209"/>
      <c r="E613" s="71"/>
      <c r="G613" s="193"/>
      <c r="J613" s="71"/>
      <c r="K613" s="1116"/>
      <c r="L613" s="71"/>
      <c r="M613" s="71"/>
      <c r="N613" s="71"/>
      <c r="O613" s="71"/>
      <c r="P613" s="71"/>
      <c r="Q613" s="71"/>
      <c r="W613" s="47"/>
      <c r="X613" s="47"/>
      <c r="Y613" s="47"/>
      <c r="Z613" s="47"/>
    </row>
    <row r="614" spans="2:26">
      <c r="B614" s="1209"/>
      <c r="E614" s="71"/>
      <c r="G614" s="193"/>
      <c r="J614" s="71"/>
      <c r="K614" s="1116"/>
      <c r="L614" s="71"/>
      <c r="M614" s="71"/>
      <c r="N614" s="71"/>
      <c r="O614" s="71"/>
      <c r="P614" s="71"/>
      <c r="Q614" s="71"/>
      <c r="W614" s="47"/>
      <c r="X614" s="47"/>
      <c r="Y614" s="47"/>
      <c r="Z614" s="47"/>
    </row>
    <row r="615" spans="2:26">
      <c r="B615" s="1209"/>
      <c r="E615" s="71"/>
      <c r="G615" s="193"/>
      <c r="J615" s="71"/>
      <c r="K615" s="1116"/>
      <c r="L615" s="71"/>
      <c r="M615" s="71"/>
      <c r="N615" s="71"/>
      <c r="O615" s="71"/>
      <c r="P615" s="71"/>
      <c r="Q615" s="71"/>
      <c r="W615" s="47"/>
      <c r="X615" s="47"/>
      <c r="Y615" s="47"/>
      <c r="Z615" s="47"/>
    </row>
    <row r="616" spans="2:26">
      <c r="B616" s="1209"/>
      <c r="E616" s="71"/>
      <c r="G616" s="193"/>
      <c r="J616" s="71"/>
      <c r="K616" s="1116"/>
      <c r="L616" s="71"/>
      <c r="M616" s="71"/>
      <c r="N616" s="71"/>
      <c r="O616" s="71"/>
      <c r="P616" s="71"/>
      <c r="Q616" s="71"/>
      <c r="W616" s="47"/>
      <c r="X616" s="47"/>
      <c r="Y616" s="47"/>
      <c r="Z616" s="47"/>
    </row>
    <row r="617" spans="2:26">
      <c r="B617" s="1209"/>
      <c r="E617" s="71"/>
      <c r="G617" s="193"/>
      <c r="J617" s="71"/>
      <c r="K617" s="1116"/>
      <c r="L617" s="71"/>
      <c r="M617" s="71"/>
      <c r="N617" s="71"/>
      <c r="O617" s="71"/>
      <c r="P617" s="71"/>
      <c r="Q617" s="71"/>
      <c r="W617" s="47"/>
      <c r="X617" s="47"/>
      <c r="Y617" s="47"/>
      <c r="Z617" s="47"/>
    </row>
    <row r="618" spans="2:26">
      <c r="B618" s="1209"/>
      <c r="E618" s="71"/>
      <c r="G618" s="193"/>
      <c r="J618" s="71"/>
      <c r="K618" s="1116"/>
      <c r="L618" s="71"/>
      <c r="M618" s="71"/>
      <c r="N618" s="71"/>
      <c r="O618" s="71"/>
      <c r="P618" s="71"/>
      <c r="Q618" s="71"/>
      <c r="W618" s="47"/>
      <c r="X618" s="47"/>
      <c r="Y618" s="47"/>
      <c r="Z618" s="47"/>
    </row>
    <row r="619" spans="2:26">
      <c r="B619" s="1209"/>
      <c r="E619" s="71"/>
      <c r="G619" s="193"/>
      <c r="J619" s="71"/>
      <c r="K619" s="1116"/>
      <c r="L619" s="71"/>
      <c r="M619" s="71"/>
      <c r="N619" s="71"/>
      <c r="O619" s="71"/>
      <c r="P619" s="71"/>
      <c r="Q619" s="71"/>
      <c r="W619" s="47"/>
      <c r="X619" s="47"/>
      <c r="Y619" s="47"/>
      <c r="Z619" s="47"/>
    </row>
    <row r="620" spans="2:26">
      <c r="B620" s="1209"/>
      <c r="E620" s="71"/>
      <c r="G620" s="193"/>
      <c r="J620" s="71"/>
      <c r="K620" s="1116"/>
      <c r="L620" s="71"/>
      <c r="M620" s="71"/>
      <c r="N620" s="71"/>
      <c r="O620" s="71"/>
      <c r="P620" s="71"/>
      <c r="Q620" s="71"/>
      <c r="W620" s="47"/>
      <c r="X620" s="47"/>
      <c r="Y620" s="47"/>
      <c r="Z620" s="47"/>
    </row>
    <row r="621" spans="2:26">
      <c r="B621" s="1209"/>
      <c r="E621" s="71"/>
      <c r="G621" s="193"/>
      <c r="J621" s="71"/>
      <c r="K621" s="1116"/>
      <c r="L621" s="71"/>
      <c r="M621" s="71"/>
      <c r="N621" s="71"/>
      <c r="O621" s="71"/>
      <c r="P621" s="71"/>
      <c r="Q621" s="71"/>
      <c r="W621" s="47"/>
      <c r="X621" s="47"/>
      <c r="Y621" s="47"/>
      <c r="Z621" s="47"/>
    </row>
    <row r="622" spans="2:26">
      <c r="B622" s="1209"/>
      <c r="E622" s="71"/>
      <c r="G622" s="193"/>
      <c r="J622" s="71"/>
      <c r="K622" s="1116"/>
      <c r="L622" s="71"/>
      <c r="M622" s="71"/>
      <c r="N622" s="71"/>
      <c r="O622" s="71"/>
      <c r="P622" s="71"/>
      <c r="Q622" s="71"/>
      <c r="W622" s="47"/>
      <c r="X622" s="47"/>
      <c r="Y622" s="47"/>
      <c r="Z622" s="47"/>
    </row>
    <row r="623" spans="2:26">
      <c r="B623" s="1209"/>
      <c r="E623" s="71"/>
      <c r="G623" s="193"/>
      <c r="J623" s="71"/>
      <c r="K623" s="1116"/>
      <c r="L623" s="71"/>
      <c r="M623" s="71"/>
      <c r="N623" s="71"/>
      <c r="O623" s="71"/>
      <c r="P623" s="71"/>
      <c r="Q623" s="71"/>
      <c r="W623" s="47"/>
      <c r="X623" s="47"/>
      <c r="Y623" s="47"/>
      <c r="Z623" s="47"/>
    </row>
    <row r="624" spans="2:26">
      <c r="B624" s="1209"/>
      <c r="E624" s="71"/>
      <c r="G624" s="193"/>
      <c r="J624" s="71"/>
      <c r="K624" s="1116"/>
      <c r="L624" s="71"/>
      <c r="M624" s="71"/>
      <c r="N624" s="71"/>
      <c r="O624" s="71"/>
      <c r="P624" s="71"/>
      <c r="Q624" s="71"/>
      <c r="W624" s="47"/>
      <c r="X624" s="47"/>
      <c r="Y624" s="47"/>
      <c r="Z624" s="47"/>
    </row>
    <row r="625" spans="2:26">
      <c r="B625" s="1209"/>
      <c r="E625" s="71"/>
      <c r="G625" s="193"/>
      <c r="J625" s="71"/>
      <c r="K625" s="1116"/>
      <c r="L625" s="71"/>
      <c r="M625" s="71"/>
      <c r="N625" s="71"/>
      <c r="O625" s="71"/>
      <c r="P625" s="71"/>
      <c r="Q625" s="71"/>
      <c r="W625" s="47"/>
      <c r="X625" s="47"/>
      <c r="Y625" s="47"/>
      <c r="Z625" s="47"/>
    </row>
    <row r="626" spans="2:26">
      <c r="B626" s="1209"/>
      <c r="E626" s="71"/>
      <c r="G626" s="193"/>
      <c r="J626" s="71"/>
      <c r="K626" s="1116"/>
      <c r="L626" s="71"/>
      <c r="M626" s="71"/>
      <c r="N626" s="71"/>
      <c r="O626" s="71"/>
      <c r="P626" s="71"/>
      <c r="Q626" s="71"/>
      <c r="W626" s="47"/>
      <c r="X626" s="47"/>
      <c r="Y626" s="47"/>
      <c r="Z626" s="47"/>
    </row>
    <row r="627" spans="2:26">
      <c r="B627" s="1209"/>
      <c r="E627" s="71"/>
      <c r="G627" s="193"/>
      <c r="J627" s="71"/>
      <c r="K627" s="1116"/>
      <c r="L627" s="71"/>
      <c r="M627" s="71"/>
      <c r="N627" s="71"/>
      <c r="O627" s="71"/>
      <c r="P627" s="71"/>
      <c r="Q627" s="71"/>
      <c r="W627" s="47"/>
      <c r="X627" s="47"/>
      <c r="Y627" s="47"/>
      <c r="Z627" s="47"/>
    </row>
    <row r="628" spans="2:26">
      <c r="B628" s="1209"/>
      <c r="E628" s="71"/>
      <c r="G628" s="193"/>
      <c r="J628" s="71"/>
      <c r="K628" s="1116"/>
      <c r="L628" s="71"/>
      <c r="M628" s="71"/>
      <c r="N628" s="71"/>
      <c r="O628" s="71"/>
      <c r="P628" s="71"/>
      <c r="Q628" s="71"/>
      <c r="W628" s="47"/>
      <c r="X628" s="47"/>
      <c r="Y628" s="47"/>
      <c r="Z628" s="47"/>
    </row>
    <row r="629" spans="2:26">
      <c r="B629" s="1209"/>
      <c r="E629" s="71"/>
      <c r="G629" s="193"/>
      <c r="J629" s="71"/>
      <c r="K629" s="1116"/>
      <c r="L629" s="71"/>
      <c r="M629" s="71"/>
      <c r="N629" s="71"/>
      <c r="O629" s="71"/>
      <c r="P629" s="71"/>
      <c r="Q629" s="71"/>
      <c r="W629" s="47"/>
      <c r="X629" s="47"/>
      <c r="Y629" s="47"/>
      <c r="Z629" s="47"/>
    </row>
    <row r="630" spans="2:26">
      <c r="B630" s="1209"/>
      <c r="E630" s="71"/>
      <c r="G630" s="193"/>
      <c r="J630" s="71"/>
      <c r="K630" s="1116"/>
      <c r="L630" s="71"/>
      <c r="M630" s="71"/>
      <c r="N630" s="71"/>
      <c r="O630" s="71"/>
      <c r="P630" s="71"/>
      <c r="Q630" s="71"/>
      <c r="W630" s="47"/>
      <c r="X630" s="47"/>
      <c r="Y630" s="47"/>
      <c r="Z630" s="47"/>
    </row>
    <row r="631" spans="2:26">
      <c r="B631" s="1209"/>
      <c r="E631" s="71"/>
      <c r="G631" s="193"/>
      <c r="J631" s="71"/>
      <c r="K631" s="1116"/>
      <c r="L631" s="71"/>
      <c r="M631" s="71"/>
      <c r="N631" s="71"/>
      <c r="O631" s="71"/>
      <c r="P631" s="71"/>
      <c r="Q631" s="71"/>
      <c r="W631" s="47"/>
      <c r="X631" s="47"/>
      <c r="Y631" s="47"/>
      <c r="Z631" s="47"/>
    </row>
    <row r="632" spans="2:26">
      <c r="B632" s="1209"/>
      <c r="E632" s="71"/>
      <c r="G632" s="193"/>
      <c r="J632" s="71"/>
      <c r="K632" s="1116"/>
      <c r="L632" s="71"/>
      <c r="M632" s="71"/>
      <c r="N632" s="71"/>
      <c r="O632" s="71"/>
      <c r="P632" s="71"/>
      <c r="Q632" s="71"/>
      <c r="W632" s="47"/>
      <c r="X632" s="47"/>
      <c r="Y632" s="47"/>
      <c r="Z632" s="47"/>
    </row>
    <row r="633" spans="2:26">
      <c r="B633" s="1209"/>
      <c r="E633" s="71"/>
      <c r="G633" s="193"/>
      <c r="J633" s="71"/>
      <c r="K633" s="1116"/>
      <c r="L633" s="71"/>
      <c r="M633" s="71"/>
      <c r="N633" s="71"/>
      <c r="O633" s="71"/>
      <c r="P633" s="71"/>
      <c r="Q633" s="71"/>
      <c r="W633" s="47"/>
      <c r="X633" s="47"/>
      <c r="Y633" s="47"/>
      <c r="Z633" s="47"/>
    </row>
    <row r="634" spans="2:26">
      <c r="B634" s="1209"/>
      <c r="E634" s="71"/>
      <c r="G634" s="193"/>
      <c r="J634" s="71"/>
      <c r="K634" s="1116"/>
      <c r="L634" s="71"/>
      <c r="M634" s="71"/>
      <c r="N634" s="71"/>
      <c r="O634" s="71"/>
      <c r="P634" s="71"/>
      <c r="Q634" s="71"/>
      <c r="W634" s="47"/>
      <c r="X634" s="47"/>
      <c r="Y634" s="47"/>
      <c r="Z634" s="47"/>
    </row>
    <row r="635" spans="2:26">
      <c r="B635" s="1209"/>
      <c r="E635" s="71"/>
      <c r="G635" s="193"/>
      <c r="J635" s="71"/>
      <c r="K635" s="1116"/>
      <c r="L635" s="71"/>
      <c r="M635" s="71"/>
      <c r="N635" s="71"/>
      <c r="O635" s="71"/>
      <c r="P635" s="71"/>
      <c r="Q635" s="71"/>
      <c r="W635" s="47"/>
      <c r="X635" s="47"/>
      <c r="Y635" s="47"/>
      <c r="Z635" s="47"/>
    </row>
    <row r="636" spans="2:26">
      <c r="B636" s="1209"/>
      <c r="E636" s="71"/>
      <c r="G636" s="193"/>
      <c r="J636" s="71"/>
      <c r="K636" s="1116"/>
      <c r="L636" s="71"/>
      <c r="M636" s="71"/>
      <c r="N636" s="71"/>
      <c r="O636" s="71"/>
      <c r="P636" s="71"/>
      <c r="Q636" s="71"/>
      <c r="W636" s="47"/>
      <c r="X636" s="47"/>
      <c r="Y636" s="47"/>
      <c r="Z636" s="47"/>
    </row>
    <row r="637" spans="2:26">
      <c r="B637" s="1209"/>
      <c r="E637" s="71"/>
      <c r="G637" s="193"/>
      <c r="J637" s="71"/>
      <c r="K637" s="1116"/>
      <c r="L637" s="71"/>
      <c r="M637" s="71"/>
      <c r="N637" s="71"/>
      <c r="O637" s="71"/>
      <c r="P637" s="71"/>
      <c r="Q637" s="71"/>
      <c r="W637" s="47"/>
      <c r="X637" s="47"/>
      <c r="Y637" s="47"/>
      <c r="Z637" s="47"/>
    </row>
    <row r="638" spans="2:26">
      <c r="B638" s="1209"/>
      <c r="E638" s="71"/>
      <c r="G638" s="193"/>
      <c r="J638" s="71"/>
      <c r="K638" s="1116"/>
      <c r="L638" s="71"/>
      <c r="M638" s="71"/>
      <c r="N638" s="71"/>
      <c r="O638" s="71"/>
      <c r="P638" s="71"/>
      <c r="Q638" s="71"/>
      <c r="W638" s="47"/>
      <c r="X638" s="47"/>
      <c r="Y638" s="47"/>
      <c r="Z638" s="47"/>
    </row>
    <row r="639" spans="2:26">
      <c r="B639" s="1209"/>
      <c r="E639" s="71"/>
      <c r="G639" s="193"/>
      <c r="J639" s="71"/>
      <c r="K639" s="1116"/>
      <c r="L639" s="71"/>
      <c r="M639" s="71"/>
      <c r="N639" s="71"/>
      <c r="O639" s="71"/>
      <c r="P639" s="71"/>
      <c r="Q639" s="71"/>
      <c r="W639" s="47"/>
      <c r="X639" s="47"/>
      <c r="Y639" s="47"/>
      <c r="Z639" s="47"/>
    </row>
    <row r="640" spans="2:26">
      <c r="B640" s="1209"/>
      <c r="E640" s="71"/>
      <c r="G640" s="193"/>
      <c r="J640" s="71"/>
      <c r="K640" s="1116"/>
      <c r="L640" s="71"/>
      <c r="M640" s="71"/>
      <c r="N640" s="71"/>
      <c r="O640" s="71"/>
      <c r="P640" s="71"/>
      <c r="Q640" s="71"/>
      <c r="W640" s="47"/>
      <c r="X640" s="47"/>
      <c r="Y640" s="47"/>
      <c r="Z640" s="47"/>
    </row>
    <row r="641" spans="2:26">
      <c r="B641" s="1209"/>
      <c r="E641" s="71"/>
      <c r="G641" s="193"/>
      <c r="J641" s="71"/>
      <c r="K641" s="1116"/>
      <c r="L641" s="71"/>
      <c r="M641" s="71"/>
      <c r="N641" s="71"/>
      <c r="O641" s="71"/>
      <c r="P641" s="71"/>
      <c r="Q641" s="71"/>
      <c r="W641" s="47"/>
      <c r="X641" s="47"/>
      <c r="Y641" s="47"/>
      <c r="Z641" s="47"/>
    </row>
    <row r="642" spans="2:26">
      <c r="B642" s="1209"/>
      <c r="E642" s="71"/>
      <c r="G642" s="193"/>
      <c r="J642" s="71"/>
      <c r="K642" s="1116"/>
      <c r="L642" s="71"/>
      <c r="M642" s="71"/>
      <c r="N642" s="71"/>
      <c r="O642" s="71"/>
      <c r="P642" s="71"/>
      <c r="Q642" s="71"/>
      <c r="W642" s="47"/>
      <c r="X642" s="47"/>
      <c r="Y642" s="47"/>
      <c r="Z642" s="47"/>
    </row>
    <row r="643" spans="2:26">
      <c r="B643" s="1209"/>
      <c r="E643" s="71"/>
      <c r="G643" s="193"/>
      <c r="J643" s="71"/>
      <c r="K643" s="1116"/>
      <c r="L643" s="71"/>
      <c r="M643" s="71"/>
      <c r="N643" s="71"/>
      <c r="O643" s="71"/>
      <c r="P643" s="71"/>
      <c r="Q643" s="71"/>
      <c r="W643" s="47"/>
      <c r="X643" s="47"/>
      <c r="Y643" s="47"/>
      <c r="Z643" s="47"/>
    </row>
    <row r="644" spans="2:26">
      <c r="B644" s="1209"/>
      <c r="E644" s="71"/>
      <c r="G644" s="193"/>
      <c r="J644" s="71"/>
      <c r="K644" s="1116"/>
      <c r="L644" s="71"/>
      <c r="M644" s="71"/>
      <c r="N644" s="71"/>
      <c r="O644" s="71"/>
      <c r="P644" s="71"/>
      <c r="Q644" s="71"/>
      <c r="W644" s="47"/>
      <c r="X644" s="47"/>
      <c r="Y644" s="47"/>
      <c r="Z644" s="47"/>
    </row>
    <row r="645" spans="2:26">
      <c r="B645" s="1209"/>
      <c r="E645" s="71"/>
      <c r="G645" s="193"/>
      <c r="J645" s="71"/>
      <c r="K645" s="1116"/>
      <c r="L645" s="71"/>
      <c r="M645" s="71"/>
      <c r="N645" s="71"/>
      <c r="O645" s="71"/>
      <c r="P645" s="71"/>
      <c r="Q645" s="71"/>
      <c r="W645" s="47"/>
      <c r="X645" s="47"/>
      <c r="Y645" s="47"/>
      <c r="Z645" s="47"/>
    </row>
    <row r="646" spans="2:26">
      <c r="B646" s="1209"/>
      <c r="E646" s="71"/>
      <c r="G646" s="193"/>
      <c r="J646" s="71"/>
      <c r="K646" s="1116"/>
      <c r="L646" s="71"/>
      <c r="M646" s="71"/>
      <c r="N646" s="71"/>
      <c r="O646" s="71"/>
      <c r="P646" s="71"/>
      <c r="Q646" s="71"/>
      <c r="W646" s="47"/>
      <c r="X646" s="47"/>
      <c r="Y646" s="47"/>
      <c r="Z646" s="47"/>
    </row>
    <row r="647" spans="2:26">
      <c r="B647" s="1209"/>
      <c r="E647" s="71"/>
      <c r="G647" s="193"/>
      <c r="J647" s="71"/>
      <c r="K647" s="1116"/>
      <c r="L647" s="71"/>
      <c r="M647" s="71"/>
      <c r="N647" s="71"/>
      <c r="O647" s="71"/>
      <c r="P647" s="71"/>
      <c r="Q647" s="71"/>
      <c r="W647" s="47"/>
      <c r="X647" s="47"/>
      <c r="Y647" s="47"/>
      <c r="Z647" s="47"/>
    </row>
    <row r="648" spans="2:26">
      <c r="B648" s="1209"/>
      <c r="E648" s="71"/>
      <c r="G648" s="193"/>
      <c r="J648" s="71"/>
      <c r="K648" s="1116"/>
      <c r="L648" s="71"/>
      <c r="M648" s="71"/>
      <c r="N648" s="71"/>
      <c r="O648" s="71"/>
      <c r="P648" s="71"/>
      <c r="Q648" s="71"/>
      <c r="W648" s="47"/>
      <c r="X648" s="47"/>
      <c r="Y648" s="47"/>
      <c r="Z648" s="47"/>
    </row>
    <row r="649" spans="2:26">
      <c r="B649" s="1209"/>
      <c r="E649" s="71"/>
      <c r="G649" s="193"/>
      <c r="J649" s="71"/>
      <c r="K649" s="1116"/>
      <c r="L649" s="71"/>
      <c r="M649" s="71"/>
      <c r="N649" s="71"/>
      <c r="O649" s="71"/>
      <c r="P649" s="71"/>
      <c r="Q649" s="71"/>
      <c r="W649" s="47"/>
      <c r="X649" s="47"/>
      <c r="Y649" s="47"/>
      <c r="Z649" s="47"/>
    </row>
    <row r="650" spans="2:26">
      <c r="B650" s="1209"/>
      <c r="E650" s="71"/>
      <c r="G650" s="193"/>
      <c r="J650" s="71"/>
      <c r="K650" s="1116"/>
      <c r="L650" s="71"/>
      <c r="M650" s="71"/>
      <c r="N650" s="71"/>
      <c r="O650" s="71"/>
      <c r="P650" s="71"/>
      <c r="Q650" s="71"/>
      <c r="W650" s="47"/>
      <c r="X650" s="47"/>
      <c r="Y650" s="47"/>
      <c r="Z650" s="47"/>
    </row>
    <row r="651" spans="2:26">
      <c r="B651" s="1209"/>
      <c r="E651" s="71"/>
      <c r="G651" s="193"/>
      <c r="J651" s="71"/>
      <c r="K651" s="1116"/>
      <c r="L651" s="71"/>
      <c r="M651" s="71"/>
      <c r="N651" s="71"/>
      <c r="O651" s="71"/>
      <c r="P651" s="71"/>
      <c r="Q651" s="71"/>
      <c r="W651" s="47"/>
      <c r="X651" s="47"/>
      <c r="Y651" s="47"/>
      <c r="Z651" s="47"/>
    </row>
    <row r="652" spans="2:26">
      <c r="B652" s="1209"/>
      <c r="E652" s="71"/>
      <c r="G652" s="193"/>
      <c r="J652" s="71"/>
      <c r="K652" s="1116"/>
      <c r="L652" s="71"/>
      <c r="M652" s="71"/>
      <c r="N652" s="71"/>
      <c r="O652" s="71"/>
      <c r="P652" s="71"/>
      <c r="Q652" s="71"/>
      <c r="W652" s="47"/>
      <c r="X652" s="47"/>
      <c r="Y652" s="47"/>
      <c r="Z652" s="47"/>
    </row>
    <row r="653" spans="2:26">
      <c r="B653" s="1209"/>
      <c r="E653" s="71"/>
      <c r="G653" s="193"/>
      <c r="J653" s="71"/>
      <c r="K653" s="1116"/>
      <c r="L653" s="71"/>
      <c r="M653" s="71"/>
      <c r="N653" s="71"/>
      <c r="O653" s="71"/>
      <c r="P653" s="71"/>
      <c r="Q653" s="71"/>
      <c r="W653" s="47"/>
      <c r="X653" s="47"/>
      <c r="Y653" s="47"/>
      <c r="Z653" s="47"/>
    </row>
    <row r="654" spans="2:26">
      <c r="B654" s="1209"/>
      <c r="E654" s="71"/>
      <c r="G654" s="193"/>
      <c r="J654" s="71"/>
      <c r="K654" s="1116"/>
      <c r="L654" s="71"/>
      <c r="M654" s="71"/>
      <c r="N654" s="71"/>
      <c r="O654" s="71"/>
      <c r="P654" s="71"/>
      <c r="Q654" s="71"/>
      <c r="W654" s="47"/>
      <c r="X654" s="47"/>
      <c r="Y654" s="47"/>
      <c r="Z654" s="47"/>
    </row>
    <row r="655" spans="2:26">
      <c r="B655" s="1209"/>
      <c r="E655" s="71"/>
      <c r="G655" s="193"/>
      <c r="J655" s="71"/>
      <c r="K655" s="1116"/>
      <c r="L655" s="71"/>
      <c r="M655" s="71"/>
      <c r="N655" s="71"/>
      <c r="O655" s="71"/>
      <c r="P655" s="71"/>
      <c r="Q655" s="71"/>
      <c r="W655" s="47"/>
      <c r="X655" s="47"/>
      <c r="Y655" s="47"/>
      <c r="Z655" s="47"/>
    </row>
    <row r="656" spans="2:26">
      <c r="B656" s="1209"/>
      <c r="E656" s="71"/>
      <c r="G656" s="193"/>
      <c r="J656" s="71"/>
      <c r="K656" s="1116"/>
      <c r="L656" s="71"/>
      <c r="M656" s="71"/>
      <c r="N656" s="71"/>
      <c r="O656" s="71"/>
      <c r="P656" s="71"/>
      <c r="Q656" s="71"/>
      <c r="W656" s="47"/>
      <c r="X656" s="47"/>
      <c r="Y656" s="47"/>
      <c r="Z656" s="47"/>
    </row>
    <row r="657" spans="2:26">
      <c r="B657" s="1209"/>
      <c r="E657" s="71"/>
      <c r="G657" s="193"/>
      <c r="J657" s="71"/>
      <c r="K657" s="1116"/>
      <c r="L657" s="71"/>
      <c r="M657" s="71"/>
      <c r="N657" s="71"/>
      <c r="O657" s="71"/>
      <c r="P657" s="71"/>
      <c r="Q657" s="71"/>
      <c r="W657" s="47"/>
      <c r="X657" s="47"/>
      <c r="Y657" s="47"/>
      <c r="Z657" s="47"/>
    </row>
    <row r="658" spans="2:26">
      <c r="B658" s="1209"/>
      <c r="E658" s="71"/>
      <c r="G658" s="193"/>
      <c r="J658" s="71"/>
      <c r="K658" s="1116"/>
      <c r="L658" s="71"/>
      <c r="M658" s="71"/>
      <c r="N658" s="71"/>
      <c r="O658" s="71"/>
      <c r="P658" s="71"/>
      <c r="Q658" s="71"/>
      <c r="W658" s="47"/>
      <c r="X658" s="47"/>
      <c r="Y658" s="47"/>
      <c r="Z658" s="47"/>
    </row>
    <row r="659" spans="2:26">
      <c r="B659" s="1209"/>
      <c r="E659" s="71"/>
      <c r="G659" s="193"/>
      <c r="J659" s="71"/>
      <c r="K659" s="1116"/>
      <c r="L659" s="71"/>
      <c r="M659" s="71"/>
      <c r="N659" s="71"/>
      <c r="O659" s="71"/>
      <c r="P659" s="71"/>
      <c r="Q659" s="71"/>
      <c r="W659" s="47"/>
      <c r="X659" s="47"/>
      <c r="Y659" s="47"/>
      <c r="Z659" s="47"/>
    </row>
    <row r="660" spans="2:26">
      <c r="B660" s="1209"/>
      <c r="E660" s="71"/>
      <c r="G660" s="193"/>
      <c r="J660" s="71"/>
      <c r="K660" s="1116"/>
      <c r="L660" s="71"/>
      <c r="M660" s="71"/>
      <c r="N660" s="71"/>
      <c r="O660" s="71"/>
      <c r="P660" s="71"/>
      <c r="Q660" s="71"/>
      <c r="W660" s="47"/>
      <c r="X660" s="47"/>
      <c r="Y660" s="47"/>
      <c r="Z660" s="47"/>
    </row>
    <row r="661" spans="2:26">
      <c r="B661" s="1209"/>
      <c r="E661" s="71"/>
      <c r="G661" s="193"/>
      <c r="J661" s="71"/>
      <c r="K661" s="1116"/>
      <c r="L661" s="71"/>
      <c r="M661" s="71"/>
      <c r="N661" s="71"/>
      <c r="O661" s="71"/>
      <c r="P661" s="71"/>
      <c r="Q661" s="71"/>
      <c r="W661" s="47"/>
      <c r="X661" s="47"/>
      <c r="Y661" s="47"/>
      <c r="Z661" s="47"/>
    </row>
    <row r="662" spans="2:26">
      <c r="B662" s="1209"/>
      <c r="E662" s="71"/>
      <c r="G662" s="193"/>
      <c r="J662" s="71"/>
      <c r="K662" s="1116"/>
      <c r="L662" s="71"/>
      <c r="M662" s="71"/>
      <c r="N662" s="71"/>
      <c r="O662" s="71"/>
      <c r="P662" s="71"/>
      <c r="Q662" s="71"/>
      <c r="W662" s="47"/>
      <c r="X662" s="47"/>
      <c r="Y662" s="47"/>
      <c r="Z662" s="47"/>
    </row>
    <row r="663" spans="2:26">
      <c r="B663" s="1209"/>
      <c r="E663" s="71"/>
      <c r="G663" s="193"/>
      <c r="J663" s="71"/>
      <c r="K663" s="1116"/>
      <c r="L663" s="71"/>
      <c r="M663" s="71"/>
      <c r="N663" s="71"/>
      <c r="O663" s="71"/>
      <c r="P663" s="71"/>
      <c r="Q663" s="71"/>
      <c r="W663" s="47"/>
      <c r="X663" s="47"/>
      <c r="Y663" s="47"/>
      <c r="Z663" s="47"/>
    </row>
    <row r="664" spans="2:26">
      <c r="B664" s="1209"/>
      <c r="E664" s="71"/>
      <c r="G664" s="193"/>
      <c r="J664" s="71"/>
      <c r="K664" s="1116"/>
      <c r="L664" s="71"/>
      <c r="M664" s="71"/>
      <c r="N664" s="71"/>
      <c r="O664" s="71"/>
      <c r="P664" s="71"/>
      <c r="Q664" s="71"/>
      <c r="W664" s="47"/>
      <c r="X664" s="47"/>
      <c r="Y664" s="47"/>
      <c r="Z664" s="47"/>
    </row>
    <row r="665" spans="2:26">
      <c r="B665" s="1209"/>
      <c r="E665" s="71"/>
      <c r="G665" s="193"/>
      <c r="J665" s="71"/>
      <c r="K665" s="1116"/>
      <c r="L665" s="71"/>
      <c r="M665" s="71"/>
      <c r="N665" s="71"/>
      <c r="O665" s="71"/>
      <c r="P665" s="71"/>
      <c r="Q665" s="71"/>
      <c r="W665" s="47"/>
      <c r="X665" s="47"/>
      <c r="Y665" s="47"/>
      <c r="Z665" s="47"/>
    </row>
    <row r="666" spans="2:26">
      <c r="B666" s="1209"/>
      <c r="E666" s="71"/>
      <c r="G666" s="193"/>
      <c r="J666" s="71"/>
      <c r="K666" s="1116"/>
      <c r="L666" s="71"/>
      <c r="M666" s="71"/>
      <c r="N666" s="71"/>
      <c r="O666" s="71"/>
      <c r="P666" s="71"/>
      <c r="Q666" s="71"/>
      <c r="W666" s="47"/>
      <c r="X666" s="47"/>
      <c r="Y666" s="47"/>
      <c r="Z666" s="47"/>
    </row>
    <row r="667" spans="2:26">
      <c r="B667" s="1209"/>
      <c r="E667" s="71"/>
      <c r="G667" s="193"/>
      <c r="J667" s="71"/>
      <c r="K667" s="1116"/>
      <c r="L667" s="71"/>
      <c r="M667" s="71"/>
      <c r="N667" s="71"/>
      <c r="O667" s="71"/>
      <c r="P667" s="71"/>
      <c r="Q667" s="71"/>
      <c r="W667" s="47"/>
      <c r="X667" s="47"/>
      <c r="Y667" s="47"/>
      <c r="Z667" s="47"/>
    </row>
    <row r="668" spans="2:26">
      <c r="B668" s="1209"/>
      <c r="E668" s="71"/>
      <c r="G668" s="193"/>
      <c r="J668" s="71"/>
      <c r="K668" s="1116"/>
      <c r="L668" s="71"/>
      <c r="M668" s="71"/>
      <c r="N668" s="71"/>
      <c r="O668" s="71"/>
      <c r="P668" s="71"/>
      <c r="Q668" s="71"/>
      <c r="W668" s="47"/>
      <c r="X668" s="47"/>
      <c r="Y668" s="47"/>
      <c r="Z668" s="47"/>
    </row>
    <row r="669" spans="2:26">
      <c r="B669" s="1209"/>
      <c r="E669" s="71"/>
      <c r="G669" s="193"/>
      <c r="J669" s="71"/>
      <c r="K669" s="1116"/>
      <c r="L669" s="71"/>
      <c r="M669" s="71"/>
      <c r="N669" s="71"/>
      <c r="O669" s="71"/>
      <c r="P669" s="71"/>
      <c r="Q669" s="71"/>
      <c r="W669" s="47"/>
      <c r="X669" s="47"/>
      <c r="Y669" s="47"/>
      <c r="Z669" s="47"/>
    </row>
    <row r="670" spans="2:26">
      <c r="B670" s="1209"/>
      <c r="E670" s="71"/>
      <c r="G670" s="193"/>
      <c r="J670" s="71"/>
      <c r="K670" s="1116"/>
      <c r="L670" s="71"/>
      <c r="M670" s="71"/>
      <c r="N670" s="71"/>
      <c r="O670" s="71"/>
      <c r="P670" s="71"/>
      <c r="Q670" s="71"/>
      <c r="W670" s="47"/>
      <c r="X670" s="47"/>
      <c r="Y670" s="47"/>
      <c r="Z670" s="47"/>
    </row>
    <row r="671" spans="2:26">
      <c r="B671" s="1209"/>
      <c r="E671" s="71"/>
      <c r="G671" s="193"/>
      <c r="J671" s="71"/>
      <c r="K671" s="1116"/>
      <c r="L671" s="71"/>
      <c r="M671" s="71"/>
      <c r="N671" s="71"/>
      <c r="O671" s="71"/>
      <c r="P671" s="71"/>
      <c r="Q671" s="71"/>
      <c r="W671" s="47"/>
      <c r="X671" s="47"/>
      <c r="Y671" s="47"/>
      <c r="Z671" s="47"/>
    </row>
    <row r="672" spans="2:26">
      <c r="B672" s="1209"/>
      <c r="E672" s="71"/>
      <c r="G672" s="193"/>
      <c r="J672" s="71"/>
      <c r="K672" s="1116"/>
      <c r="L672" s="71"/>
      <c r="M672" s="71"/>
      <c r="N672" s="71"/>
      <c r="O672" s="71"/>
      <c r="P672" s="71"/>
      <c r="Q672" s="71"/>
      <c r="W672" s="47"/>
      <c r="X672" s="47"/>
      <c r="Y672" s="47"/>
      <c r="Z672" s="47"/>
    </row>
    <row r="673" spans="2:26">
      <c r="B673" s="1209"/>
      <c r="E673" s="71"/>
      <c r="G673" s="193"/>
      <c r="J673" s="71"/>
      <c r="K673" s="1116"/>
      <c r="L673" s="71"/>
      <c r="M673" s="71"/>
      <c r="N673" s="71"/>
      <c r="O673" s="71"/>
      <c r="P673" s="71"/>
      <c r="Q673" s="71"/>
      <c r="W673" s="47"/>
      <c r="X673" s="47"/>
      <c r="Y673" s="47"/>
      <c r="Z673" s="47"/>
    </row>
    <row r="674" spans="2:26">
      <c r="B674" s="1209"/>
      <c r="E674" s="71"/>
      <c r="G674" s="193"/>
      <c r="J674" s="71"/>
      <c r="K674" s="1116"/>
      <c r="L674" s="71"/>
      <c r="M674" s="71"/>
      <c r="N674" s="71"/>
      <c r="O674" s="71"/>
      <c r="P674" s="71"/>
      <c r="Q674" s="71"/>
      <c r="W674" s="47"/>
      <c r="X674" s="47"/>
      <c r="Y674" s="47"/>
      <c r="Z674" s="47"/>
    </row>
    <row r="675" spans="2:26">
      <c r="B675" s="1209"/>
      <c r="E675" s="71"/>
      <c r="G675" s="193"/>
      <c r="J675" s="71"/>
      <c r="K675" s="1116"/>
      <c r="L675" s="71"/>
      <c r="M675" s="71"/>
      <c r="N675" s="71"/>
      <c r="O675" s="71"/>
      <c r="P675" s="71"/>
      <c r="Q675" s="71"/>
      <c r="W675" s="47"/>
      <c r="X675" s="47"/>
      <c r="Y675" s="47"/>
      <c r="Z675" s="47"/>
    </row>
    <row r="676" spans="2:26">
      <c r="B676" s="1209"/>
      <c r="E676" s="71"/>
      <c r="G676" s="193"/>
      <c r="J676" s="71"/>
      <c r="K676" s="1116"/>
      <c r="L676" s="71"/>
      <c r="M676" s="71"/>
      <c r="N676" s="71"/>
      <c r="O676" s="71"/>
      <c r="P676" s="71"/>
      <c r="Q676" s="71"/>
      <c r="W676" s="47"/>
      <c r="X676" s="47"/>
      <c r="Y676" s="47"/>
      <c r="Z676" s="47"/>
    </row>
    <row r="677" spans="2:26">
      <c r="B677" s="1209"/>
      <c r="E677" s="71"/>
      <c r="G677" s="193"/>
      <c r="J677" s="71"/>
      <c r="K677" s="1116"/>
      <c r="L677" s="71"/>
      <c r="M677" s="71"/>
      <c r="N677" s="71"/>
      <c r="O677" s="71"/>
      <c r="P677" s="71"/>
      <c r="Q677" s="71"/>
      <c r="W677" s="47"/>
      <c r="X677" s="47"/>
      <c r="Y677" s="47"/>
      <c r="Z677" s="47"/>
    </row>
    <row r="678" spans="2:26">
      <c r="B678" s="1209"/>
      <c r="E678" s="71"/>
      <c r="G678" s="193"/>
      <c r="J678" s="71"/>
      <c r="K678" s="1116"/>
      <c r="L678" s="71"/>
      <c r="M678" s="71"/>
      <c r="N678" s="71"/>
      <c r="O678" s="71"/>
      <c r="P678" s="71"/>
      <c r="Q678" s="71"/>
      <c r="W678" s="47"/>
      <c r="X678" s="47"/>
      <c r="Y678" s="47"/>
      <c r="Z678" s="47"/>
    </row>
    <row r="679" spans="2:26">
      <c r="B679" s="1209"/>
      <c r="E679" s="71"/>
      <c r="G679" s="193"/>
      <c r="J679" s="71"/>
      <c r="K679" s="1116"/>
      <c r="L679" s="71"/>
      <c r="M679" s="71"/>
      <c r="N679" s="71"/>
      <c r="O679" s="71"/>
      <c r="P679" s="71"/>
      <c r="Q679" s="71"/>
      <c r="W679" s="47"/>
      <c r="X679" s="47"/>
      <c r="Y679" s="47"/>
      <c r="Z679" s="47"/>
    </row>
    <row r="680" spans="2:26">
      <c r="B680" s="1209"/>
      <c r="E680" s="71"/>
      <c r="G680" s="193"/>
      <c r="J680" s="71"/>
      <c r="K680" s="1116"/>
      <c r="L680" s="71"/>
      <c r="M680" s="71"/>
      <c r="N680" s="71"/>
      <c r="O680" s="71"/>
      <c r="P680" s="71"/>
      <c r="Q680" s="71"/>
      <c r="W680" s="47"/>
      <c r="X680" s="47"/>
      <c r="Y680" s="47"/>
      <c r="Z680" s="47"/>
    </row>
    <row r="681" spans="2:26">
      <c r="B681" s="1209"/>
      <c r="E681" s="71"/>
      <c r="G681" s="193"/>
      <c r="J681" s="71"/>
      <c r="K681" s="1116"/>
      <c r="L681" s="71"/>
      <c r="M681" s="71"/>
      <c r="N681" s="71"/>
      <c r="O681" s="71"/>
      <c r="P681" s="71"/>
      <c r="Q681" s="71"/>
      <c r="W681" s="47"/>
      <c r="X681" s="47"/>
      <c r="Y681" s="47"/>
      <c r="Z681" s="47"/>
    </row>
    <row r="682" spans="2:26">
      <c r="B682" s="1209"/>
      <c r="E682" s="71"/>
      <c r="G682" s="193"/>
      <c r="J682" s="71"/>
      <c r="K682" s="1116"/>
      <c r="L682" s="71"/>
      <c r="M682" s="71"/>
      <c r="N682" s="71"/>
      <c r="O682" s="71"/>
      <c r="P682" s="71"/>
      <c r="Q682" s="71"/>
      <c r="W682" s="47"/>
      <c r="X682" s="47"/>
      <c r="Y682" s="47"/>
      <c r="Z682" s="47"/>
    </row>
    <row r="683" spans="2:26">
      <c r="B683" s="1209"/>
      <c r="E683" s="71"/>
      <c r="G683" s="193"/>
      <c r="J683" s="71"/>
      <c r="K683" s="1116"/>
      <c r="L683" s="71"/>
      <c r="M683" s="71"/>
      <c r="N683" s="71"/>
      <c r="O683" s="71"/>
      <c r="P683" s="71"/>
      <c r="Q683" s="71"/>
      <c r="W683" s="47"/>
      <c r="X683" s="47"/>
      <c r="Y683" s="47"/>
      <c r="Z683" s="47"/>
    </row>
    <row r="684" spans="2:26">
      <c r="B684" s="1209"/>
      <c r="E684" s="71"/>
      <c r="G684" s="193"/>
      <c r="J684" s="71"/>
      <c r="K684" s="1116"/>
      <c r="L684" s="71"/>
      <c r="M684" s="71"/>
      <c r="N684" s="71"/>
      <c r="O684" s="71"/>
      <c r="P684" s="71"/>
      <c r="Q684" s="71"/>
      <c r="W684" s="47"/>
      <c r="X684" s="47"/>
      <c r="Y684" s="47"/>
      <c r="Z684" s="47"/>
    </row>
    <row r="685" spans="2:26">
      <c r="B685" s="1209"/>
      <c r="E685" s="71"/>
      <c r="G685" s="193"/>
      <c r="J685" s="71"/>
      <c r="K685" s="1116"/>
      <c r="L685" s="71"/>
      <c r="M685" s="71"/>
      <c r="N685" s="71"/>
      <c r="O685" s="71"/>
      <c r="P685" s="71"/>
      <c r="Q685" s="71"/>
      <c r="W685" s="47"/>
      <c r="X685" s="47"/>
      <c r="Y685" s="47"/>
      <c r="Z685" s="47"/>
    </row>
    <row r="686" spans="2:26">
      <c r="B686" s="1209"/>
      <c r="E686" s="71"/>
      <c r="G686" s="193"/>
      <c r="J686" s="71"/>
      <c r="K686" s="1116"/>
      <c r="L686" s="71"/>
      <c r="M686" s="71"/>
      <c r="N686" s="71"/>
      <c r="O686" s="71"/>
      <c r="P686" s="71"/>
      <c r="Q686" s="71"/>
      <c r="W686" s="47"/>
      <c r="X686" s="47"/>
      <c r="Y686" s="47"/>
      <c r="Z686" s="47"/>
    </row>
    <row r="687" spans="2:26">
      <c r="B687" s="1209"/>
      <c r="E687" s="71"/>
      <c r="G687" s="193"/>
      <c r="J687" s="71"/>
      <c r="K687" s="1116"/>
      <c r="L687" s="71"/>
      <c r="M687" s="71"/>
      <c r="N687" s="71"/>
      <c r="O687" s="71"/>
      <c r="P687" s="71"/>
      <c r="Q687" s="71"/>
      <c r="W687" s="47"/>
      <c r="X687" s="47"/>
      <c r="Y687" s="47"/>
      <c r="Z687" s="47"/>
    </row>
    <row r="688" spans="2:26">
      <c r="B688" s="1209"/>
      <c r="E688" s="71"/>
      <c r="G688" s="193"/>
      <c r="J688" s="71"/>
      <c r="K688" s="1116"/>
      <c r="L688" s="71"/>
      <c r="M688" s="71"/>
      <c r="N688" s="71"/>
      <c r="O688" s="71"/>
      <c r="P688" s="71"/>
      <c r="Q688" s="71"/>
      <c r="W688" s="47"/>
      <c r="X688" s="47"/>
      <c r="Y688" s="47"/>
      <c r="Z688" s="47"/>
    </row>
    <row r="689" spans="2:26">
      <c r="B689" s="1209"/>
      <c r="E689" s="71"/>
      <c r="G689" s="193"/>
      <c r="J689" s="71"/>
      <c r="K689" s="1116"/>
      <c r="L689" s="71"/>
      <c r="M689" s="71"/>
      <c r="N689" s="71"/>
      <c r="O689" s="71"/>
      <c r="P689" s="71"/>
      <c r="Q689" s="71"/>
      <c r="W689" s="47"/>
      <c r="X689" s="47"/>
      <c r="Y689" s="47"/>
      <c r="Z689" s="47"/>
    </row>
    <row r="690" spans="2:26">
      <c r="B690" s="1209"/>
      <c r="E690" s="71"/>
      <c r="G690" s="193"/>
      <c r="J690" s="71"/>
      <c r="K690" s="1116"/>
      <c r="L690" s="71"/>
      <c r="M690" s="71"/>
      <c r="N690" s="71"/>
      <c r="O690" s="71"/>
      <c r="P690" s="71"/>
      <c r="Q690" s="71"/>
      <c r="W690" s="47"/>
      <c r="X690" s="47"/>
      <c r="Y690" s="47"/>
      <c r="Z690" s="47"/>
    </row>
    <row r="691" spans="2:26">
      <c r="B691" s="1209"/>
      <c r="E691" s="71"/>
      <c r="G691" s="193"/>
      <c r="J691" s="71"/>
      <c r="K691" s="1116"/>
      <c r="L691" s="71"/>
      <c r="M691" s="71"/>
      <c r="N691" s="71"/>
      <c r="O691" s="71"/>
      <c r="P691" s="71"/>
      <c r="Q691" s="71"/>
      <c r="W691" s="47"/>
      <c r="X691" s="47"/>
      <c r="Y691" s="47"/>
      <c r="Z691" s="47"/>
    </row>
    <row r="692" spans="2:26">
      <c r="B692" s="1209"/>
      <c r="E692" s="71"/>
      <c r="G692" s="193"/>
      <c r="J692" s="71"/>
      <c r="K692" s="1116"/>
      <c r="L692" s="71"/>
      <c r="M692" s="71"/>
      <c r="N692" s="71"/>
      <c r="O692" s="71"/>
      <c r="P692" s="71"/>
      <c r="Q692" s="71"/>
      <c r="W692" s="47"/>
      <c r="X692" s="47"/>
      <c r="Y692" s="47"/>
      <c r="Z692" s="47"/>
    </row>
    <row r="693" spans="2:26">
      <c r="B693" s="1209"/>
      <c r="E693" s="71"/>
      <c r="G693" s="193"/>
      <c r="J693" s="71"/>
      <c r="K693" s="1116"/>
      <c r="L693" s="71"/>
      <c r="M693" s="71"/>
      <c r="N693" s="71"/>
      <c r="O693" s="71"/>
      <c r="P693" s="71"/>
      <c r="Q693" s="71"/>
      <c r="W693" s="47"/>
      <c r="X693" s="47"/>
      <c r="Y693" s="47"/>
      <c r="Z693" s="47"/>
    </row>
    <row r="694" spans="2:26">
      <c r="B694" s="1209"/>
      <c r="E694" s="71"/>
      <c r="G694" s="193"/>
      <c r="J694" s="71"/>
      <c r="K694" s="1116"/>
      <c r="L694" s="71"/>
      <c r="M694" s="71"/>
      <c r="N694" s="71"/>
      <c r="O694" s="71"/>
      <c r="P694" s="71"/>
      <c r="Q694" s="71"/>
      <c r="W694" s="47"/>
      <c r="X694" s="47"/>
      <c r="Y694" s="47"/>
      <c r="Z694" s="47"/>
    </row>
    <row r="695" spans="2:26">
      <c r="B695" s="1209"/>
      <c r="E695" s="71"/>
      <c r="G695" s="193"/>
      <c r="J695" s="71"/>
      <c r="K695" s="1116"/>
      <c r="L695" s="71"/>
      <c r="M695" s="71"/>
      <c r="N695" s="71"/>
      <c r="O695" s="71"/>
      <c r="P695" s="71"/>
      <c r="Q695" s="71"/>
      <c r="W695" s="47"/>
      <c r="X695" s="47"/>
      <c r="Y695" s="47"/>
      <c r="Z695" s="47"/>
    </row>
    <row r="696" spans="2:26">
      <c r="B696" s="1209"/>
      <c r="E696" s="71"/>
      <c r="G696" s="193"/>
      <c r="J696" s="71"/>
      <c r="K696" s="1116"/>
      <c r="L696" s="71"/>
      <c r="M696" s="71"/>
      <c r="N696" s="71"/>
      <c r="O696" s="71"/>
      <c r="P696" s="71"/>
      <c r="Q696" s="71"/>
      <c r="W696" s="47"/>
      <c r="X696" s="47"/>
      <c r="Y696" s="47"/>
      <c r="Z696" s="47"/>
    </row>
    <row r="697" spans="2:26">
      <c r="B697" s="1209"/>
      <c r="E697" s="71"/>
      <c r="G697" s="193"/>
      <c r="J697" s="71"/>
      <c r="K697" s="1116"/>
      <c r="L697" s="71"/>
      <c r="M697" s="71"/>
      <c r="N697" s="71"/>
      <c r="O697" s="71"/>
      <c r="P697" s="71"/>
      <c r="Q697" s="71"/>
      <c r="W697" s="47"/>
      <c r="X697" s="47"/>
      <c r="Y697" s="47"/>
      <c r="Z697" s="47"/>
    </row>
    <row r="698" spans="2:26">
      <c r="B698" s="1209"/>
      <c r="E698" s="71"/>
      <c r="G698" s="193"/>
      <c r="J698" s="71"/>
      <c r="K698" s="1116"/>
      <c r="L698" s="71"/>
      <c r="M698" s="71"/>
      <c r="N698" s="71"/>
      <c r="O698" s="71"/>
      <c r="P698" s="71"/>
      <c r="Q698" s="71"/>
      <c r="W698" s="47"/>
      <c r="X698" s="47"/>
      <c r="Y698" s="47"/>
      <c r="Z698" s="47"/>
    </row>
    <row r="699" spans="2:26">
      <c r="B699" s="1209"/>
      <c r="E699" s="71"/>
      <c r="G699" s="193"/>
      <c r="J699" s="71"/>
      <c r="K699" s="1116"/>
      <c r="L699" s="71"/>
      <c r="M699" s="71"/>
      <c r="N699" s="71"/>
      <c r="O699" s="71"/>
      <c r="P699" s="71"/>
      <c r="Q699" s="71"/>
      <c r="W699" s="47"/>
      <c r="X699" s="47"/>
      <c r="Y699" s="47"/>
      <c r="Z699" s="47"/>
    </row>
    <row r="700" spans="2:26">
      <c r="B700" s="1209"/>
      <c r="E700" s="71"/>
      <c r="G700" s="193"/>
      <c r="J700" s="71"/>
      <c r="K700" s="1116"/>
      <c r="L700" s="71"/>
      <c r="M700" s="71"/>
      <c r="N700" s="71"/>
      <c r="O700" s="71"/>
      <c r="P700" s="71"/>
      <c r="Q700" s="71"/>
      <c r="W700" s="47"/>
      <c r="X700" s="47"/>
      <c r="Y700" s="47"/>
      <c r="Z700" s="47"/>
    </row>
    <row r="701" spans="2:26">
      <c r="B701" s="1209"/>
      <c r="E701" s="71"/>
      <c r="G701" s="193"/>
      <c r="J701" s="71"/>
      <c r="K701" s="1116"/>
      <c r="L701" s="71"/>
      <c r="M701" s="71"/>
      <c r="N701" s="71"/>
      <c r="O701" s="71"/>
      <c r="P701" s="71"/>
      <c r="Q701" s="71"/>
      <c r="W701" s="47"/>
      <c r="X701" s="47"/>
      <c r="Y701" s="47"/>
      <c r="Z701" s="47"/>
    </row>
    <row r="702" spans="2:26">
      <c r="B702" s="1209"/>
      <c r="E702" s="71"/>
      <c r="G702" s="193"/>
      <c r="J702" s="71"/>
      <c r="K702" s="1116"/>
      <c r="L702" s="71"/>
      <c r="M702" s="71"/>
      <c r="N702" s="71"/>
      <c r="O702" s="71"/>
      <c r="P702" s="71"/>
      <c r="Q702" s="71"/>
      <c r="W702" s="47"/>
      <c r="X702" s="47"/>
      <c r="Y702" s="47"/>
      <c r="Z702" s="47"/>
    </row>
    <row r="703" spans="2:26">
      <c r="B703" s="1209"/>
      <c r="E703" s="71"/>
      <c r="G703" s="193"/>
      <c r="J703" s="71"/>
      <c r="K703" s="1116"/>
      <c r="L703" s="71"/>
      <c r="M703" s="71"/>
      <c r="N703" s="71"/>
      <c r="O703" s="71"/>
      <c r="P703" s="71"/>
      <c r="Q703" s="71"/>
      <c r="W703" s="47"/>
      <c r="X703" s="47"/>
      <c r="Y703" s="47"/>
      <c r="Z703" s="47"/>
    </row>
    <row r="704" spans="2:26">
      <c r="B704" s="1209"/>
      <c r="E704" s="71"/>
      <c r="G704" s="193"/>
      <c r="J704" s="71"/>
      <c r="K704" s="1116"/>
      <c r="L704" s="71"/>
      <c r="M704" s="71"/>
      <c r="N704" s="71"/>
      <c r="O704" s="71"/>
      <c r="P704" s="71"/>
      <c r="Q704" s="71"/>
      <c r="W704" s="47"/>
      <c r="X704" s="47"/>
      <c r="Y704" s="47"/>
      <c r="Z704" s="47"/>
    </row>
    <row r="705" spans="2:26">
      <c r="B705" s="1209"/>
      <c r="E705" s="71"/>
      <c r="G705" s="193"/>
      <c r="J705" s="71"/>
      <c r="K705" s="1116"/>
      <c r="L705" s="71"/>
      <c r="M705" s="71"/>
      <c r="N705" s="71"/>
      <c r="O705" s="71"/>
      <c r="P705" s="71"/>
      <c r="Q705" s="71"/>
      <c r="W705" s="47"/>
      <c r="X705" s="47"/>
      <c r="Y705" s="47"/>
      <c r="Z705" s="47"/>
    </row>
    <row r="706" spans="2:26">
      <c r="B706" s="1209"/>
      <c r="E706" s="71"/>
      <c r="G706" s="193"/>
      <c r="J706" s="71"/>
      <c r="K706" s="1116"/>
      <c r="L706" s="71"/>
      <c r="M706" s="71"/>
      <c r="N706" s="71"/>
      <c r="O706" s="71"/>
      <c r="P706" s="71"/>
      <c r="Q706" s="71"/>
      <c r="W706" s="47"/>
      <c r="X706" s="47"/>
      <c r="Y706" s="47"/>
      <c r="Z706" s="47"/>
    </row>
    <row r="707" spans="2:26">
      <c r="B707" s="1209"/>
      <c r="E707" s="71"/>
      <c r="G707" s="193"/>
      <c r="J707" s="71"/>
      <c r="K707" s="1116"/>
      <c r="L707" s="71"/>
      <c r="M707" s="71"/>
      <c r="N707" s="71"/>
      <c r="O707" s="71"/>
      <c r="P707" s="71"/>
      <c r="Q707" s="71"/>
      <c r="W707" s="47"/>
      <c r="X707" s="47"/>
      <c r="Y707" s="47"/>
      <c r="Z707" s="47"/>
    </row>
    <row r="708" spans="2:26">
      <c r="B708" s="1209"/>
      <c r="E708" s="71"/>
      <c r="G708" s="193"/>
      <c r="J708" s="71"/>
      <c r="K708" s="1116"/>
      <c r="L708" s="71"/>
      <c r="M708" s="71"/>
      <c r="N708" s="71"/>
      <c r="O708" s="71"/>
      <c r="P708" s="71"/>
      <c r="Q708" s="71"/>
      <c r="W708" s="47"/>
      <c r="X708" s="47"/>
      <c r="Y708" s="47"/>
      <c r="Z708" s="47"/>
    </row>
    <row r="709" spans="2:26">
      <c r="B709" s="1209"/>
      <c r="E709" s="71"/>
      <c r="G709" s="193"/>
      <c r="J709" s="71"/>
      <c r="K709" s="1116"/>
      <c r="L709" s="71"/>
      <c r="M709" s="71"/>
      <c r="N709" s="71"/>
      <c r="O709" s="71"/>
      <c r="P709" s="71"/>
      <c r="Q709" s="71"/>
      <c r="W709" s="47"/>
      <c r="X709" s="47"/>
      <c r="Y709" s="47"/>
      <c r="Z709" s="47"/>
    </row>
    <row r="710" spans="2:26">
      <c r="B710" s="1209"/>
      <c r="E710" s="71"/>
      <c r="G710" s="193"/>
      <c r="J710" s="71"/>
      <c r="K710" s="1116"/>
      <c r="L710" s="71"/>
      <c r="M710" s="71"/>
      <c r="N710" s="71"/>
      <c r="O710" s="71"/>
      <c r="P710" s="71"/>
      <c r="Q710" s="71"/>
      <c r="W710" s="47"/>
      <c r="X710" s="47"/>
      <c r="Y710" s="47"/>
      <c r="Z710" s="47"/>
    </row>
    <row r="711" spans="2:26">
      <c r="B711" s="1209"/>
      <c r="E711" s="71"/>
      <c r="G711" s="193"/>
      <c r="J711" s="71"/>
      <c r="K711" s="1116"/>
      <c r="L711" s="71"/>
      <c r="M711" s="71"/>
      <c r="N711" s="71"/>
      <c r="O711" s="71"/>
      <c r="P711" s="71"/>
      <c r="Q711" s="71"/>
      <c r="W711" s="47"/>
      <c r="X711" s="47"/>
      <c r="Y711" s="47"/>
      <c r="Z711" s="47"/>
    </row>
    <row r="712" spans="2:26">
      <c r="B712" s="1209"/>
      <c r="E712" s="71"/>
      <c r="G712" s="193"/>
      <c r="J712" s="71"/>
      <c r="K712" s="1116"/>
      <c r="L712" s="71"/>
      <c r="M712" s="71"/>
      <c r="N712" s="71"/>
      <c r="O712" s="71"/>
      <c r="P712" s="71"/>
      <c r="Q712" s="71"/>
      <c r="W712" s="47"/>
      <c r="X712" s="47"/>
      <c r="Y712" s="47"/>
      <c r="Z712" s="47"/>
    </row>
    <row r="713" spans="2:26">
      <c r="B713" s="1209"/>
      <c r="E713" s="71"/>
      <c r="G713" s="193"/>
      <c r="J713" s="71"/>
      <c r="K713" s="1116"/>
      <c r="L713" s="71"/>
      <c r="M713" s="71"/>
      <c r="N713" s="71"/>
      <c r="O713" s="71"/>
      <c r="P713" s="71"/>
      <c r="Q713" s="71"/>
      <c r="W713" s="47"/>
      <c r="X713" s="47"/>
      <c r="Y713" s="47"/>
      <c r="Z713" s="47"/>
    </row>
    <row r="714" spans="2:26">
      <c r="B714" s="1209"/>
      <c r="E714" s="71"/>
      <c r="G714" s="193"/>
      <c r="J714" s="71"/>
      <c r="K714" s="1116"/>
      <c r="L714" s="71"/>
      <c r="M714" s="71"/>
      <c r="N714" s="71"/>
      <c r="O714" s="71"/>
      <c r="P714" s="71"/>
      <c r="Q714" s="71"/>
      <c r="W714" s="47"/>
      <c r="X714" s="47"/>
      <c r="Y714" s="47"/>
      <c r="Z714" s="47"/>
    </row>
    <row r="715" spans="2:26">
      <c r="B715" s="1209"/>
      <c r="E715" s="71"/>
      <c r="G715" s="193"/>
      <c r="J715" s="71"/>
      <c r="K715" s="1116"/>
      <c r="L715" s="71"/>
      <c r="M715" s="71"/>
      <c r="N715" s="71"/>
      <c r="O715" s="71"/>
      <c r="P715" s="71"/>
      <c r="Q715" s="71"/>
      <c r="W715" s="47"/>
      <c r="X715" s="47"/>
      <c r="Y715" s="47"/>
      <c r="Z715" s="47"/>
    </row>
    <row r="716" spans="2:26">
      <c r="B716" s="1209"/>
      <c r="E716" s="71"/>
      <c r="G716" s="193"/>
      <c r="J716" s="71"/>
      <c r="K716" s="1116"/>
      <c r="L716" s="71"/>
      <c r="M716" s="71"/>
      <c r="N716" s="71"/>
      <c r="O716" s="71"/>
      <c r="P716" s="71"/>
      <c r="Q716" s="71"/>
      <c r="W716" s="47"/>
      <c r="X716" s="47"/>
      <c r="Y716" s="47"/>
      <c r="Z716" s="47"/>
    </row>
    <row r="717" spans="2:26">
      <c r="B717" s="1209"/>
      <c r="E717" s="71"/>
      <c r="G717" s="193"/>
      <c r="J717" s="71"/>
      <c r="K717" s="1116"/>
      <c r="L717" s="71"/>
      <c r="M717" s="71"/>
      <c r="N717" s="71"/>
      <c r="O717" s="71"/>
      <c r="P717" s="71"/>
      <c r="Q717" s="71"/>
      <c r="W717" s="47"/>
      <c r="X717" s="47"/>
      <c r="Y717" s="47"/>
      <c r="Z717" s="47"/>
    </row>
    <row r="718" spans="2:26">
      <c r="B718" s="1209"/>
      <c r="E718" s="71"/>
      <c r="G718" s="193"/>
      <c r="J718" s="71"/>
      <c r="K718" s="1116"/>
      <c r="L718" s="71"/>
      <c r="M718" s="71"/>
      <c r="N718" s="71"/>
      <c r="O718" s="71"/>
      <c r="P718" s="71"/>
      <c r="Q718" s="71"/>
      <c r="W718" s="47"/>
      <c r="X718" s="47"/>
      <c r="Y718" s="47"/>
      <c r="Z718" s="47"/>
    </row>
    <row r="719" spans="2:26">
      <c r="B719" s="1209"/>
      <c r="E719" s="71"/>
      <c r="G719" s="193"/>
      <c r="J719" s="71"/>
      <c r="K719" s="1116"/>
      <c r="L719" s="71"/>
      <c r="M719" s="71"/>
      <c r="N719" s="71"/>
      <c r="O719" s="71"/>
      <c r="P719" s="71"/>
      <c r="Q719" s="71"/>
      <c r="W719" s="47"/>
      <c r="X719" s="47"/>
      <c r="Y719" s="47"/>
      <c r="Z719" s="47"/>
    </row>
    <row r="720" spans="2:26">
      <c r="B720" s="1209"/>
      <c r="E720" s="71"/>
      <c r="G720" s="193"/>
      <c r="J720" s="71"/>
      <c r="K720" s="1116"/>
      <c r="L720" s="71"/>
      <c r="M720" s="71"/>
      <c r="N720" s="71"/>
      <c r="O720" s="71"/>
      <c r="P720" s="71"/>
      <c r="Q720" s="71"/>
      <c r="W720" s="47"/>
      <c r="X720" s="47"/>
      <c r="Y720" s="47"/>
      <c r="Z720" s="47"/>
    </row>
    <row r="721" spans="2:26">
      <c r="B721" s="1209"/>
      <c r="E721" s="71"/>
      <c r="G721" s="193"/>
      <c r="J721" s="71"/>
      <c r="K721" s="1116"/>
      <c r="L721" s="71"/>
      <c r="M721" s="71"/>
      <c r="N721" s="71"/>
      <c r="O721" s="71"/>
      <c r="P721" s="71"/>
      <c r="Q721" s="71"/>
      <c r="W721" s="47"/>
      <c r="X721" s="47"/>
      <c r="Y721" s="47"/>
      <c r="Z721" s="47"/>
    </row>
    <row r="722" spans="2:26">
      <c r="B722" s="1209"/>
      <c r="E722" s="71"/>
      <c r="G722" s="193"/>
      <c r="J722" s="71"/>
      <c r="K722" s="1116"/>
      <c r="L722" s="71"/>
      <c r="M722" s="71"/>
      <c r="N722" s="71"/>
      <c r="O722" s="71"/>
      <c r="P722" s="71"/>
      <c r="Q722" s="71"/>
      <c r="W722" s="47"/>
      <c r="X722" s="47"/>
      <c r="Y722" s="47"/>
      <c r="Z722" s="47"/>
    </row>
    <row r="723" spans="2:26">
      <c r="B723" s="1209"/>
      <c r="E723" s="71"/>
      <c r="G723" s="193"/>
      <c r="J723" s="71"/>
      <c r="K723" s="1116"/>
      <c r="L723" s="71"/>
      <c r="M723" s="71"/>
      <c r="N723" s="71"/>
      <c r="O723" s="71"/>
      <c r="P723" s="71"/>
      <c r="Q723" s="71"/>
      <c r="W723" s="47"/>
      <c r="X723" s="47"/>
      <c r="Y723" s="47"/>
      <c r="Z723" s="47"/>
    </row>
    <row r="724" spans="2:26">
      <c r="B724" s="1209"/>
      <c r="E724" s="71"/>
      <c r="G724" s="193"/>
      <c r="J724" s="71"/>
      <c r="K724" s="1116"/>
      <c r="L724" s="71"/>
      <c r="M724" s="71"/>
      <c r="N724" s="71"/>
      <c r="O724" s="71"/>
      <c r="P724" s="71"/>
      <c r="Q724" s="71"/>
      <c r="W724" s="47"/>
      <c r="X724" s="47"/>
      <c r="Y724" s="47"/>
      <c r="Z724" s="47"/>
    </row>
    <row r="725" spans="2:26">
      <c r="B725" s="1209"/>
      <c r="E725" s="71"/>
      <c r="G725" s="193"/>
      <c r="J725" s="71"/>
      <c r="K725" s="1116"/>
      <c r="L725" s="71"/>
      <c r="M725" s="71"/>
      <c r="N725" s="71"/>
      <c r="O725" s="71"/>
      <c r="P725" s="71"/>
      <c r="Q725" s="71"/>
      <c r="W725" s="47"/>
      <c r="X725" s="47"/>
      <c r="Y725" s="47"/>
      <c r="Z725" s="47"/>
    </row>
    <row r="726" spans="2:26">
      <c r="B726" s="1209"/>
      <c r="E726" s="71"/>
      <c r="G726" s="193"/>
      <c r="J726" s="71"/>
      <c r="K726" s="1116"/>
      <c r="L726" s="71"/>
      <c r="M726" s="71"/>
      <c r="N726" s="71"/>
      <c r="O726" s="71"/>
      <c r="P726" s="71"/>
      <c r="Q726" s="71"/>
      <c r="W726" s="47"/>
      <c r="X726" s="47"/>
      <c r="Y726" s="47"/>
      <c r="Z726" s="47"/>
    </row>
    <row r="727" spans="2:26">
      <c r="B727" s="1209"/>
      <c r="E727" s="71"/>
      <c r="G727" s="193"/>
      <c r="J727" s="71"/>
      <c r="K727" s="1116"/>
      <c r="L727" s="71"/>
      <c r="M727" s="71"/>
      <c r="N727" s="71"/>
      <c r="O727" s="71"/>
      <c r="P727" s="71"/>
      <c r="Q727" s="71"/>
      <c r="W727" s="47"/>
      <c r="X727" s="47"/>
      <c r="Y727" s="47"/>
      <c r="Z727" s="47"/>
    </row>
    <row r="728" spans="2:26">
      <c r="B728" s="1209"/>
      <c r="E728" s="71"/>
      <c r="G728" s="193"/>
      <c r="J728" s="71"/>
      <c r="K728" s="1116"/>
      <c r="L728" s="71"/>
      <c r="M728" s="71"/>
      <c r="N728" s="71"/>
      <c r="O728" s="71"/>
      <c r="P728" s="71"/>
      <c r="Q728" s="71"/>
      <c r="W728" s="47"/>
      <c r="X728" s="47"/>
      <c r="Y728" s="47"/>
      <c r="Z728" s="47"/>
    </row>
    <row r="729" spans="2:26">
      <c r="B729" s="1209"/>
      <c r="E729" s="71"/>
      <c r="G729" s="193"/>
      <c r="J729" s="71"/>
      <c r="K729" s="1116"/>
      <c r="L729" s="71"/>
      <c r="M729" s="71"/>
      <c r="N729" s="71"/>
      <c r="O729" s="71"/>
      <c r="P729" s="71"/>
      <c r="Q729" s="71"/>
      <c r="W729" s="47"/>
      <c r="X729" s="47"/>
      <c r="Y729" s="47"/>
      <c r="Z729" s="47"/>
    </row>
    <row r="730" spans="2:26">
      <c r="B730" s="1209"/>
      <c r="E730" s="71"/>
      <c r="G730" s="193"/>
      <c r="J730" s="71"/>
      <c r="K730" s="1116"/>
      <c r="L730" s="71"/>
      <c r="M730" s="71"/>
      <c r="N730" s="71"/>
      <c r="O730" s="71"/>
      <c r="P730" s="71"/>
      <c r="Q730" s="71"/>
      <c r="W730" s="47"/>
      <c r="X730" s="47"/>
      <c r="Y730" s="47"/>
      <c r="Z730" s="47"/>
    </row>
    <row r="731" spans="2:26">
      <c r="B731" s="1209"/>
      <c r="E731" s="71"/>
      <c r="G731" s="193"/>
      <c r="J731" s="71"/>
      <c r="K731" s="1116"/>
      <c r="L731" s="71"/>
      <c r="M731" s="71"/>
      <c r="N731" s="71"/>
      <c r="O731" s="71"/>
      <c r="P731" s="71"/>
      <c r="Q731" s="71"/>
      <c r="W731" s="47"/>
      <c r="X731" s="47"/>
      <c r="Y731" s="47"/>
      <c r="Z731" s="47"/>
    </row>
    <row r="732" spans="2:26">
      <c r="B732" s="1209"/>
      <c r="E732" s="71"/>
      <c r="G732" s="193"/>
      <c r="J732" s="71"/>
      <c r="K732" s="1116"/>
      <c r="L732" s="71"/>
      <c r="M732" s="71"/>
      <c r="N732" s="71"/>
      <c r="O732" s="71"/>
      <c r="P732" s="71"/>
      <c r="Q732" s="71"/>
      <c r="W732" s="47"/>
      <c r="X732" s="47"/>
      <c r="Y732" s="47"/>
      <c r="Z732" s="47"/>
    </row>
    <row r="733" spans="2:26">
      <c r="B733" s="1209"/>
      <c r="E733" s="71"/>
      <c r="G733" s="193"/>
      <c r="J733" s="71"/>
      <c r="K733" s="1116"/>
      <c r="L733" s="71"/>
      <c r="M733" s="71"/>
      <c r="N733" s="71"/>
      <c r="O733" s="71"/>
      <c r="P733" s="71"/>
      <c r="Q733" s="71"/>
      <c r="W733" s="47"/>
      <c r="X733" s="47"/>
      <c r="Y733" s="47"/>
      <c r="Z733" s="47"/>
    </row>
    <row r="734" spans="2:26">
      <c r="B734" s="1209"/>
      <c r="E734" s="71"/>
      <c r="G734" s="193"/>
      <c r="J734" s="71"/>
      <c r="K734" s="1116"/>
      <c r="L734" s="71"/>
      <c r="M734" s="71"/>
      <c r="N734" s="71"/>
      <c r="O734" s="71"/>
      <c r="P734" s="71"/>
      <c r="Q734" s="71"/>
      <c r="W734" s="47"/>
      <c r="X734" s="47"/>
      <c r="Y734" s="47"/>
      <c r="Z734" s="47"/>
    </row>
    <row r="735" spans="2:26">
      <c r="B735" s="1209"/>
      <c r="E735" s="71"/>
      <c r="G735" s="193"/>
      <c r="J735" s="71"/>
      <c r="K735" s="1116"/>
      <c r="L735" s="71"/>
      <c r="M735" s="71"/>
      <c r="N735" s="71"/>
      <c r="O735" s="71"/>
      <c r="P735" s="71"/>
      <c r="Q735" s="71"/>
      <c r="W735" s="47"/>
      <c r="X735" s="47"/>
      <c r="Y735" s="47"/>
      <c r="Z735" s="47"/>
    </row>
    <row r="736" spans="2:26">
      <c r="B736" s="1209"/>
      <c r="E736" s="71"/>
      <c r="G736" s="193"/>
      <c r="J736" s="71"/>
      <c r="K736" s="1116"/>
      <c r="L736" s="71"/>
      <c r="M736" s="71"/>
      <c r="N736" s="71"/>
      <c r="O736" s="71"/>
      <c r="P736" s="71"/>
      <c r="Q736" s="71"/>
      <c r="W736" s="47"/>
      <c r="X736" s="47"/>
      <c r="Y736" s="47"/>
      <c r="Z736" s="47"/>
    </row>
    <row r="737" spans="2:26">
      <c r="B737" s="1209"/>
      <c r="E737" s="71"/>
      <c r="G737" s="193"/>
      <c r="J737" s="71"/>
      <c r="K737" s="1116"/>
      <c r="L737" s="71"/>
      <c r="M737" s="71"/>
      <c r="N737" s="71"/>
      <c r="O737" s="71"/>
      <c r="P737" s="71"/>
      <c r="Q737" s="71"/>
      <c r="W737" s="47"/>
      <c r="X737" s="47"/>
      <c r="Y737" s="47"/>
      <c r="Z737" s="47"/>
    </row>
    <row r="738" spans="2:26">
      <c r="B738" s="1209"/>
      <c r="E738" s="71"/>
      <c r="G738" s="193"/>
      <c r="J738" s="71"/>
      <c r="K738" s="1116"/>
      <c r="L738" s="71"/>
      <c r="M738" s="71"/>
      <c r="N738" s="71"/>
      <c r="O738" s="71"/>
      <c r="P738" s="71"/>
      <c r="Q738" s="71"/>
      <c r="W738" s="47"/>
      <c r="X738" s="47"/>
      <c r="Y738" s="47"/>
      <c r="Z738" s="47"/>
    </row>
    <row r="739" spans="2:26">
      <c r="B739" s="1209"/>
      <c r="E739" s="71"/>
      <c r="G739" s="193"/>
      <c r="J739" s="71"/>
      <c r="K739" s="1116"/>
      <c r="L739" s="71"/>
      <c r="M739" s="71"/>
      <c r="N739" s="71"/>
      <c r="O739" s="71"/>
      <c r="P739" s="71"/>
      <c r="Q739" s="71"/>
      <c r="W739" s="47"/>
      <c r="X739" s="47"/>
      <c r="Y739" s="47"/>
      <c r="Z739" s="47"/>
    </row>
    <row r="740" spans="2:26">
      <c r="B740" s="1209"/>
      <c r="E740" s="71"/>
      <c r="G740" s="193"/>
      <c r="J740" s="71"/>
      <c r="K740" s="1116"/>
      <c r="L740" s="71"/>
      <c r="M740" s="71"/>
      <c r="N740" s="71"/>
      <c r="O740" s="71"/>
      <c r="P740" s="71"/>
      <c r="Q740" s="71"/>
      <c r="W740" s="47"/>
      <c r="X740" s="47"/>
      <c r="Y740" s="47"/>
      <c r="Z740" s="47"/>
    </row>
    <row r="741" spans="2:26">
      <c r="B741" s="1209"/>
      <c r="E741" s="71"/>
      <c r="G741" s="193"/>
      <c r="J741" s="71"/>
      <c r="K741" s="1116"/>
      <c r="L741" s="71"/>
      <c r="M741" s="71"/>
      <c r="N741" s="71"/>
      <c r="O741" s="71"/>
      <c r="P741" s="71"/>
      <c r="Q741" s="71"/>
      <c r="W741" s="47"/>
      <c r="X741" s="47"/>
      <c r="Y741" s="47"/>
      <c r="Z741" s="47"/>
    </row>
    <row r="742" spans="2:26">
      <c r="B742" s="1209"/>
      <c r="E742" s="71"/>
      <c r="G742" s="193"/>
      <c r="J742" s="71"/>
      <c r="K742" s="1116"/>
      <c r="L742" s="71"/>
      <c r="M742" s="71"/>
      <c r="N742" s="71"/>
      <c r="O742" s="71"/>
      <c r="P742" s="71"/>
      <c r="Q742" s="71"/>
      <c r="W742" s="47"/>
      <c r="X742" s="47"/>
      <c r="Y742" s="47"/>
      <c r="Z742" s="47"/>
    </row>
    <row r="743" spans="2:26">
      <c r="B743" s="1209"/>
      <c r="E743" s="71"/>
      <c r="G743" s="193"/>
      <c r="J743" s="71"/>
      <c r="K743" s="1116"/>
      <c r="L743" s="71"/>
      <c r="M743" s="71"/>
      <c r="N743" s="71"/>
      <c r="O743" s="71"/>
      <c r="P743" s="71"/>
      <c r="Q743" s="71"/>
      <c r="W743" s="47"/>
      <c r="X743" s="47"/>
      <c r="Y743" s="47"/>
      <c r="Z743" s="47"/>
    </row>
    <row r="744" spans="2:26">
      <c r="B744" s="1209"/>
      <c r="E744" s="71"/>
      <c r="G744" s="193"/>
      <c r="J744" s="71"/>
      <c r="K744" s="1116"/>
      <c r="L744" s="71"/>
      <c r="M744" s="71"/>
      <c r="N744" s="71"/>
      <c r="O744" s="71"/>
      <c r="P744" s="71"/>
      <c r="Q744" s="71"/>
      <c r="W744" s="47"/>
      <c r="X744" s="47"/>
      <c r="Y744" s="47"/>
      <c r="Z744" s="47"/>
    </row>
    <row r="745" spans="2:26">
      <c r="B745" s="1209"/>
      <c r="E745" s="71"/>
      <c r="G745" s="193"/>
      <c r="J745" s="71"/>
      <c r="K745" s="1116"/>
      <c r="L745" s="71"/>
      <c r="M745" s="71"/>
      <c r="N745" s="71"/>
      <c r="O745" s="71"/>
      <c r="P745" s="71"/>
      <c r="Q745" s="71"/>
      <c r="W745" s="47"/>
      <c r="X745" s="47"/>
      <c r="Y745" s="47"/>
      <c r="Z745" s="47"/>
    </row>
    <row r="746" spans="2:26">
      <c r="B746" s="1209"/>
      <c r="E746" s="71"/>
      <c r="G746" s="193"/>
      <c r="J746" s="71"/>
      <c r="K746" s="1116"/>
      <c r="L746" s="71"/>
      <c r="M746" s="71"/>
      <c r="N746" s="71"/>
      <c r="O746" s="71"/>
      <c r="P746" s="71"/>
      <c r="Q746" s="71"/>
      <c r="W746" s="47"/>
      <c r="X746" s="47"/>
      <c r="Y746" s="47"/>
      <c r="Z746" s="47"/>
    </row>
    <row r="747" spans="2:26">
      <c r="B747" s="1209"/>
      <c r="E747" s="71"/>
      <c r="G747" s="193"/>
      <c r="J747" s="71"/>
      <c r="K747" s="1116"/>
      <c r="L747" s="71"/>
      <c r="M747" s="71"/>
      <c r="N747" s="71"/>
      <c r="O747" s="71"/>
      <c r="P747" s="71"/>
      <c r="Q747" s="71"/>
      <c r="W747" s="47"/>
      <c r="X747" s="47"/>
      <c r="Y747" s="47"/>
      <c r="Z747" s="47"/>
    </row>
    <row r="748" spans="2:26">
      <c r="B748" s="1209"/>
      <c r="E748" s="71"/>
      <c r="G748" s="193"/>
      <c r="J748" s="71"/>
      <c r="K748" s="1116"/>
      <c r="L748" s="71"/>
      <c r="M748" s="71"/>
      <c r="N748" s="71"/>
      <c r="O748" s="71"/>
      <c r="P748" s="71"/>
      <c r="Q748" s="71"/>
      <c r="W748" s="47"/>
      <c r="X748" s="47"/>
      <c r="Y748" s="47"/>
      <c r="Z748" s="47"/>
    </row>
    <row r="749" spans="2:26">
      <c r="B749" s="1209"/>
      <c r="E749" s="71"/>
      <c r="G749" s="193"/>
      <c r="J749" s="71"/>
      <c r="K749" s="1116"/>
      <c r="L749" s="71"/>
      <c r="M749" s="71"/>
      <c r="N749" s="71"/>
      <c r="O749" s="71"/>
      <c r="P749" s="71"/>
      <c r="Q749" s="71"/>
      <c r="W749" s="47"/>
      <c r="X749" s="47"/>
      <c r="Y749" s="47"/>
      <c r="Z749" s="47"/>
    </row>
    <row r="750" spans="2:26">
      <c r="B750" s="1209"/>
      <c r="E750" s="71"/>
      <c r="G750" s="193"/>
      <c r="J750" s="71"/>
      <c r="K750" s="1116"/>
      <c r="L750" s="71"/>
      <c r="M750" s="71"/>
      <c r="N750" s="71"/>
      <c r="O750" s="71"/>
      <c r="P750" s="71"/>
      <c r="Q750" s="71"/>
      <c r="W750" s="47"/>
      <c r="X750" s="47"/>
      <c r="Y750" s="47"/>
      <c r="Z750" s="47"/>
    </row>
    <row r="751" spans="2:26">
      <c r="B751" s="1209"/>
      <c r="E751" s="71"/>
      <c r="G751" s="193"/>
      <c r="J751" s="71"/>
      <c r="K751" s="1116"/>
      <c r="L751" s="71"/>
      <c r="M751" s="71"/>
      <c r="N751" s="71"/>
      <c r="O751" s="71"/>
      <c r="P751" s="71"/>
      <c r="Q751" s="71"/>
      <c r="W751" s="47"/>
      <c r="X751" s="47"/>
      <c r="Y751" s="47"/>
      <c r="Z751" s="47"/>
    </row>
    <row r="752" spans="2:26">
      <c r="B752" s="1209"/>
      <c r="E752" s="71"/>
      <c r="G752" s="193"/>
      <c r="J752" s="71"/>
      <c r="K752" s="1116"/>
      <c r="L752" s="71"/>
      <c r="M752" s="71"/>
      <c r="N752" s="71"/>
      <c r="O752" s="71"/>
      <c r="P752" s="71"/>
      <c r="Q752" s="71"/>
      <c r="W752" s="47"/>
      <c r="X752" s="47"/>
      <c r="Y752" s="47"/>
      <c r="Z752" s="47"/>
    </row>
    <row r="753" spans="2:26">
      <c r="B753" s="1209"/>
      <c r="E753" s="71"/>
      <c r="G753" s="193"/>
      <c r="J753" s="71"/>
      <c r="K753" s="1116"/>
      <c r="L753" s="71"/>
      <c r="M753" s="71"/>
      <c r="N753" s="71"/>
      <c r="O753" s="71"/>
      <c r="P753" s="71"/>
      <c r="Q753" s="71"/>
      <c r="W753" s="47"/>
      <c r="X753" s="47"/>
      <c r="Y753" s="47"/>
      <c r="Z753" s="47"/>
    </row>
    <row r="754" spans="2:26">
      <c r="B754" s="1209"/>
      <c r="E754" s="71"/>
      <c r="G754" s="193"/>
      <c r="J754" s="71"/>
      <c r="K754" s="1116"/>
      <c r="L754" s="71"/>
      <c r="M754" s="71"/>
      <c r="N754" s="71"/>
      <c r="O754" s="71"/>
      <c r="P754" s="71"/>
      <c r="Q754" s="71"/>
      <c r="W754" s="47"/>
      <c r="X754" s="47"/>
      <c r="Y754" s="47"/>
      <c r="Z754" s="47"/>
    </row>
    <row r="755" spans="2:26">
      <c r="B755" s="1209"/>
      <c r="E755" s="71"/>
      <c r="G755" s="193"/>
      <c r="J755" s="71"/>
      <c r="K755" s="1116"/>
      <c r="L755" s="71"/>
      <c r="M755" s="71"/>
      <c r="N755" s="71"/>
      <c r="O755" s="71"/>
      <c r="P755" s="71"/>
      <c r="Q755" s="71"/>
      <c r="W755" s="47"/>
      <c r="X755" s="47"/>
      <c r="Y755" s="47"/>
      <c r="Z755" s="47"/>
    </row>
    <row r="756" spans="2:26">
      <c r="B756" s="1209"/>
      <c r="E756" s="71"/>
      <c r="G756" s="193"/>
      <c r="J756" s="71"/>
      <c r="K756" s="1116"/>
      <c r="L756" s="71"/>
      <c r="M756" s="71"/>
      <c r="N756" s="71"/>
      <c r="O756" s="71"/>
      <c r="P756" s="71"/>
      <c r="Q756" s="71"/>
      <c r="W756" s="47"/>
      <c r="X756" s="47"/>
      <c r="Y756" s="47"/>
      <c r="Z756" s="47"/>
    </row>
    <row r="757" spans="2:26">
      <c r="B757" s="1209"/>
      <c r="E757" s="71"/>
      <c r="G757" s="193"/>
      <c r="J757" s="71"/>
      <c r="K757" s="1116"/>
      <c r="L757" s="71"/>
      <c r="M757" s="71"/>
      <c r="N757" s="71"/>
      <c r="O757" s="71"/>
      <c r="P757" s="71"/>
      <c r="Q757" s="71"/>
      <c r="W757" s="47"/>
      <c r="X757" s="47"/>
      <c r="Y757" s="47"/>
      <c r="Z757" s="47"/>
    </row>
    <row r="758" spans="2:26">
      <c r="B758" s="1209"/>
      <c r="E758" s="71"/>
      <c r="G758" s="193"/>
      <c r="J758" s="71"/>
      <c r="K758" s="1116"/>
      <c r="L758" s="71"/>
      <c r="M758" s="71"/>
      <c r="N758" s="71"/>
      <c r="O758" s="71"/>
      <c r="P758" s="71"/>
      <c r="Q758" s="71"/>
      <c r="W758" s="47"/>
      <c r="X758" s="47"/>
      <c r="Y758" s="47"/>
      <c r="Z758" s="47"/>
    </row>
    <row r="759" spans="2:26">
      <c r="B759" s="1209"/>
      <c r="E759" s="71"/>
      <c r="G759" s="193"/>
      <c r="J759" s="71"/>
      <c r="K759" s="1116"/>
      <c r="L759" s="71"/>
      <c r="M759" s="71"/>
      <c r="N759" s="71"/>
      <c r="O759" s="71"/>
      <c r="P759" s="71"/>
      <c r="Q759" s="71"/>
      <c r="W759" s="47"/>
      <c r="X759" s="47"/>
      <c r="Y759" s="47"/>
      <c r="Z759" s="47"/>
    </row>
    <row r="760" spans="2:26">
      <c r="B760" s="1209"/>
      <c r="E760" s="71"/>
      <c r="G760" s="193"/>
      <c r="J760" s="71"/>
      <c r="K760" s="1116"/>
      <c r="L760" s="71"/>
      <c r="M760" s="71"/>
      <c r="N760" s="71"/>
      <c r="O760" s="71"/>
      <c r="P760" s="71"/>
      <c r="Q760" s="71"/>
      <c r="W760" s="47"/>
      <c r="X760" s="47"/>
      <c r="Y760" s="47"/>
      <c r="Z760" s="47"/>
    </row>
    <row r="761" spans="2:26">
      <c r="B761" s="1209"/>
      <c r="E761" s="71"/>
      <c r="G761" s="193"/>
      <c r="J761" s="71"/>
      <c r="K761" s="1116"/>
      <c r="L761" s="71"/>
      <c r="M761" s="71"/>
      <c r="N761" s="71"/>
      <c r="O761" s="71"/>
      <c r="P761" s="71"/>
      <c r="Q761" s="71"/>
      <c r="W761" s="47"/>
      <c r="X761" s="47"/>
      <c r="Y761" s="47"/>
      <c r="Z761" s="47"/>
    </row>
    <row r="762" spans="2:26">
      <c r="B762" s="1209"/>
      <c r="E762" s="71"/>
      <c r="G762" s="193"/>
      <c r="J762" s="71"/>
      <c r="K762" s="1116"/>
      <c r="L762" s="71"/>
      <c r="M762" s="71"/>
      <c r="N762" s="71"/>
      <c r="O762" s="71"/>
      <c r="P762" s="71"/>
      <c r="Q762" s="71"/>
      <c r="W762" s="47"/>
      <c r="X762" s="47"/>
      <c r="Y762" s="47"/>
      <c r="Z762" s="47"/>
    </row>
    <row r="763" spans="2:26">
      <c r="B763" s="1209"/>
      <c r="E763" s="71"/>
      <c r="G763" s="193"/>
      <c r="J763" s="71"/>
      <c r="K763" s="1116"/>
      <c r="L763" s="71"/>
      <c r="M763" s="71"/>
      <c r="N763" s="71"/>
      <c r="O763" s="71"/>
      <c r="P763" s="71"/>
      <c r="Q763" s="71"/>
      <c r="W763" s="47"/>
      <c r="X763" s="47"/>
      <c r="Y763" s="47"/>
      <c r="Z763" s="47"/>
    </row>
    <row r="764" spans="2:26">
      <c r="B764" s="1209"/>
      <c r="E764" s="71"/>
      <c r="G764" s="193"/>
      <c r="J764" s="71"/>
      <c r="K764" s="1116"/>
      <c r="L764" s="71"/>
      <c r="M764" s="71"/>
      <c r="N764" s="71"/>
      <c r="O764" s="71"/>
      <c r="P764" s="71"/>
      <c r="Q764" s="71"/>
      <c r="W764" s="47"/>
      <c r="X764" s="47"/>
      <c r="Y764" s="47"/>
      <c r="Z764" s="47"/>
    </row>
    <row r="765" spans="2:26">
      <c r="B765" s="1209"/>
      <c r="E765" s="71"/>
      <c r="G765" s="193"/>
      <c r="J765" s="71"/>
      <c r="K765" s="1116"/>
      <c r="L765" s="71"/>
      <c r="M765" s="71"/>
      <c r="N765" s="71"/>
      <c r="O765" s="71"/>
      <c r="P765" s="71"/>
      <c r="Q765" s="71"/>
      <c r="W765" s="47"/>
      <c r="X765" s="47"/>
      <c r="Y765" s="47"/>
      <c r="Z765" s="47"/>
    </row>
    <row r="766" spans="2:26">
      <c r="B766" s="1209"/>
      <c r="E766" s="71"/>
      <c r="G766" s="193"/>
      <c r="J766" s="71"/>
      <c r="K766" s="1116"/>
      <c r="L766" s="71"/>
      <c r="M766" s="71"/>
      <c r="N766" s="71"/>
      <c r="O766" s="71"/>
      <c r="P766" s="71"/>
      <c r="Q766" s="71"/>
      <c r="W766" s="47"/>
      <c r="X766" s="47"/>
      <c r="Y766" s="47"/>
      <c r="Z766" s="47"/>
    </row>
    <row r="767" spans="2:26">
      <c r="B767" s="1209"/>
      <c r="E767" s="71"/>
      <c r="G767" s="193"/>
      <c r="J767" s="71"/>
      <c r="K767" s="1116"/>
      <c r="L767" s="71"/>
      <c r="M767" s="71"/>
      <c r="N767" s="71"/>
      <c r="O767" s="71"/>
      <c r="P767" s="71"/>
      <c r="Q767" s="71"/>
      <c r="W767" s="47"/>
      <c r="X767" s="47"/>
      <c r="Y767" s="47"/>
      <c r="Z767" s="47"/>
    </row>
    <row r="768" spans="2:26">
      <c r="B768" s="1209"/>
      <c r="E768" s="71"/>
      <c r="G768" s="193"/>
      <c r="J768" s="71"/>
      <c r="K768" s="1116"/>
      <c r="L768" s="71"/>
      <c r="M768" s="71"/>
      <c r="N768" s="71"/>
      <c r="O768" s="71"/>
      <c r="P768" s="71"/>
      <c r="Q768" s="71"/>
      <c r="W768" s="47"/>
      <c r="X768" s="47"/>
      <c r="Y768" s="47"/>
      <c r="Z768" s="47"/>
    </row>
    <row r="769" spans="2:26">
      <c r="B769" s="1209"/>
      <c r="E769" s="71"/>
      <c r="G769" s="193"/>
      <c r="J769" s="71"/>
      <c r="K769" s="1116"/>
      <c r="L769" s="71"/>
      <c r="M769" s="71"/>
      <c r="N769" s="71"/>
      <c r="O769" s="71"/>
      <c r="P769" s="71"/>
      <c r="Q769" s="71"/>
      <c r="W769" s="47"/>
      <c r="X769" s="47"/>
      <c r="Y769" s="47"/>
      <c r="Z769" s="47"/>
    </row>
    <row r="770" spans="2:26">
      <c r="B770" s="1209"/>
      <c r="E770" s="71"/>
      <c r="G770" s="193"/>
      <c r="J770" s="71"/>
      <c r="K770" s="1116"/>
      <c r="L770" s="71"/>
      <c r="M770" s="71"/>
      <c r="N770" s="71"/>
      <c r="O770" s="71"/>
      <c r="P770" s="71"/>
      <c r="Q770" s="71"/>
      <c r="W770" s="47"/>
      <c r="X770" s="47"/>
      <c r="Y770" s="47"/>
      <c r="Z770" s="47"/>
    </row>
    <row r="771" spans="2:26">
      <c r="B771" s="1209"/>
      <c r="E771" s="71"/>
      <c r="G771" s="193"/>
      <c r="J771" s="71"/>
      <c r="K771" s="1116"/>
      <c r="L771" s="71"/>
      <c r="M771" s="71"/>
      <c r="N771" s="71"/>
      <c r="O771" s="71"/>
      <c r="P771" s="71"/>
      <c r="Q771" s="71"/>
      <c r="W771" s="47"/>
      <c r="X771" s="47"/>
      <c r="Y771" s="47"/>
      <c r="Z771" s="47"/>
    </row>
    <row r="772" spans="2:26">
      <c r="B772" s="1209"/>
      <c r="E772" s="71"/>
      <c r="G772" s="193"/>
      <c r="J772" s="71"/>
      <c r="K772" s="1116"/>
      <c r="L772" s="71"/>
      <c r="M772" s="71"/>
      <c r="N772" s="71"/>
      <c r="O772" s="71"/>
      <c r="P772" s="71"/>
      <c r="Q772" s="71"/>
      <c r="W772" s="47"/>
      <c r="X772" s="47"/>
      <c r="Y772" s="47"/>
      <c r="Z772" s="47"/>
    </row>
    <row r="773" spans="2:26">
      <c r="B773" s="1209"/>
      <c r="E773" s="71"/>
      <c r="G773" s="193"/>
      <c r="J773" s="71"/>
      <c r="K773" s="1116"/>
      <c r="L773" s="71"/>
      <c r="M773" s="71"/>
      <c r="N773" s="71"/>
      <c r="O773" s="71"/>
      <c r="P773" s="71"/>
      <c r="Q773" s="71"/>
      <c r="W773" s="47"/>
      <c r="X773" s="47"/>
      <c r="Y773" s="47"/>
      <c r="Z773" s="47"/>
    </row>
    <row r="774" spans="2:26">
      <c r="B774" s="1209"/>
      <c r="E774" s="71"/>
      <c r="G774" s="193"/>
      <c r="J774" s="71"/>
      <c r="K774" s="1116"/>
      <c r="L774" s="71"/>
      <c r="M774" s="71"/>
      <c r="N774" s="71"/>
      <c r="O774" s="71"/>
      <c r="P774" s="71"/>
      <c r="Q774" s="71"/>
      <c r="W774" s="47"/>
      <c r="X774" s="47"/>
      <c r="Y774" s="47"/>
      <c r="Z774" s="47"/>
    </row>
    <row r="775" spans="2:26">
      <c r="B775" s="1209"/>
      <c r="E775" s="71"/>
      <c r="G775" s="193"/>
      <c r="J775" s="71"/>
      <c r="K775" s="1116"/>
      <c r="L775" s="71"/>
      <c r="M775" s="71"/>
      <c r="N775" s="71"/>
      <c r="O775" s="71"/>
      <c r="P775" s="71"/>
      <c r="Q775" s="71"/>
      <c r="W775" s="47"/>
      <c r="X775" s="47"/>
      <c r="Y775" s="47"/>
      <c r="Z775" s="47"/>
    </row>
    <row r="776" spans="2:26">
      <c r="B776" s="1209"/>
      <c r="E776" s="71"/>
      <c r="G776" s="193"/>
      <c r="J776" s="71"/>
      <c r="K776" s="1116"/>
      <c r="L776" s="71"/>
      <c r="M776" s="71"/>
      <c r="N776" s="71"/>
      <c r="O776" s="71"/>
      <c r="P776" s="71"/>
      <c r="Q776" s="71"/>
      <c r="W776" s="47"/>
      <c r="X776" s="47"/>
      <c r="Y776" s="47"/>
      <c r="Z776" s="47"/>
    </row>
    <row r="777" spans="2:26">
      <c r="B777" s="1209"/>
      <c r="E777" s="71"/>
      <c r="G777" s="193"/>
      <c r="J777" s="71"/>
      <c r="K777" s="1116"/>
      <c r="L777" s="71"/>
      <c r="M777" s="71"/>
      <c r="N777" s="71"/>
      <c r="O777" s="71"/>
      <c r="P777" s="71"/>
      <c r="Q777" s="71"/>
      <c r="W777" s="47"/>
      <c r="X777" s="47"/>
      <c r="Y777" s="47"/>
      <c r="Z777" s="47"/>
    </row>
    <row r="778" spans="2:26">
      <c r="B778" s="1209"/>
      <c r="E778" s="71"/>
      <c r="G778" s="193"/>
      <c r="J778" s="71"/>
      <c r="K778" s="1116"/>
      <c r="L778" s="71"/>
      <c r="M778" s="71"/>
      <c r="N778" s="71"/>
      <c r="O778" s="71"/>
      <c r="P778" s="71"/>
      <c r="Q778" s="71"/>
      <c r="W778" s="47"/>
      <c r="X778" s="47"/>
      <c r="Y778" s="47"/>
      <c r="Z778" s="47"/>
    </row>
    <row r="779" spans="2:26">
      <c r="B779" s="1209"/>
      <c r="E779" s="71"/>
      <c r="G779" s="193"/>
      <c r="J779" s="71"/>
      <c r="K779" s="1116"/>
      <c r="L779" s="71"/>
      <c r="M779" s="71"/>
      <c r="N779" s="71"/>
      <c r="O779" s="71"/>
      <c r="P779" s="71"/>
      <c r="Q779" s="71"/>
      <c r="W779" s="47"/>
      <c r="X779" s="47"/>
      <c r="Y779" s="47"/>
      <c r="Z779" s="47"/>
    </row>
    <row r="780" spans="2:26">
      <c r="B780" s="1209"/>
      <c r="E780" s="71"/>
      <c r="G780" s="193"/>
      <c r="J780" s="71"/>
      <c r="K780" s="1116"/>
      <c r="L780" s="71"/>
      <c r="M780" s="71"/>
      <c r="N780" s="71"/>
      <c r="O780" s="71"/>
      <c r="P780" s="71"/>
      <c r="Q780" s="71"/>
      <c r="W780" s="47"/>
      <c r="X780" s="47"/>
      <c r="Y780" s="47"/>
      <c r="Z780" s="47"/>
    </row>
    <row r="781" spans="2:26">
      <c r="B781" s="1209"/>
      <c r="E781" s="71"/>
      <c r="G781" s="193"/>
      <c r="J781" s="71"/>
      <c r="K781" s="1116"/>
      <c r="L781" s="71"/>
      <c r="M781" s="71"/>
      <c r="N781" s="71"/>
      <c r="O781" s="71"/>
      <c r="P781" s="71"/>
      <c r="Q781" s="71"/>
      <c r="W781" s="47"/>
      <c r="X781" s="47"/>
      <c r="Y781" s="47"/>
      <c r="Z781" s="47"/>
    </row>
    <row r="782" spans="2:26">
      <c r="B782" s="1209"/>
      <c r="E782" s="71"/>
      <c r="G782" s="193"/>
      <c r="J782" s="71"/>
      <c r="K782" s="1116"/>
      <c r="L782" s="71"/>
      <c r="M782" s="71"/>
      <c r="N782" s="71"/>
      <c r="O782" s="71"/>
      <c r="P782" s="71"/>
      <c r="Q782" s="71"/>
      <c r="W782" s="47"/>
      <c r="X782" s="47"/>
      <c r="Y782" s="47"/>
      <c r="Z782" s="47"/>
    </row>
    <row r="783" spans="2:26">
      <c r="B783" s="1209"/>
      <c r="E783" s="71"/>
      <c r="G783" s="193"/>
      <c r="J783" s="71"/>
      <c r="K783" s="1116"/>
      <c r="L783" s="71"/>
      <c r="M783" s="71"/>
      <c r="N783" s="71"/>
      <c r="O783" s="71"/>
      <c r="P783" s="71"/>
      <c r="Q783" s="71"/>
      <c r="W783" s="47"/>
      <c r="X783" s="47"/>
      <c r="Y783" s="47"/>
      <c r="Z783" s="47"/>
    </row>
    <row r="784" spans="2:26">
      <c r="B784" s="1209"/>
      <c r="E784" s="71"/>
      <c r="G784" s="193"/>
      <c r="J784" s="71"/>
      <c r="K784" s="1116"/>
      <c r="L784" s="71"/>
      <c r="M784" s="71"/>
      <c r="N784" s="71"/>
      <c r="O784" s="71"/>
      <c r="P784" s="71"/>
      <c r="Q784" s="71"/>
      <c r="W784" s="47"/>
      <c r="X784" s="47"/>
      <c r="Y784" s="47"/>
      <c r="Z784" s="47"/>
    </row>
    <row r="785" spans="2:26">
      <c r="B785" s="1209"/>
      <c r="E785" s="71"/>
      <c r="G785" s="193"/>
      <c r="J785" s="71"/>
      <c r="K785" s="1116"/>
      <c r="L785" s="71"/>
      <c r="M785" s="71"/>
      <c r="N785" s="71"/>
      <c r="O785" s="71"/>
      <c r="P785" s="71"/>
      <c r="Q785" s="71"/>
      <c r="W785" s="47"/>
      <c r="X785" s="47"/>
      <c r="Y785" s="47"/>
      <c r="Z785" s="47"/>
    </row>
    <row r="786" spans="2:26">
      <c r="B786" s="1209"/>
      <c r="E786" s="71"/>
      <c r="G786" s="193"/>
      <c r="J786" s="71"/>
      <c r="K786" s="1116"/>
      <c r="L786" s="71"/>
      <c r="M786" s="71"/>
      <c r="N786" s="71"/>
      <c r="O786" s="71"/>
      <c r="P786" s="71"/>
      <c r="Q786" s="71"/>
      <c r="W786" s="47"/>
      <c r="X786" s="47"/>
      <c r="Y786" s="47"/>
      <c r="Z786" s="47"/>
    </row>
    <row r="787" spans="2:26">
      <c r="B787" s="1209"/>
      <c r="E787" s="71"/>
      <c r="G787" s="193"/>
      <c r="J787" s="71"/>
      <c r="K787" s="1116"/>
      <c r="L787" s="71"/>
      <c r="M787" s="71"/>
      <c r="N787" s="71"/>
      <c r="O787" s="71"/>
      <c r="P787" s="71"/>
      <c r="Q787" s="71"/>
      <c r="W787" s="47"/>
      <c r="X787" s="47"/>
      <c r="Y787" s="47"/>
      <c r="Z787" s="47"/>
    </row>
    <row r="788" spans="2:26">
      <c r="B788" s="1209"/>
      <c r="E788" s="71"/>
      <c r="G788" s="193"/>
      <c r="J788" s="71"/>
      <c r="K788" s="1116"/>
      <c r="L788" s="71"/>
      <c r="M788" s="71"/>
      <c r="N788" s="71"/>
      <c r="O788" s="71"/>
      <c r="P788" s="71"/>
      <c r="Q788" s="71"/>
      <c r="W788" s="47"/>
      <c r="X788" s="47"/>
      <c r="Y788" s="47"/>
      <c r="Z788" s="47"/>
    </row>
    <row r="789" spans="2:26">
      <c r="B789" s="1209"/>
      <c r="E789" s="71"/>
      <c r="G789" s="193"/>
      <c r="J789" s="71"/>
      <c r="K789" s="1116"/>
      <c r="L789" s="71"/>
      <c r="M789" s="71"/>
      <c r="N789" s="71"/>
      <c r="O789" s="71"/>
      <c r="P789" s="71"/>
      <c r="Q789" s="71"/>
      <c r="W789" s="47"/>
      <c r="X789" s="47"/>
      <c r="Y789" s="47"/>
      <c r="Z789" s="47"/>
    </row>
    <row r="790" spans="2:26">
      <c r="B790" s="1209"/>
      <c r="E790" s="71"/>
      <c r="G790" s="193"/>
      <c r="J790" s="71"/>
      <c r="K790" s="1116"/>
      <c r="L790" s="71"/>
      <c r="M790" s="71"/>
      <c r="N790" s="71"/>
      <c r="O790" s="71"/>
      <c r="P790" s="71"/>
      <c r="Q790" s="71"/>
      <c r="W790" s="47"/>
      <c r="X790" s="47"/>
      <c r="Y790" s="47"/>
      <c r="Z790" s="47"/>
    </row>
    <row r="791" spans="2:26">
      <c r="B791" s="1209"/>
      <c r="E791" s="71"/>
      <c r="G791" s="193"/>
      <c r="J791" s="71"/>
      <c r="K791" s="1116"/>
      <c r="L791" s="71"/>
      <c r="M791" s="71"/>
      <c r="N791" s="71"/>
      <c r="O791" s="71"/>
      <c r="P791" s="71"/>
      <c r="Q791" s="71"/>
      <c r="W791" s="47"/>
      <c r="X791" s="47"/>
      <c r="Y791" s="47"/>
      <c r="Z791" s="47"/>
    </row>
    <row r="792" spans="2:26">
      <c r="B792" s="1209"/>
      <c r="E792" s="71"/>
      <c r="G792" s="193"/>
      <c r="J792" s="71"/>
      <c r="K792" s="1116"/>
      <c r="L792" s="71"/>
      <c r="M792" s="71"/>
      <c r="N792" s="71"/>
      <c r="O792" s="71"/>
      <c r="P792" s="71"/>
      <c r="Q792" s="71"/>
      <c r="W792" s="47"/>
      <c r="X792" s="47"/>
      <c r="Y792" s="47"/>
      <c r="Z792" s="47"/>
    </row>
    <row r="793" spans="2:26">
      <c r="B793" s="1209"/>
      <c r="E793" s="71"/>
      <c r="G793" s="193"/>
      <c r="J793" s="71"/>
      <c r="K793" s="1116"/>
      <c r="L793" s="71"/>
      <c r="M793" s="71"/>
      <c r="N793" s="71"/>
      <c r="O793" s="71"/>
      <c r="P793" s="71"/>
      <c r="Q793" s="71"/>
      <c r="W793" s="47"/>
      <c r="X793" s="47"/>
      <c r="Y793" s="47"/>
      <c r="Z793" s="47"/>
    </row>
    <row r="794" spans="2:26">
      <c r="B794" s="1209"/>
      <c r="E794" s="71"/>
      <c r="G794" s="193"/>
      <c r="J794" s="71"/>
      <c r="K794" s="1116"/>
      <c r="L794" s="71"/>
      <c r="M794" s="71"/>
      <c r="N794" s="71"/>
      <c r="O794" s="71"/>
      <c r="P794" s="71"/>
      <c r="Q794" s="71"/>
      <c r="W794" s="47"/>
      <c r="X794" s="47"/>
      <c r="Y794" s="47"/>
      <c r="Z794" s="47"/>
    </row>
    <row r="795" spans="2:26">
      <c r="B795" s="1209"/>
      <c r="E795" s="71"/>
      <c r="G795" s="193"/>
      <c r="J795" s="71"/>
      <c r="K795" s="1116"/>
      <c r="L795" s="71"/>
      <c r="M795" s="71"/>
      <c r="N795" s="71"/>
      <c r="O795" s="71"/>
      <c r="P795" s="71"/>
      <c r="Q795" s="71"/>
      <c r="W795" s="47"/>
      <c r="X795" s="47"/>
      <c r="Y795" s="47"/>
      <c r="Z795" s="47"/>
    </row>
    <row r="796" spans="2:26">
      <c r="B796" s="1209"/>
      <c r="E796" s="71"/>
      <c r="G796" s="193"/>
      <c r="J796" s="71"/>
      <c r="K796" s="1116"/>
      <c r="L796" s="71"/>
      <c r="M796" s="71"/>
      <c r="N796" s="71"/>
      <c r="O796" s="71"/>
      <c r="P796" s="71"/>
      <c r="Q796" s="71"/>
      <c r="W796" s="47"/>
      <c r="X796" s="47"/>
      <c r="Y796" s="47"/>
      <c r="Z796" s="47"/>
    </row>
    <row r="797" spans="2:26">
      <c r="B797" s="1209"/>
      <c r="E797" s="71"/>
      <c r="G797" s="193"/>
      <c r="J797" s="71"/>
      <c r="K797" s="1116"/>
      <c r="L797" s="71"/>
      <c r="M797" s="71"/>
      <c r="N797" s="71"/>
      <c r="O797" s="71"/>
      <c r="P797" s="71"/>
      <c r="Q797" s="71"/>
      <c r="W797" s="47"/>
      <c r="X797" s="47"/>
      <c r="Y797" s="47"/>
      <c r="Z797" s="47"/>
    </row>
    <row r="798" spans="2:26">
      <c r="B798" s="1209"/>
      <c r="E798" s="71"/>
      <c r="G798" s="193"/>
      <c r="J798" s="71"/>
      <c r="K798" s="1116"/>
      <c r="L798" s="71"/>
      <c r="M798" s="71"/>
      <c r="N798" s="71"/>
      <c r="O798" s="71"/>
      <c r="P798" s="71"/>
      <c r="Q798" s="71"/>
      <c r="W798" s="47"/>
      <c r="X798" s="47"/>
      <c r="Y798" s="47"/>
      <c r="Z798" s="47"/>
    </row>
    <row r="799" spans="2:26">
      <c r="B799" s="1209"/>
      <c r="E799" s="71"/>
      <c r="G799" s="193"/>
      <c r="J799" s="71"/>
      <c r="K799" s="1116"/>
      <c r="L799" s="71"/>
      <c r="M799" s="71"/>
      <c r="N799" s="71"/>
      <c r="O799" s="71"/>
      <c r="P799" s="71"/>
      <c r="Q799" s="71"/>
      <c r="W799" s="47"/>
      <c r="X799" s="47"/>
      <c r="Y799" s="47"/>
      <c r="Z799" s="47"/>
    </row>
    <row r="800" spans="2:26">
      <c r="B800" s="1209"/>
      <c r="E800" s="71"/>
      <c r="G800" s="193"/>
      <c r="J800" s="71"/>
      <c r="K800" s="1116"/>
      <c r="L800" s="71"/>
      <c r="M800" s="71"/>
      <c r="N800" s="71"/>
      <c r="O800" s="71"/>
      <c r="P800" s="71"/>
      <c r="Q800" s="71"/>
      <c r="W800" s="47"/>
      <c r="X800" s="47"/>
      <c r="Y800" s="47"/>
      <c r="Z800" s="47"/>
    </row>
    <row r="801" spans="2:26">
      <c r="B801" s="1209"/>
      <c r="E801" s="71"/>
      <c r="G801" s="193"/>
      <c r="J801" s="71"/>
      <c r="K801" s="1116"/>
      <c r="L801" s="71"/>
      <c r="M801" s="71"/>
      <c r="N801" s="71"/>
      <c r="O801" s="71"/>
      <c r="P801" s="71"/>
      <c r="Q801" s="71"/>
      <c r="W801" s="47"/>
      <c r="X801" s="47"/>
      <c r="Y801" s="47"/>
      <c r="Z801" s="47"/>
    </row>
    <row r="802" spans="2:26">
      <c r="B802" s="1209"/>
      <c r="E802" s="71"/>
      <c r="G802" s="193"/>
      <c r="J802" s="71"/>
      <c r="K802" s="1116"/>
      <c r="L802" s="71"/>
      <c r="M802" s="71"/>
      <c r="N802" s="71"/>
      <c r="O802" s="71"/>
      <c r="P802" s="71"/>
      <c r="Q802" s="71"/>
      <c r="W802" s="47"/>
      <c r="X802" s="47"/>
      <c r="Y802" s="47"/>
      <c r="Z802" s="47"/>
    </row>
    <row r="803" spans="2:26">
      <c r="B803" s="1209"/>
      <c r="E803" s="71"/>
      <c r="G803" s="193"/>
      <c r="J803" s="71"/>
      <c r="K803" s="1116"/>
      <c r="L803" s="71"/>
      <c r="M803" s="71"/>
      <c r="N803" s="71"/>
      <c r="O803" s="71"/>
      <c r="P803" s="71"/>
      <c r="Q803" s="71"/>
      <c r="W803" s="47"/>
      <c r="X803" s="47"/>
      <c r="Y803" s="47"/>
      <c r="Z803" s="47"/>
    </row>
    <row r="804" spans="2:26">
      <c r="B804" s="1209"/>
      <c r="E804" s="71"/>
      <c r="G804" s="193"/>
      <c r="J804" s="71"/>
      <c r="K804" s="1116"/>
      <c r="L804" s="71"/>
      <c r="M804" s="71"/>
      <c r="N804" s="71"/>
      <c r="O804" s="71"/>
      <c r="P804" s="71"/>
      <c r="Q804" s="71"/>
      <c r="W804" s="47"/>
      <c r="X804" s="47"/>
      <c r="Y804" s="47"/>
      <c r="Z804" s="47"/>
    </row>
    <row r="805" spans="2:26">
      <c r="B805" s="1209"/>
      <c r="E805" s="71"/>
      <c r="G805" s="193"/>
      <c r="J805" s="71"/>
      <c r="K805" s="1116"/>
      <c r="L805" s="71"/>
      <c r="M805" s="71"/>
      <c r="N805" s="71"/>
      <c r="O805" s="71"/>
      <c r="P805" s="71"/>
      <c r="Q805" s="71"/>
      <c r="W805" s="47"/>
      <c r="X805" s="47"/>
      <c r="Y805" s="47"/>
      <c r="Z805" s="47"/>
    </row>
    <row r="806" spans="2:26">
      <c r="B806" s="1209"/>
      <c r="E806" s="71"/>
      <c r="G806" s="193"/>
      <c r="J806" s="71"/>
      <c r="K806" s="1116"/>
      <c r="L806" s="71"/>
      <c r="M806" s="71"/>
      <c r="N806" s="71"/>
      <c r="O806" s="71"/>
      <c r="P806" s="71"/>
      <c r="Q806" s="71"/>
      <c r="W806" s="47"/>
      <c r="X806" s="47"/>
      <c r="Y806" s="47"/>
      <c r="Z806" s="47"/>
    </row>
    <row r="807" spans="2:26">
      <c r="B807" s="1209"/>
      <c r="E807" s="71"/>
      <c r="G807" s="193"/>
      <c r="J807" s="71"/>
      <c r="K807" s="1116"/>
      <c r="L807" s="71"/>
      <c r="M807" s="71"/>
      <c r="N807" s="71"/>
      <c r="O807" s="71"/>
      <c r="P807" s="71"/>
      <c r="Q807" s="71"/>
      <c r="W807" s="47"/>
      <c r="X807" s="47"/>
      <c r="Y807" s="47"/>
      <c r="Z807" s="47"/>
    </row>
    <row r="808" spans="2:26">
      <c r="B808" s="1209"/>
      <c r="E808" s="71"/>
      <c r="G808" s="193"/>
      <c r="J808" s="71"/>
      <c r="K808" s="1116"/>
      <c r="L808" s="71"/>
      <c r="M808" s="71"/>
      <c r="N808" s="71"/>
      <c r="O808" s="71"/>
      <c r="P808" s="71"/>
      <c r="Q808" s="71"/>
      <c r="W808" s="47"/>
      <c r="X808" s="47"/>
      <c r="Y808" s="47"/>
      <c r="Z808" s="47"/>
    </row>
    <row r="809" spans="2:26">
      <c r="B809" s="1209"/>
      <c r="E809" s="71"/>
      <c r="G809" s="193"/>
      <c r="J809" s="71"/>
      <c r="K809" s="1116"/>
      <c r="L809" s="71"/>
      <c r="M809" s="71"/>
      <c r="N809" s="71"/>
      <c r="O809" s="71"/>
      <c r="P809" s="71"/>
      <c r="Q809" s="71"/>
      <c r="W809" s="47"/>
      <c r="X809" s="47"/>
      <c r="Y809" s="47"/>
      <c r="Z809" s="47"/>
    </row>
    <row r="810" spans="2:26">
      <c r="B810" s="1209"/>
      <c r="E810" s="71"/>
      <c r="G810" s="193"/>
      <c r="J810" s="71"/>
      <c r="K810" s="1116"/>
      <c r="L810" s="71"/>
      <c r="M810" s="71"/>
      <c r="N810" s="71"/>
      <c r="O810" s="71"/>
      <c r="P810" s="71"/>
      <c r="Q810" s="71"/>
      <c r="W810" s="47"/>
      <c r="X810" s="47"/>
      <c r="Y810" s="47"/>
      <c r="Z810" s="47"/>
    </row>
    <row r="811" spans="2:26">
      <c r="B811" s="1209"/>
      <c r="E811" s="71"/>
      <c r="G811" s="193"/>
      <c r="J811" s="71"/>
      <c r="K811" s="1116"/>
      <c r="L811" s="71"/>
      <c r="M811" s="71"/>
      <c r="N811" s="71"/>
      <c r="O811" s="71"/>
      <c r="P811" s="71"/>
      <c r="Q811" s="71"/>
      <c r="W811" s="47"/>
      <c r="X811" s="47"/>
      <c r="Y811" s="47"/>
      <c r="Z811" s="47"/>
    </row>
    <row r="812" spans="2:26">
      <c r="B812" s="1209"/>
      <c r="E812" s="71"/>
      <c r="G812" s="193"/>
      <c r="J812" s="71"/>
      <c r="K812" s="1116"/>
      <c r="L812" s="71"/>
      <c r="M812" s="71"/>
      <c r="N812" s="71"/>
      <c r="O812" s="71"/>
      <c r="P812" s="71"/>
      <c r="Q812" s="71"/>
      <c r="W812" s="47"/>
      <c r="X812" s="47"/>
      <c r="Y812" s="47"/>
      <c r="Z812" s="47"/>
    </row>
    <row r="813" spans="2:26">
      <c r="B813" s="1209"/>
      <c r="E813" s="71"/>
      <c r="G813" s="193"/>
      <c r="J813" s="71"/>
      <c r="K813" s="1116"/>
      <c r="L813" s="71"/>
      <c r="M813" s="71"/>
      <c r="N813" s="71"/>
      <c r="O813" s="71"/>
      <c r="P813" s="71"/>
      <c r="Q813" s="71"/>
      <c r="W813" s="47"/>
      <c r="X813" s="47"/>
      <c r="Y813" s="47"/>
      <c r="Z813" s="47"/>
    </row>
    <row r="814" spans="2:26">
      <c r="B814" s="1209"/>
      <c r="E814" s="71"/>
      <c r="G814" s="193"/>
      <c r="J814" s="71"/>
      <c r="K814" s="1116"/>
      <c r="L814" s="71"/>
      <c r="M814" s="71"/>
      <c r="N814" s="71"/>
      <c r="O814" s="71"/>
      <c r="P814" s="71"/>
      <c r="Q814" s="71"/>
      <c r="W814" s="47"/>
      <c r="X814" s="47"/>
      <c r="Y814" s="47"/>
      <c r="Z814" s="47"/>
    </row>
    <row r="815" spans="2:26">
      <c r="B815" s="1209"/>
      <c r="E815" s="71"/>
      <c r="G815" s="193"/>
      <c r="J815" s="71"/>
      <c r="K815" s="1116"/>
      <c r="L815" s="71"/>
      <c r="M815" s="71"/>
      <c r="N815" s="71"/>
      <c r="O815" s="71"/>
      <c r="P815" s="71"/>
      <c r="Q815" s="71"/>
      <c r="W815" s="47"/>
      <c r="X815" s="47"/>
      <c r="Y815" s="47"/>
      <c r="Z815" s="47"/>
    </row>
    <row r="816" spans="2:26">
      <c r="B816" s="1209"/>
      <c r="E816" s="71"/>
      <c r="G816" s="193"/>
      <c r="J816" s="71"/>
      <c r="K816" s="1116"/>
      <c r="L816" s="71"/>
      <c r="M816" s="71"/>
      <c r="N816" s="71"/>
      <c r="O816" s="71"/>
      <c r="P816" s="71"/>
      <c r="Q816" s="71"/>
      <c r="W816" s="47"/>
      <c r="X816" s="47"/>
      <c r="Y816" s="47"/>
      <c r="Z816" s="47"/>
    </row>
    <row r="817" spans="2:26">
      <c r="B817" s="1209"/>
      <c r="E817" s="71"/>
      <c r="G817" s="193"/>
      <c r="J817" s="71"/>
      <c r="K817" s="1116"/>
      <c r="L817" s="71"/>
      <c r="M817" s="71"/>
      <c r="N817" s="71"/>
      <c r="O817" s="71"/>
      <c r="P817" s="71"/>
      <c r="Q817" s="71"/>
      <c r="W817" s="47"/>
      <c r="X817" s="47"/>
      <c r="Y817" s="47"/>
      <c r="Z817" s="47"/>
    </row>
    <row r="818" spans="2:26">
      <c r="B818" s="1209"/>
      <c r="E818" s="71"/>
      <c r="G818" s="193"/>
      <c r="J818" s="71"/>
      <c r="K818" s="1116"/>
      <c r="L818" s="71"/>
      <c r="M818" s="71"/>
      <c r="N818" s="71"/>
      <c r="O818" s="71"/>
      <c r="P818" s="71"/>
      <c r="Q818" s="71"/>
      <c r="W818" s="47"/>
      <c r="X818" s="47"/>
      <c r="Y818" s="47"/>
      <c r="Z818" s="47"/>
    </row>
    <row r="819" spans="2:26">
      <c r="B819" s="1209"/>
      <c r="E819" s="71"/>
      <c r="G819" s="193"/>
      <c r="J819" s="71"/>
      <c r="K819" s="1116"/>
      <c r="L819" s="71"/>
      <c r="M819" s="71"/>
      <c r="N819" s="71"/>
      <c r="O819" s="71"/>
      <c r="P819" s="71"/>
      <c r="Q819" s="71"/>
      <c r="W819" s="47"/>
      <c r="X819" s="47"/>
      <c r="Y819" s="47"/>
      <c r="Z819" s="47"/>
    </row>
    <row r="820" spans="2:26">
      <c r="B820" s="1209"/>
      <c r="E820" s="71"/>
      <c r="G820" s="193"/>
      <c r="J820" s="71"/>
      <c r="K820" s="1116"/>
      <c r="L820" s="71"/>
      <c r="M820" s="71"/>
      <c r="N820" s="71"/>
      <c r="O820" s="71"/>
      <c r="P820" s="71"/>
      <c r="Q820" s="71"/>
      <c r="W820" s="47"/>
      <c r="X820" s="47"/>
      <c r="Y820" s="47"/>
      <c r="Z820" s="47"/>
    </row>
    <row r="821" spans="2:26">
      <c r="B821" s="1209"/>
      <c r="E821" s="71"/>
      <c r="G821" s="193"/>
      <c r="J821" s="71"/>
      <c r="K821" s="1116"/>
      <c r="L821" s="71"/>
      <c r="M821" s="71"/>
      <c r="N821" s="71"/>
      <c r="O821" s="71"/>
      <c r="P821" s="71"/>
      <c r="Q821" s="71"/>
      <c r="W821" s="47"/>
      <c r="X821" s="47"/>
      <c r="Y821" s="47"/>
      <c r="Z821" s="47"/>
    </row>
    <row r="822" spans="2:26">
      <c r="B822" s="1209"/>
      <c r="E822" s="71"/>
      <c r="G822" s="193"/>
      <c r="J822" s="71"/>
      <c r="K822" s="1116"/>
      <c r="L822" s="71"/>
      <c r="M822" s="71"/>
      <c r="N822" s="71"/>
      <c r="O822" s="71"/>
      <c r="P822" s="71"/>
      <c r="Q822" s="71"/>
      <c r="W822" s="47"/>
      <c r="X822" s="47"/>
      <c r="Y822" s="47"/>
      <c r="Z822" s="47"/>
    </row>
    <row r="823" spans="2:26">
      <c r="B823" s="1209"/>
      <c r="E823" s="71"/>
      <c r="G823" s="193"/>
      <c r="J823" s="71"/>
      <c r="K823" s="1116"/>
      <c r="L823" s="71"/>
      <c r="M823" s="71"/>
      <c r="N823" s="71"/>
      <c r="O823" s="71"/>
      <c r="P823" s="71"/>
      <c r="Q823" s="71"/>
      <c r="W823" s="47"/>
      <c r="X823" s="47"/>
      <c r="Y823" s="47"/>
      <c r="Z823" s="47"/>
    </row>
    <row r="824" spans="2:26">
      <c r="B824" s="1209"/>
      <c r="E824" s="71"/>
      <c r="G824" s="193"/>
      <c r="J824" s="71"/>
      <c r="K824" s="1116"/>
      <c r="L824" s="71"/>
      <c r="M824" s="71"/>
      <c r="N824" s="71"/>
      <c r="O824" s="71"/>
      <c r="P824" s="71"/>
      <c r="Q824" s="71"/>
      <c r="W824" s="47"/>
      <c r="X824" s="47"/>
      <c r="Y824" s="47"/>
      <c r="Z824" s="47"/>
    </row>
    <row r="825" spans="2:26">
      <c r="B825" s="1209"/>
      <c r="E825" s="71"/>
      <c r="G825" s="193"/>
      <c r="J825" s="71"/>
      <c r="K825" s="1116"/>
      <c r="L825" s="71"/>
      <c r="M825" s="71"/>
      <c r="N825" s="71"/>
      <c r="O825" s="71"/>
      <c r="P825" s="71"/>
      <c r="Q825" s="71"/>
      <c r="W825" s="47"/>
      <c r="X825" s="47"/>
      <c r="Y825" s="47"/>
      <c r="Z825" s="47"/>
    </row>
    <row r="826" spans="2:26">
      <c r="B826" s="1209"/>
      <c r="E826" s="71"/>
      <c r="G826" s="193"/>
      <c r="J826" s="71"/>
      <c r="K826" s="1116"/>
      <c r="L826" s="71"/>
      <c r="M826" s="71"/>
      <c r="N826" s="71"/>
      <c r="O826" s="71"/>
      <c r="P826" s="71"/>
      <c r="Q826" s="71"/>
      <c r="W826" s="47"/>
      <c r="X826" s="47"/>
      <c r="Y826" s="47"/>
      <c r="Z826" s="47"/>
    </row>
    <row r="827" spans="2:26">
      <c r="B827" s="1209"/>
      <c r="E827" s="71"/>
      <c r="G827" s="193"/>
      <c r="J827" s="71"/>
      <c r="K827" s="1116"/>
      <c r="L827" s="71"/>
      <c r="M827" s="71"/>
      <c r="N827" s="71"/>
      <c r="O827" s="71"/>
      <c r="P827" s="71"/>
      <c r="Q827" s="71"/>
      <c r="W827" s="47"/>
      <c r="X827" s="47"/>
      <c r="Y827" s="47"/>
      <c r="Z827" s="47"/>
    </row>
    <row r="828" spans="2:26">
      <c r="B828" s="1209"/>
      <c r="E828" s="71"/>
      <c r="G828" s="193"/>
      <c r="J828" s="71"/>
      <c r="K828" s="1116"/>
      <c r="L828" s="71"/>
      <c r="M828" s="71"/>
      <c r="N828" s="71"/>
      <c r="O828" s="71"/>
      <c r="P828" s="71"/>
      <c r="Q828" s="71"/>
      <c r="W828" s="47"/>
      <c r="X828" s="47"/>
      <c r="Y828" s="47"/>
      <c r="Z828" s="47"/>
    </row>
    <row r="829" spans="2:26">
      <c r="B829" s="1209"/>
      <c r="E829" s="71"/>
      <c r="G829" s="193"/>
      <c r="J829" s="71"/>
      <c r="K829" s="1116"/>
      <c r="L829" s="71"/>
      <c r="M829" s="71"/>
      <c r="N829" s="71"/>
      <c r="O829" s="71"/>
      <c r="P829" s="71"/>
      <c r="Q829" s="71"/>
      <c r="W829" s="47"/>
      <c r="X829" s="47"/>
      <c r="Y829" s="47"/>
      <c r="Z829" s="47"/>
    </row>
    <row r="830" spans="2:26">
      <c r="B830" s="1209"/>
      <c r="E830" s="71"/>
      <c r="G830" s="193"/>
      <c r="J830" s="71"/>
      <c r="K830" s="1116"/>
      <c r="L830" s="71"/>
      <c r="M830" s="71"/>
      <c r="N830" s="71"/>
      <c r="O830" s="71"/>
      <c r="P830" s="71"/>
      <c r="Q830" s="71"/>
      <c r="W830" s="47"/>
      <c r="X830" s="47"/>
      <c r="Y830" s="47"/>
      <c r="Z830" s="47"/>
    </row>
    <row r="831" spans="2:26">
      <c r="B831" s="1209"/>
      <c r="E831" s="71"/>
      <c r="G831" s="193"/>
      <c r="J831" s="71"/>
      <c r="K831" s="1116"/>
      <c r="L831" s="71"/>
      <c r="M831" s="71"/>
      <c r="N831" s="71"/>
      <c r="O831" s="71"/>
      <c r="P831" s="71"/>
      <c r="Q831" s="71"/>
      <c r="W831" s="47"/>
      <c r="X831" s="47"/>
      <c r="Y831" s="47"/>
      <c r="Z831" s="47"/>
    </row>
    <row r="832" spans="2:26">
      <c r="B832" s="1209"/>
      <c r="E832" s="71"/>
      <c r="G832" s="193"/>
      <c r="J832" s="71"/>
      <c r="K832" s="1116"/>
      <c r="L832" s="71"/>
      <c r="M832" s="71"/>
      <c r="N832" s="71"/>
      <c r="O832" s="71"/>
      <c r="P832" s="71"/>
      <c r="Q832" s="71"/>
      <c r="W832" s="47"/>
      <c r="X832" s="47"/>
      <c r="Y832" s="47"/>
      <c r="Z832" s="47"/>
    </row>
    <row r="833" spans="2:26">
      <c r="B833" s="1209"/>
      <c r="E833" s="71"/>
      <c r="G833" s="193"/>
      <c r="J833" s="71"/>
      <c r="K833" s="1116"/>
      <c r="L833" s="71"/>
      <c r="M833" s="71"/>
      <c r="N833" s="71"/>
      <c r="O833" s="71"/>
      <c r="P833" s="71"/>
      <c r="Q833" s="71"/>
      <c r="W833" s="47"/>
      <c r="X833" s="47"/>
      <c r="Y833" s="47"/>
      <c r="Z833" s="47"/>
    </row>
    <row r="834" spans="2:26">
      <c r="B834" s="1209"/>
      <c r="E834" s="71"/>
      <c r="G834" s="193"/>
      <c r="J834" s="71"/>
      <c r="K834" s="1116"/>
      <c r="L834" s="71"/>
      <c r="M834" s="71"/>
      <c r="N834" s="71"/>
      <c r="O834" s="71"/>
      <c r="P834" s="71"/>
      <c r="Q834" s="71"/>
      <c r="W834" s="47"/>
      <c r="X834" s="47"/>
      <c r="Y834" s="47"/>
      <c r="Z834" s="47"/>
    </row>
    <row r="835" spans="2:26">
      <c r="B835" s="1209"/>
      <c r="E835" s="71"/>
      <c r="G835" s="193"/>
      <c r="J835" s="71"/>
      <c r="K835" s="1116"/>
      <c r="L835" s="71"/>
      <c r="M835" s="71"/>
      <c r="N835" s="71"/>
      <c r="O835" s="71"/>
      <c r="P835" s="71"/>
      <c r="Q835" s="71"/>
      <c r="W835" s="47"/>
      <c r="X835" s="47"/>
      <c r="Y835" s="47"/>
      <c r="Z835" s="47"/>
    </row>
    <row r="836" spans="2:26">
      <c r="B836" s="1209"/>
      <c r="E836" s="71"/>
      <c r="G836" s="193"/>
      <c r="J836" s="71"/>
      <c r="K836" s="1116"/>
      <c r="L836" s="71"/>
      <c r="M836" s="71"/>
      <c r="N836" s="71"/>
      <c r="O836" s="71"/>
      <c r="P836" s="71"/>
      <c r="Q836" s="71"/>
      <c r="W836" s="47"/>
      <c r="X836" s="47"/>
      <c r="Y836" s="47"/>
      <c r="Z836" s="47"/>
    </row>
    <row r="837" spans="2:26">
      <c r="B837" s="1209"/>
      <c r="E837" s="71"/>
      <c r="G837" s="193"/>
      <c r="J837" s="71"/>
      <c r="K837" s="1116"/>
      <c r="L837" s="71"/>
      <c r="M837" s="71"/>
      <c r="N837" s="71"/>
      <c r="O837" s="71"/>
      <c r="P837" s="71"/>
      <c r="Q837" s="71"/>
      <c r="W837" s="47"/>
      <c r="X837" s="47"/>
      <c r="Y837" s="47"/>
      <c r="Z837" s="47"/>
    </row>
    <row r="838" spans="2:26">
      <c r="B838" s="1209"/>
      <c r="E838" s="71"/>
      <c r="G838" s="193"/>
      <c r="J838" s="71"/>
      <c r="K838" s="1116"/>
      <c r="L838" s="71"/>
      <c r="M838" s="71"/>
      <c r="N838" s="71"/>
      <c r="O838" s="71"/>
      <c r="P838" s="71"/>
      <c r="Q838" s="71"/>
      <c r="W838" s="47"/>
      <c r="X838" s="47"/>
      <c r="Y838" s="47"/>
      <c r="Z838" s="47"/>
    </row>
    <row r="839" spans="2:26">
      <c r="B839" s="1209"/>
      <c r="E839" s="71"/>
      <c r="G839" s="193"/>
      <c r="J839" s="71"/>
      <c r="K839" s="1116"/>
      <c r="L839" s="71"/>
      <c r="M839" s="71"/>
      <c r="N839" s="71"/>
      <c r="O839" s="71"/>
      <c r="P839" s="71"/>
      <c r="Q839" s="71"/>
      <c r="W839" s="47"/>
      <c r="X839" s="47"/>
      <c r="Y839" s="47"/>
      <c r="Z839" s="47"/>
    </row>
    <row r="840" spans="2:26">
      <c r="B840" s="1209"/>
      <c r="E840" s="71"/>
      <c r="G840" s="193"/>
      <c r="J840" s="71"/>
      <c r="K840" s="1116"/>
      <c r="L840" s="71"/>
      <c r="M840" s="71"/>
      <c r="N840" s="71"/>
      <c r="O840" s="71"/>
      <c r="P840" s="71"/>
      <c r="Q840" s="71"/>
      <c r="W840" s="47"/>
      <c r="X840" s="47"/>
      <c r="Y840" s="47"/>
      <c r="Z840" s="47"/>
    </row>
    <row r="841" spans="2:26">
      <c r="B841" s="1209"/>
      <c r="E841" s="71"/>
      <c r="G841" s="193"/>
      <c r="J841" s="71"/>
      <c r="K841" s="1116"/>
      <c r="L841" s="71"/>
      <c r="M841" s="71"/>
      <c r="N841" s="71"/>
      <c r="O841" s="71"/>
      <c r="P841" s="71"/>
      <c r="Q841" s="71"/>
      <c r="W841" s="47"/>
      <c r="X841" s="47"/>
      <c r="Y841" s="47"/>
      <c r="Z841" s="47"/>
    </row>
    <row r="842" spans="2:26">
      <c r="B842" s="1209"/>
      <c r="E842" s="71"/>
      <c r="G842" s="193"/>
      <c r="J842" s="71"/>
      <c r="K842" s="1116"/>
      <c r="L842" s="71"/>
      <c r="M842" s="71"/>
      <c r="N842" s="71"/>
      <c r="O842" s="71"/>
      <c r="P842" s="71"/>
      <c r="Q842" s="71"/>
      <c r="W842" s="47"/>
      <c r="X842" s="47"/>
      <c r="Y842" s="47"/>
      <c r="Z842" s="47"/>
    </row>
    <row r="843" spans="2:26">
      <c r="B843" s="1209"/>
      <c r="E843" s="71"/>
      <c r="G843" s="193"/>
      <c r="J843" s="71"/>
      <c r="K843" s="1116"/>
      <c r="L843" s="71"/>
      <c r="M843" s="71"/>
      <c r="N843" s="71"/>
      <c r="O843" s="71"/>
      <c r="P843" s="71"/>
      <c r="Q843" s="71"/>
      <c r="W843" s="47"/>
      <c r="X843" s="47"/>
      <c r="Y843" s="47"/>
      <c r="Z843" s="47"/>
    </row>
    <row r="844" spans="2:26">
      <c r="B844" s="1209"/>
      <c r="E844" s="71"/>
      <c r="G844" s="193"/>
      <c r="J844" s="71"/>
      <c r="K844" s="1116"/>
      <c r="L844" s="71"/>
      <c r="M844" s="71"/>
      <c r="N844" s="71"/>
      <c r="O844" s="71"/>
      <c r="P844" s="71"/>
      <c r="Q844" s="71"/>
      <c r="W844" s="47"/>
      <c r="X844" s="47"/>
      <c r="Y844" s="47"/>
      <c r="Z844" s="47"/>
    </row>
    <row r="845" spans="2:26">
      <c r="B845" s="1209"/>
      <c r="E845" s="71"/>
      <c r="G845" s="193"/>
      <c r="J845" s="71"/>
      <c r="K845" s="1116"/>
      <c r="L845" s="71"/>
      <c r="M845" s="71"/>
      <c r="N845" s="71"/>
      <c r="O845" s="71"/>
      <c r="P845" s="71"/>
      <c r="Q845" s="71"/>
      <c r="W845" s="47"/>
      <c r="X845" s="47"/>
      <c r="Y845" s="47"/>
      <c r="Z845" s="47"/>
    </row>
    <row r="846" spans="2:26">
      <c r="B846" s="1209"/>
      <c r="E846" s="71"/>
      <c r="G846" s="193"/>
      <c r="J846" s="71"/>
      <c r="K846" s="1116"/>
      <c r="L846" s="71"/>
      <c r="M846" s="71"/>
      <c r="N846" s="71"/>
      <c r="O846" s="71"/>
      <c r="P846" s="71"/>
      <c r="Q846" s="71"/>
      <c r="W846" s="47"/>
      <c r="X846" s="47"/>
      <c r="Y846" s="47"/>
      <c r="Z846" s="47"/>
    </row>
    <row r="847" spans="2:26">
      <c r="B847" s="1209"/>
      <c r="E847" s="71"/>
      <c r="G847" s="193"/>
      <c r="J847" s="71"/>
      <c r="K847" s="1116"/>
      <c r="L847" s="71"/>
      <c r="M847" s="71"/>
      <c r="N847" s="71"/>
      <c r="O847" s="71"/>
      <c r="P847" s="71"/>
      <c r="Q847" s="71"/>
      <c r="W847" s="47"/>
      <c r="X847" s="47"/>
      <c r="Y847" s="47"/>
      <c r="Z847" s="47"/>
    </row>
    <row r="848" spans="2:26">
      <c r="B848" s="1209"/>
      <c r="E848" s="71"/>
      <c r="G848" s="193"/>
      <c r="J848" s="71"/>
      <c r="K848" s="1116"/>
      <c r="L848" s="71"/>
      <c r="M848" s="71"/>
      <c r="N848" s="71"/>
      <c r="O848" s="71"/>
      <c r="P848" s="71"/>
      <c r="Q848" s="71"/>
      <c r="W848" s="47"/>
      <c r="X848" s="47"/>
      <c r="Y848" s="47"/>
      <c r="Z848" s="47"/>
    </row>
    <row r="849" spans="2:26">
      <c r="B849" s="1209"/>
      <c r="E849" s="71"/>
      <c r="G849" s="193"/>
      <c r="J849" s="71"/>
      <c r="K849" s="1116"/>
      <c r="L849" s="71"/>
      <c r="M849" s="71"/>
      <c r="N849" s="71"/>
      <c r="O849" s="71"/>
      <c r="P849" s="71"/>
      <c r="Q849" s="71"/>
      <c r="W849" s="47"/>
      <c r="X849" s="47"/>
      <c r="Y849" s="47"/>
      <c r="Z849" s="47"/>
    </row>
    <row r="850" spans="2:26">
      <c r="B850" s="1209"/>
      <c r="E850" s="71"/>
      <c r="G850" s="193"/>
      <c r="J850" s="71"/>
      <c r="K850" s="1116"/>
      <c r="L850" s="71"/>
      <c r="M850" s="71"/>
      <c r="N850" s="71"/>
      <c r="O850" s="71"/>
      <c r="P850" s="71"/>
      <c r="Q850" s="71"/>
      <c r="W850" s="47"/>
      <c r="X850" s="47"/>
      <c r="Y850" s="47"/>
      <c r="Z850" s="47"/>
    </row>
    <row r="851" spans="2:26">
      <c r="B851" s="1209"/>
      <c r="E851" s="71"/>
      <c r="G851" s="193"/>
      <c r="J851" s="71"/>
      <c r="K851" s="1116"/>
      <c r="L851" s="71"/>
      <c r="M851" s="71"/>
      <c r="N851" s="71"/>
      <c r="O851" s="71"/>
      <c r="P851" s="71"/>
      <c r="Q851" s="71"/>
      <c r="W851" s="47"/>
      <c r="X851" s="47"/>
      <c r="Y851" s="47"/>
      <c r="Z851" s="47"/>
    </row>
    <row r="852" spans="2:26">
      <c r="B852" s="1209"/>
      <c r="E852" s="71"/>
      <c r="G852" s="193"/>
      <c r="J852" s="71"/>
      <c r="K852" s="1116"/>
      <c r="L852" s="71"/>
      <c r="M852" s="71"/>
      <c r="N852" s="71"/>
      <c r="O852" s="71"/>
      <c r="P852" s="71"/>
      <c r="Q852" s="71"/>
      <c r="W852" s="47"/>
      <c r="X852" s="47"/>
      <c r="Y852" s="47"/>
      <c r="Z852" s="47"/>
    </row>
    <row r="853" spans="2:26">
      <c r="B853" s="1209"/>
      <c r="E853" s="71"/>
      <c r="G853" s="193"/>
      <c r="J853" s="71"/>
      <c r="K853" s="1116"/>
      <c r="L853" s="71"/>
      <c r="M853" s="71"/>
      <c r="N853" s="71"/>
      <c r="O853" s="71"/>
      <c r="P853" s="71"/>
      <c r="Q853" s="71"/>
      <c r="W853" s="47"/>
      <c r="X853" s="47"/>
      <c r="Y853" s="47"/>
      <c r="Z853" s="47"/>
    </row>
    <row r="854" spans="2:26">
      <c r="B854" s="1209"/>
      <c r="E854" s="71"/>
      <c r="G854" s="193"/>
      <c r="J854" s="71"/>
      <c r="K854" s="1116"/>
      <c r="L854" s="71"/>
      <c r="M854" s="71"/>
      <c r="N854" s="71"/>
      <c r="O854" s="71"/>
      <c r="P854" s="71"/>
      <c r="Q854" s="71"/>
      <c r="W854" s="47"/>
      <c r="X854" s="47"/>
      <c r="Y854" s="47"/>
      <c r="Z854" s="47"/>
    </row>
    <row r="855" spans="2:26">
      <c r="B855" s="1209"/>
      <c r="E855" s="71"/>
      <c r="G855" s="193"/>
      <c r="J855" s="71"/>
      <c r="K855" s="1116"/>
      <c r="L855" s="71"/>
      <c r="M855" s="71"/>
      <c r="N855" s="71"/>
      <c r="O855" s="71"/>
      <c r="P855" s="71"/>
      <c r="Q855" s="71"/>
      <c r="W855" s="47"/>
      <c r="X855" s="47"/>
      <c r="Y855" s="47"/>
      <c r="Z855" s="47"/>
    </row>
    <row r="856" spans="2:26">
      <c r="B856" s="1209"/>
      <c r="E856" s="71"/>
      <c r="G856" s="193"/>
      <c r="J856" s="71"/>
      <c r="K856" s="1116"/>
      <c r="L856" s="71"/>
      <c r="M856" s="71"/>
      <c r="N856" s="71"/>
      <c r="O856" s="71"/>
      <c r="P856" s="71"/>
      <c r="Q856" s="71"/>
      <c r="W856" s="47"/>
      <c r="X856" s="47"/>
      <c r="Y856" s="47"/>
      <c r="Z856" s="47"/>
    </row>
    <row r="857" spans="2:26">
      <c r="B857" s="1209"/>
      <c r="E857" s="71"/>
      <c r="G857" s="193"/>
      <c r="J857" s="71"/>
      <c r="K857" s="1116"/>
      <c r="L857" s="71"/>
      <c r="M857" s="71"/>
      <c r="N857" s="71"/>
      <c r="O857" s="71"/>
      <c r="P857" s="71"/>
      <c r="Q857" s="71"/>
      <c r="W857" s="47"/>
      <c r="X857" s="47"/>
      <c r="Y857" s="47"/>
      <c r="Z857" s="47"/>
    </row>
    <row r="858" spans="2:26">
      <c r="B858" s="1209"/>
      <c r="E858" s="71"/>
      <c r="G858" s="193"/>
      <c r="J858" s="71"/>
      <c r="K858" s="1116"/>
      <c r="L858" s="71"/>
      <c r="M858" s="71"/>
      <c r="N858" s="71"/>
      <c r="O858" s="71"/>
      <c r="P858" s="71"/>
      <c r="Q858" s="71"/>
      <c r="W858" s="47"/>
      <c r="X858" s="47"/>
      <c r="Y858" s="47"/>
      <c r="Z858" s="47"/>
    </row>
    <row r="859" spans="2:26">
      <c r="B859" s="1209"/>
      <c r="E859" s="71"/>
      <c r="G859" s="193"/>
      <c r="J859" s="71"/>
      <c r="K859" s="1116"/>
      <c r="L859" s="71"/>
      <c r="M859" s="71"/>
      <c r="N859" s="71"/>
      <c r="O859" s="71"/>
      <c r="P859" s="71"/>
      <c r="Q859" s="71"/>
      <c r="W859" s="47"/>
      <c r="X859" s="47"/>
      <c r="Y859" s="47"/>
      <c r="Z859" s="47"/>
    </row>
    <row r="860" spans="2:26">
      <c r="B860" s="1209"/>
      <c r="E860" s="71"/>
      <c r="G860" s="193"/>
      <c r="J860" s="71"/>
      <c r="K860" s="1116"/>
      <c r="L860" s="71"/>
      <c r="M860" s="71"/>
      <c r="N860" s="71"/>
      <c r="O860" s="71"/>
      <c r="P860" s="71"/>
      <c r="Q860" s="71"/>
      <c r="W860" s="47"/>
      <c r="X860" s="47"/>
      <c r="Y860" s="47"/>
      <c r="Z860" s="47"/>
    </row>
    <row r="861" spans="2:26">
      <c r="B861" s="1209"/>
      <c r="E861" s="71"/>
      <c r="G861" s="193"/>
      <c r="J861" s="71"/>
      <c r="K861" s="1116"/>
      <c r="L861" s="71"/>
      <c r="M861" s="71"/>
      <c r="N861" s="71"/>
      <c r="O861" s="71"/>
      <c r="P861" s="71"/>
      <c r="Q861" s="71"/>
      <c r="W861" s="47"/>
      <c r="X861" s="47"/>
      <c r="Y861" s="47"/>
      <c r="Z861" s="47"/>
    </row>
    <row r="862" spans="2:26">
      <c r="B862" s="1209"/>
      <c r="E862" s="71"/>
      <c r="G862" s="193"/>
      <c r="J862" s="71"/>
      <c r="K862" s="1116"/>
      <c r="L862" s="71"/>
      <c r="M862" s="71"/>
      <c r="N862" s="71"/>
      <c r="O862" s="71"/>
      <c r="P862" s="71"/>
      <c r="Q862" s="71"/>
      <c r="W862" s="47"/>
      <c r="X862" s="47"/>
      <c r="Y862" s="47"/>
      <c r="Z862" s="47"/>
    </row>
    <row r="863" spans="2:26">
      <c r="B863" s="1209"/>
      <c r="E863" s="71"/>
      <c r="G863" s="193"/>
      <c r="J863" s="71"/>
      <c r="K863" s="1116"/>
      <c r="L863" s="71"/>
      <c r="M863" s="71"/>
      <c r="N863" s="71"/>
      <c r="O863" s="71"/>
      <c r="P863" s="71"/>
      <c r="Q863" s="71"/>
      <c r="W863" s="47"/>
      <c r="X863" s="47"/>
      <c r="Y863" s="47"/>
      <c r="Z863" s="47"/>
    </row>
    <row r="864" spans="2:26">
      <c r="B864" s="1209"/>
      <c r="E864" s="71"/>
      <c r="G864" s="193"/>
      <c r="J864" s="71"/>
      <c r="K864" s="1116"/>
      <c r="L864" s="71"/>
      <c r="M864" s="71"/>
      <c r="N864" s="71"/>
      <c r="O864" s="71"/>
      <c r="P864" s="71"/>
      <c r="Q864" s="71"/>
      <c r="W864" s="47"/>
      <c r="X864" s="47"/>
      <c r="Y864" s="47"/>
      <c r="Z864" s="47"/>
    </row>
    <row r="865" spans="2:26">
      <c r="B865" s="1209"/>
      <c r="E865" s="71"/>
      <c r="G865" s="193"/>
      <c r="J865" s="71"/>
      <c r="K865" s="1116"/>
      <c r="L865" s="71"/>
      <c r="M865" s="71"/>
      <c r="N865" s="71"/>
      <c r="O865" s="71"/>
      <c r="P865" s="71"/>
      <c r="Q865" s="71"/>
      <c r="W865" s="47"/>
      <c r="X865" s="47"/>
      <c r="Y865" s="47"/>
      <c r="Z865" s="47"/>
    </row>
    <row r="866" spans="2:26">
      <c r="B866" s="1209"/>
      <c r="E866" s="71"/>
      <c r="G866" s="193"/>
      <c r="J866" s="71"/>
      <c r="K866" s="1116"/>
      <c r="L866" s="71"/>
      <c r="M866" s="71"/>
      <c r="N866" s="71"/>
      <c r="O866" s="71"/>
      <c r="P866" s="71"/>
      <c r="Q866" s="71"/>
      <c r="W866" s="47"/>
      <c r="X866" s="47"/>
      <c r="Y866" s="47"/>
      <c r="Z866" s="47"/>
    </row>
    <row r="867" spans="2:26">
      <c r="B867" s="1209"/>
      <c r="E867" s="71"/>
      <c r="G867" s="193"/>
      <c r="J867" s="71"/>
      <c r="K867" s="1116"/>
      <c r="L867" s="71"/>
      <c r="M867" s="71"/>
      <c r="N867" s="71"/>
      <c r="O867" s="71"/>
      <c r="P867" s="71"/>
      <c r="Q867" s="71"/>
      <c r="W867" s="47"/>
      <c r="X867" s="47"/>
      <c r="Y867" s="47"/>
      <c r="Z867" s="47"/>
    </row>
    <row r="868" spans="2:26">
      <c r="B868" s="1209"/>
      <c r="E868" s="71"/>
      <c r="G868" s="193"/>
      <c r="J868" s="71"/>
      <c r="K868" s="1116"/>
      <c r="L868" s="71"/>
      <c r="M868" s="71"/>
      <c r="N868" s="71"/>
      <c r="O868" s="71"/>
      <c r="P868" s="71"/>
      <c r="Q868" s="71"/>
      <c r="W868" s="47"/>
      <c r="X868" s="47"/>
      <c r="Y868" s="47"/>
      <c r="Z868" s="47"/>
    </row>
    <row r="869" spans="2:26">
      <c r="B869" s="1209"/>
      <c r="E869" s="71"/>
      <c r="G869" s="193"/>
      <c r="J869" s="71"/>
      <c r="K869" s="1116"/>
      <c r="L869" s="71"/>
      <c r="M869" s="71"/>
      <c r="N869" s="71"/>
      <c r="O869" s="71"/>
      <c r="P869" s="71"/>
      <c r="Q869" s="71"/>
      <c r="W869" s="47"/>
      <c r="X869" s="47"/>
      <c r="Y869" s="47"/>
      <c r="Z869" s="47"/>
    </row>
    <row r="870" spans="2:26">
      <c r="B870" s="1209"/>
      <c r="E870" s="71"/>
      <c r="G870" s="193"/>
      <c r="J870" s="71"/>
      <c r="K870" s="1116"/>
      <c r="L870" s="71"/>
      <c r="M870" s="71"/>
      <c r="N870" s="71"/>
      <c r="O870" s="71"/>
      <c r="P870" s="71"/>
      <c r="Q870" s="71"/>
      <c r="W870" s="47"/>
      <c r="X870" s="47"/>
      <c r="Y870" s="47"/>
      <c r="Z870" s="47"/>
    </row>
    <row r="871" spans="2:26">
      <c r="B871" s="1209"/>
      <c r="E871" s="71"/>
      <c r="G871" s="193"/>
      <c r="J871" s="71"/>
      <c r="K871" s="1116"/>
      <c r="L871" s="71"/>
      <c r="M871" s="71"/>
      <c r="N871" s="71"/>
      <c r="O871" s="71"/>
      <c r="P871" s="71"/>
      <c r="Q871" s="71"/>
      <c r="W871" s="47"/>
      <c r="X871" s="47"/>
      <c r="Y871" s="47"/>
      <c r="Z871" s="47"/>
    </row>
    <row r="872" spans="2:26">
      <c r="B872" s="1209"/>
      <c r="E872" s="71"/>
      <c r="G872" s="193"/>
      <c r="J872" s="71"/>
      <c r="K872" s="1116"/>
      <c r="L872" s="71"/>
      <c r="M872" s="71"/>
      <c r="N872" s="71"/>
      <c r="O872" s="71"/>
      <c r="P872" s="71"/>
      <c r="Q872" s="71"/>
      <c r="W872" s="47"/>
      <c r="X872" s="47"/>
      <c r="Y872" s="47"/>
      <c r="Z872" s="47"/>
    </row>
    <row r="873" spans="2:26">
      <c r="B873" s="1209"/>
      <c r="E873" s="71"/>
      <c r="G873" s="193"/>
      <c r="J873" s="71"/>
      <c r="K873" s="1116"/>
      <c r="L873" s="71"/>
      <c r="M873" s="71"/>
      <c r="N873" s="71"/>
      <c r="O873" s="71"/>
      <c r="P873" s="71"/>
      <c r="Q873" s="71"/>
      <c r="W873" s="47"/>
      <c r="X873" s="47"/>
      <c r="Y873" s="47"/>
      <c r="Z873" s="47"/>
    </row>
    <row r="874" spans="2:26">
      <c r="B874" s="1209"/>
      <c r="E874" s="71"/>
      <c r="G874" s="193"/>
      <c r="J874" s="71"/>
      <c r="K874" s="1116"/>
      <c r="L874" s="71"/>
      <c r="M874" s="71"/>
      <c r="N874" s="71"/>
      <c r="O874" s="71"/>
      <c r="P874" s="71"/>
      <c r="Q874" s="71"/>
      <c r="W874" s="47"/>
      <c r="X874" s="47"/>
      <c r="Y874" s="47"/>
      <c r="Z874" s="47"/>
    </row>
    <row r="875" spans="2:26">
      <c r="B875" s="1209"/>
      <c r="E875" s="71"/>
      <c r="G875" s="193"/>
      <c r="J875" s="71"/>
      <c r="K875" s="1116"/>
      <c r="L875" s="71"/>
      <c r="M875" s="71"/>
      <c r="N875" s="71"/>
      <c r="O875" s="71"/>
      <c r="P875" s="71"/>
      <c r="Q875" s="71"/>
      <c r="W875" s="47"/>
      <c r="X875" s="47"/>
      <c r="Y875" s="47"/>
      <c r="Z875" s="47"/>
    </row>
    <row r="876" spans="2:26">
      <c r="B876" s="1209"/>
      <c r="E876" s="71"/>
      <c r="G876" s="193"/>
      <c r="J876" s="71"/>
      <c r="K876" s="1116"/>
      <c r="L876" s="71"/>
      <c r="M876" s="71"/>
      <c r="N876" s="71"/>
      <c r="O876" s="71"/>
      <c r="P876" s="71"/>
      <c r="Q876" s="71"/>
      <c r="W876" s="47"/>
      <c r="X876" s="47"/>
      <c r="Y876" s="47"/>
      <c r="Z876" s="47"/>
    </row>
    <row r="877" spans="2:26">
      <c r="B877" s="1209"/>
      <c r="E877" s="71"/>
      <c r="G877" s="193"/>
      <c r="J877" s="71"/>
      <c r="K877" s="1116"/>
      <c r="L877" s="71"/>
      <c r="M877" s="71"/>
      <c r="N877" s="71"/>
      <c r="O877" s="71"/>
      <c r="P877" s="71"/>
      <c r="Q877" s="71"/>
      <c r="W877" s="47"/>
      <c r="X877" s="47"/>
      <c r="Y877" s="47"/>
      <c r="Z877" s="47"/>
    </row>
    <row r="878" spans="2:26">
      <c r="B878" s="1209"/>
      <c r="E878" s="71"/>
      <c r="G878" s="193"/>
      <c r="J878" s="71"/>
      <c r="K878" s="1116"/>
      <c r="L878" s="71"/>
      <c r="M878" s="71"/>
      <c r="N878" s="71"/>
      <c r="O878" s="71"/>
      <c r="P878" s="71"/>
      <c r="Q878" s="71"/>
      <c r="W878" s="47"/>
      <c r="X878" s="47"/>
      <c r="Y878" s="47"/>
      <c r="Z878" s="47"/>
    </row>
    <row r="879" spans="2:26">
      <c r="B879" s="1209"/>
      <c r="E879" s="71"/>
      <c r="G879" s="193"/>
      <c r="J879" s="71"/>
      <c r="K879" s="1116"/>
      <c r="L879" s="71"/>
      <c r="M879" s="71"/>
      <c r="N879" s="71"/>
      <c r="O879" s="71"/>
      <c r="P879" s="71"/>
      <c r="Q879" s="71"/>
      <c r="W879" s="47"/>
      <c r="X879" s="47"/>
      <c r="Y879" s="47"/>
      <c r="Z879" s="47"/>
    </row>
    <row r="880" spans="2:26">
      <c r="B880" s="1209"/>
      <c r="E880" s="71"/>
      <c r="G880" s="193"/>
      <c r="J880" s="71"/>
      <c r="K880" s="1116"/>
      <c r="L880" s="71"/>
      <c r="M880" s="71"/>
      <c r="N880" s="71"/>
      <c r="O880" s="71"/>
      <c r="P880" s="71"/>
      <c r="Q880" s="71"/>
      <c r="W880" s="47"/>
      <c r="X880" s="47"/>
      <c r="Y880" s="47"/>
      <c r="Z880" s="47"/>
    </row>
    <row r="881" spans="2:26">
      <c r="B881" s="1209"/>
      <c r="E881" s="71"/>
      <c r="G881" s="193"/>
      <c r="J881" s="71"/>
      <c r="K881" s="1116"/>
      <c r="L881" s="71"/>
      <c r="M881" s="71"/>
      <c r="N881" s="71"/>
      <c r="O881" s="71"/>
      <c r="P881" s="71"/>
      <c r="Q881" s="71"/>
      <c r="W881" s="47"/>
      <c r="X881" s="47"/>
      <c r="Y881" s="47"/>
      <c r="Z881" s="47"/>
    </row>
    <row r="882" spans="2:26">
      <c r="B882" s="1209"/>
      <c r="E882" s="71"/>
      <c r="G882" s="193"/>
      <c r="J882" s="71"/>
      <c r="K882" s="1116"/>
      <c r="L882" s="71"/>
      <c r="M882" s="71"/>
      <c r="N882" s="71"/>
      <c r="O882" s="71"/>
      <c r="P882" s="71"/>
      <c r="Q882" s="71"/>
      <c r="W882" s="47"/>
      <c r="X882" s="47"/>
      <c r="Y882" s="47"/>
      <c r="Z882" s="47"/>
    </row>
    <row r="883" spans="2:26">
      <c r="B883" s="1209"/>
      <c r="E883" s="71"/>
      <c r="G883" s="193"/>
      <c r="J883" s="71"/>
      <c r="K883" s="1116"/>
      <c r="L883" s="71"/>
      <c r="M883" s="71"/>
      <c r="N883" s="71"/>
      <c r="O883" s="71"/>
      <c r="P883" s="71"/>
      <c r="Q883" s="71"/>
      <c r="W883" s="47"/>
      <c r="X883" s="47"/>
      <c r="Y883" s="47"/>
      <c r="Z883" s="47"/>
    </row>
    <row r="884" spans="2:26">
      <c r="B884" s="1209"/>
      <c r="E884" s="71"/>
      <c r="G884" s="193"/>
      <c r="J884" s="71"/>
      <c r="K884" s="1116"/>
      <c r="L884" s="71"/>
      <c r="M884" s="71"/>
      <c r="N884" s="71"/>
      <c r="O884" s="71"/>
      <c r="P884" s="71"/>
      <c r="Q884" s="71"/>
      <c r="W884" s="47"/>
      <c r="X884" s="47"/>
      <c r="Y884" s="47"/>
      <c r="Z884" s="47"/>
    </row>
    <row r="885" spans="2:26">
      <c r="B885" s="1209"/>
      <c r="E885" s="71"/>
      <c r="G885" s="193"/>
      <c r="J885" s="71"/>
      <c r="K885" s="1116"/>
      <c r="L885" s="71"/>
      <c r="M885" s="71"/>
      <c r="N885" s="71"/>
      <c r="O885" s="71"/>
      <c r="P885" s="71"/>
      <c r="Q885" s="71"/>
      <c r="W885" s="47"/>
      <c r="X885" s="47"/>
      <c r="Y885" s="47"/>
      <c r="Z885" s="47"/>
    </row>
    <row r="886" spans="2:26">
      <c r="B886" s="1209"/>
      <c r="E886" s="71"/>
      <c r="G886" s="193"/>
      <c r="J886" s="71"/>
      <c r="K886" s="1116"/>
      <c r="L886" s="71"/>
      <c r="M886" s="71"/>
      <c r="N886" s="71"/>
      <c r="O886" s="71"/>
      <c r="P886" s="71"/>
      <c r="Q886" s="71"/>
      <c r="W886" s="47"/>
      <c r="X886" s="47"/>
      <c r="Y886" s="47"/>
      <c r="Z886" s="47"/>
    </row>
    <row r="887" spans="2:26">
      <c r="B887" s="1209"/>
      <c r="E887" s="71"/>
      <c r="G887" s="193"/>
      <c r="J887" s="71"/>
      <c r="K887" s="1116"/>
      <c r="L887" s="71"/>
      <c r="M887" s="71"/>
      <c r="N887" s="71"/>
      <c r="O887" s="71"/>
      <c r="P887" s="71"/>
      <c r="Q887" s="71"/>
      <c r="W887" s="47"/>
      <c r="X887" s="47"/>
      <c r="Y887" s="47"/>
      <c r="Z887" s="47"/>
    </row>
    <row r="888" spans="2:26">
      <c r="B888" s="1209"/>
      <c r="E888" s="71"/>
      <c r="G888" s="193"/>
      <c r="J888" s="71"/>
      <c r="K888" s="1116"/>
      <c r="L888" s="71"/>
      <c r="M888" s="71"/>
      <c r="N888" s="71"/>
      <c r="O888" s="71"/>
      <c r="P888" s="71"/>
      <c r="Q888" s="71"/>
      <c r="W888" s="47"/>
      <c r="X888" s="47"/>
      <c r="Y888" s="47"/>
      <c r="Z888" s="47"/>
    </row>
    <row r="889" spans="2:26">
      <c r="B889" s="1209"/>
      <c r="E889" s="71"/>
      <c r="G889" s="193"/>
      <c r="J889" s="71"/>
      <c r="K889" s="1116"/>
      <c r="L889" s="71"/>
      <c r="M889" s="71"/>
      <c r="N889" s="71"/>
      <c r="O889" s="71"/>
      <c r="P889" s="71"/>
      <c r="Q889" s="71"/>
      <c r="W889" s="47"/>
      <c r="X889" s="47"/>
      <c r="Y889" s="47"/>
      <c r="Z889" s="47"/>
    </row>
    <row r="890" spans="2:26">
      <c r="B890" s="1209"/>
      <c r="E890" s="71"/>
      <c r="G890" s="193"/>
      <c r="J890" s="71"/>
      <c r="K890" s="1116"/>
      <c r="L890" s="71"/>
      <c r="M890" s="71"/>
      <c r="N890" s="71"/>
      <c r="O890" s="71"/>
      <c r="P890" s="71"/>
      <c r="Q890" s="71"/>
      <c r="W890" s="47"/>
      <c r="X890" s="47"/>
      <c r="Y890" s="47"/>
      <c r="Z890" s="47"/>
    </row>
    <row r="891" spans="2:26">
      <c r="B891" s="1209"/>
      <c r="E891" s="71"/>
      <c r="G891" s="193"/>
      <c r="J891" s="71"/>
      <c r="K891" s="1116"/>
      <c r="L891" s="71"/>
      <c r="M891" s="71"/>
      <c r="N891" s="71"/>
      <c r="O891" s="71"/>
      <c r="P891" s="71"/>
      <c r="Q891" s="71"/>
      <c r="W891" s="47"/>
      <c r="X891" s="47"/>
      <c r="Y891" s="47"/>
      <c r="Z891" s="47"/>
    </row>
    <row r="892" spans="2:26">
      <c r="B892" s="1209"/>
      <c r="E892" s="71"/>
      <c r="G892" s="193"/>
      <c r="J892" s="71"/>
      <c r="K892" s="1116"/>
      <c r="L892" s="71"/>
      <c r="M892" s="71"/>
      <c r="N892" s="71"/>
      <c r="O892" s="71"/>
      <c r="P892" s="71"/>
      <c r="Q892" s="71"/>
      <c r="W892" s="47"/>
      <c r="X892" s="47"/>
      <c r="Y892" s="47"/>
      <c r="Z892" s="47"/>
    </row>
    <row r="893" spans="2:26">
      <c r="B893" s="1209"/>
      <c r="E893" s="71"/>
      <c r="G893" s="193"/>
      <c r="J893" s="71"/>
      <c r="K893" s="1116"/>
      <c r="L893" s="71"/>
      <c r="M893" s="71"/>
      <c r="N893" s="71"/>
      <c r="O893" s="71"/>
      <c r="P893" s="71"/>
      <c r="Q893" s="71"/>
      <c r="W893" s="47"/>
      <c r="X893" s="47"/>
      <c r="Y893" s="47"/>
      <c r="Z893" s="47"/>
    </row>
    <row r="894" spans="2:26">
      <c r="B894" s="1209"/>
      <c r="E894" s="71"/>
      <c r="G894" s="193"/>
      <c r="J894" s="71"/>
      <c r="K894" s="1116"/>
      <c r="L894" s="71"/>
      <c r="M894" s="71"/>
      <c r="N894" s="71"/>
      <c r="O894" s="71"/>
      <c r="P894" s="71"/>
      <c r="Q894" s="71"/>
      <c r="W894" s="47"/>
      <c r="X894" s="47"/>
      <c r="Y894" s="47"/>
      <c r="Z894" s="47"/>
    </row>
    <row r="895" spans="2:26">
      <c r="B895" s="1209"/>
      <c r="E895" s="71"/>
      <c r="G895" s="193"/>
      <c r="J895" s="71"/>
      <c r="K895" s="1116"/>
      <c r="L895" s="71"/>
      <c r="M895" s="71"/>
      <c r="N895" s="71"/>
      <c r="O895" s="71"/>
      <c r="P895" s="71"/>
      <c r="Q895" s="71"/>
      <c r="W895" s="47"/>
      <c r="X895" s="47"/>
      <c r="Y895" s="47"/>
      <c r="Z895" s="47"/>
    </row>
    <row r="896" spans="2:26">
      <c r="B896" s="1209"/>
      <c r="E896" s="71"/>
      <c r="G896" s="193"/>
      <c r="J896" s="71"/>
      <c r="K896" s="1116"/>
      <c r="L896" s="71"/>
      <c r="M896" s="71"/>
      <c r="N896" s="71"/>
      <c r="O896" s="71"/>
      <c r="P896" s="71"/>
      <c r="Q896" s="71"/>
      <c r="W896" s="47"/>
      <c r="X896" s="47"/>
      <c r="Y896" s="47"/>
      <c r="Z896" s="47"/>
    </row>
    <row r="897" spans="1:29">
      <c r="B897" s="1209"/>
      <c r="E897" s="71"/>
      <c r="G897" s="193"/>
      <c r="J897" s="71"/>
      <c r="K897" s="1116"/>
      <c r="L897" s="71"/>
      <c r="M897" s="71"/>
      <c r="N897" s="71"/>
      <c r="O897" s="71"/>
      <c r="P897" s="71"/>
      <c r="Q897" s="71"/>
      <c r="W897" s="47"/>
      <c r="X897" s="47"/>
      <c r="Y897" s="47"/>
      <c r="Z897" s="47"/>
    </row>
    <row r="898" spans="1:29">
      <c r="B898" s="1209"/>
      <c r="E898" s="71"/>
      <c r="G898" s="193"/>
      <c r="J898" s="71"/>
      <c r="K898" s="1116"/>
      <c r="L898" s="71"/>
      <c r="M898" s="71"/>
      <c r="N898" s="71"/>
      <c r="O898" s="71"/>
      <c r="P898" s="71"/>
      <c r="Q898" s="71"/>
      <c r="W898" s="47"/>
      <c r="X898" s="47"/>
      <c r="Y898" s="47"/>
      <c r="Z898" s="47"/>
    </row>
    <row r="899" spans="1:29">
      <c r="B899" s="1209"/>
      <c r="E899" s="71"/>
      <c r="G899" s="193"/>
      <c r="J899" s="71"/>
      <c r="K899" s="1116"/>
      <c r="L899" s="71"/>
      <c r="M899" s="71"/>
      <c r="N899" s="71"/>
      <c r="O899" s="71"/>
      <c r="P899" s="71"/>
      <c r="Q899" s="71"/>
      <c r="W899" s="47"/>
      <c r="X899" s="47"/>
      <c r="Y899" s="47"/>
      <c r="Z899" s="47"/>
    </row>
    <row r="900" spans="1:29">
      <c r="B900" s="1209"/>
      <c r="E900" s="71"/>
      <c r="G900" s="193"/>
      <c r="J900" s="71"/>
      <c r="K900" s="1116"/>
      <c r="L900" s="71"/>
      <c r="M900" s="71"/>
      <c r="N900" s="71"/>
      <c r="O900" s="71"/>
      <c r="P900" s="71"/>
      <c r="Q900" s="71"/>
      <c r="W900" s="47"/>
      <c r="X900" s="47"/>
      <c r="Y900" s="47"/>
      <c r="Z900" s="47"/>
    </row>
    <row r="904" spans="1:29" ht="15.5">
      <c r="A904" s="1124" t="s">
        <v>3140</v>
      </c>
    </row>
    <row r="906" spans="1:29" ht="69">
      <c r="A906" s="547" t="s">
        <v>172</v>
      </c>
      <c r="B906" s="547" t="s">
        <v>1830</v>
      </c>
      <c r="C906" s="547" t="s">
        <v>3037</v>
      </c>
      <c r="D906" s="1111" t="s">
        <v>3148</v>
      </c>
      <c r="E906" s="547" t="s">
        <v>3038</v>
      </c>
      <c r="F906" s="547" t="s">
        <v>3154</v>
      </c>
      <c r="G906" s="547" t="s">
        <v>22</v>
      </c>
      <c r="H906" s="547" t="s">
        <v>976</v>
      </c>
      <c r="I906" s="547" t="s">
        <v>1055</v>
      </c>
      <c r="J906" s="547" t="s">
        <v>3051</v>
      </c>
      <c r="K906" s="547" t="s">
        <v>977</v>
      </c>
      <c r="L906" s="547" t="s">
        <v>2855</v>
      </c>
      <c r="M906" s="547" t="s">
        <v>3036</v>
      </c>
      <c r="N906" s="547" t="s">
        <v>1027</v>
      </c>
      <c r="O906" s="547" t="s">
        <v>1028</v>
      </c>
      <c r="P906" s="547" t="s">
        <v>136</v>
      </c>
      <c r="Q906" s="547" t="s">
        <v>2936</v>
      </c>
      <c r="R906" s="547" t="s">
        <v>2937</v>
      </c>
      <c r="S906" s="547" t="s">
        <v>3059</v>
      </c>
      <c r="T906" s="547" t="s">
        <v>145</v>
      </c>
      <c r="U906" s="547" t="s">
        <v>137</v>
      </c>
      <c r="V906" s="547" t="s">
        <v>23</v>
      </c>
      <c r="W906" s="547" t="s">
        <v>1056</v>
      </c>
      <c r="X906" s="547" t="s">
        <v>1057</v>
      </c>
      <c r="Y906" s="547" t="s">
        <v>138</v>
      </c>
      <c r="Z906" s="547" t="s">
        <v>3067</v>
      </c>
      <c r="AA906" s="547" t="s">
        <v>267</v>
      </c>
      <c r="AB906" s="547" t="s">
        <v>3092</v>
      </c>
      <c r="AC906" s="547" t="s">
        <v>28</v>
      </c>
    </row>
    <row r="907" spans="1:29" ht="12.5">
      <c r="B907" s="1209"/>
      <c r="E907" s="71"/>
      <c r="G907"/>
      <c r="H907"/>
      <c r="I907"/>
      <c r="J907"/>
      <c r="K907"/>
      <c r="L907"/>
      <c r="M907"/>
      <c r="N907"/>
      <c r="O907"/>
      <c r="P907" s="1122"/>
      <c r="Q907"/>
      <c r="R907"/>
      <c r="S907"/>
      <c r="T907" s="45"/>
      <c r="U907" s="45"/>
      <c r="V907" s="45"/>
      <c r="W907" s="45"/>
      <c r="X907" s="45"/>
      <c r="Y907"/>
      <c r="Z907"/>
      <c r="AA907" s="45"/>
      <c r="AB907"/>
      <c r="AC907"/>
    </row>
    <row r="908" spans="1:29" ht="12.5">
      <c r="B908" s="1209"/>
      <c r="E908" s="71"/>
      <c r="G908"/>
      <c r="H908"/>
      <c r="I908"/>
      <c r="J908"/>
      <c r="K908"/>
      <c r="L908"/>
      <c r="M908"/>
      <c r="N908"/>
      <c r="O908"/>
      <c r="P908" s="1122"/>
      <c r="Q908"/>
      <c r="R908"/>
      <c r="S908"/>
      <c r="T908" s="45"/>
      <c r="U908" s="45"/>
      <c r="V908" s="45"/>
      <c r="W908" s="45"/>
      <c r="X908" s="45"/>
      <c r="Y908"/>
      <c r="Z908"/>
      <c r="AA908" s="45"/>
      <c r="AB908"/>
      <c r="AC908"/>
    </row>
    <row r="909" spans="1:29" ht="12.5">
      <c r="B909" s="1209"/>
      <c r="E909" s="71"/>
      <c r="G909"/>
      <c r="H909"/>
      <c r="I909"/>
      <c r="J909"/>
      <c r="K909"/>
      <c r="L909"/>
      <c r="M909"/>
      <c r="N909"/>
      <c r="O909"/>
      <c r="P909" s="1122"/>
      <c r="Q909"/>
      <c r="R909"/>
      <c r="S909"/>
      <c r="T909" s="45"/>
      <c r="U909" s="45"/>
      <c r="V909" s="45"/>
      <c r="W909" s="45"/>
      <c r="X909" s="45"/>
      <c r="Y909"/>
      <c r="Z909"/>
      <c r="AA909" s="45"/>
      <c r="AB909"/>
      <c r="AC909"/>
    </row>
    <row r="910" spans="1:29" ht="12.5">
      <c r="B910" s="1209"/>
      <c r="E910" s="71"/>
      <c r="G910"/>
      <c r="H910"/>
      <c r="I910"/>
      <c r="J910"/>
      <c r="K910"/>
      <c r="L910"/>
      <c r="M910"/>
      <c r="N910"/>
      <c r="O910"/>
      <c r="P910" s="1122"/>
      <c r="Q910"/>
      <c r="R910"/>
      <c r="S910"/>
      <c r="T910" s="45"/>
      <c r="U910" s="45"/>
      <c r="V910" s="45"/>
      <c r="W910" s="45"/>
      <c r="X910" s="45"/>
      <c r="Y910"/>
      <c r="Z910"/>
      <c r="AA910" s="45"/>
      <c r="AB910"/>
      <c r="AC910"/>
    </row>
    <row r="911" spans="1:29" ht="12.5">
      <c r="B911" s="1209"/>
      <c r="E911" s="71"/>
      <c r="G911"/>
      <c r="H911"/>
      <c r="I911"/>
      <c r="J911"/>
      <c r="K911"/>
      <c r="L911"/>
      <c r="M911"/>
      <c r="N911"/>
      <c r="O911"/>
      <c r="P911" s="1122"/>
      <c r="Q911"/>
      <c r="R911"/>
      <c r="S911"/>
      <c r="T911" s="45"/>
      <c r="U911" s="45"/>
      <c r="V911" s="45"/>
      <c r="W911" s="45"/>
      <c r="X911" s="45"/>
      <c r="Y911"/>
      <c r="Z911"/>
      <c r="AA911" s="45"/>
      <c r="AB911"/>
      <c r="AC911"/>
    </row>
    <row r="912" spans="1:29" ht="12.5">
      <c r="B912" s="1209"/>
      <c r="E912" s="71"/>
      <c r="G912"/>
      <c r="H912"/>
      <c r="I912"/>
      <c r="J912"/>
      <c r="K912"/>
      <c r="L912"/>
      <c r="M912"/>
      <c r="N912"/>
      <c r="O912"/>
      <c r="P912" s="1122"/>
      <c r="Q912"/>
      <c r="R912"/>
      <c r="S912"/>
      <c r="T912" s="45"/>
      <c r="U912" s="45"/>
      <c r="V912" s="45"/>
      <c r="W912" s="45"/>
      <c r="X912" s="45"/>
      <c r="Y912"/>
      <c r="Z912"/>
      <c r="AA912" s="45"/>
      <c r="AB912"/>
      <c r="AC912"/>
    </row>
    <row r="913" spans="2:29" ht="12.5">
      <c r="B913" s="1209"/>
      <c r="E913" s="71"/>
      <c r="G913"/>
      <c r="H913"/>
      <c r="I913"/>
      <c r="J913"/>
      <c r="K913"/>
      <c r="L913"/>
      <c r="M913"/>
      <c r="N913"/>
      <c r="O913"/>
      <c r="P913" s="1122"/>
      <c r="Q913"/>
      <c r="R913"/>
      <c r="S913"/>
      <c r="T913" s="45"/>
      <c r="U913" s="45"/>
      <c r="V913" s="45"/>
      <c r="W913" s="45"/>
      <c r="X913" s="45"/>
      <c r="Y913"/>
      <c r="Z913"/>
      <c r="AA913" s="45"/>
      <c r="AB913"/>
      <c r="AC913"/>
    </row>
    <row r="914" spans="2:29" ht="12.5">
      <c r="B914" s="1209"/>
      <c r="E914" s="71"/>
      <c r="G914"/>
      <c r="H914"/>
      <c r="I914"/>
      <c r="J914"/>
      <c r="K914"/>
      <c r="L914"/>
      <c r="M914"/>
      <c r="N914"/>
      <c r="O914"/>
      <c r="P914" s="1122"/>
      <c r="Q914"/>
      <c r="R914"/>
      <c r="S914"/>
      <c r="T914" s="45"/>
      <c r="U914" s="45"/>
      <c r="V914" s="45"/>
      <c r="W914" s="45"/>
      <c r="X914" s="45"/>
      <c r="Y914"/>
      <c r="Z914"/>
      <c r="AA914" s="45"/>
      <c r="AB914"/>
      <c r="AC914"/>
    </row>
    <row r="915" spans="2:29" ht="12.5">
      <c r="B915" s="1209"/>
      <c r="E915" s="71"/>
      <c r="G915"/>
      <c r="H915"/>
      <c r="I915"/>
      <c r="J915"/>
      <c r="K915"/>
      <c r="L915"/>
      <c r="M915"/>
      <c r="N915"/>
      <c r="O915"/>
      <c r="P915" s="1122"/>
      <c r="Q915"/>
      <c r="R915"/>
      <c r="S915"/>
      <c r="T915" s="45"/>
      <c r="U915" s="45"/>
      <c r="V915" s="45"/>
      <c r="W915" s="45"/>
      <c r="X915" s="45"/>
      <c r="Y915"/>
      <c r="Z915"/>
      <c r="AA915" s="45"/>
      <c r="AB915"/>
      <c r="AC915"/>
    </row>
    <row r="916" spans="2:29" ht="12.5">
      <c r="B916" s="1209"/>
      <c r="E916" s="71"/>
      <c r="G916"/>
      <c r="H916"/>
      <c r="I916"/>
      <c r="J916"/>
      <c r="K916"/>
      <c r="L916"/>
      <c r="M916"/>
      <c r="N916"/>
      <c r="O916"/>
      <c r="P916" s="1122"/>
      <c r="Q916"/>
      <c r="R916"/>
      <c r="S916"/>
      <c r="T916" s="45"/>
      <c r="U916" s="45"/>
      <c r="V916" s="45"/>
      <c r="W916" s="45"/>
      <c r="X916" s="45"/>
      <c r="Y916"/>
      <c r="Z916"/>
      <c r="AA916" s="45"/>
      <c r="AB916"/>
      <c r="AC916"/>
    </row>
    <row r="917" spans="2:29" ht="12.5">
      <c r="B917" s="1209"/>
      <c r="E917" s="71"/>
      <c r="G917"/>
      <c r="H917"/>
      <c r="I917"/>
      <c r="J917"/>
      <c r="K917"/>
      <c r="L917"/>
      <c r="M917"/>
      <c r="N917"/>
      <c r="O917"/>
      <c r="P917" s="1122"/>
      <c r="Q917"/>
      <c r="R917"/>
      <c r="S917"/>
      <c r="T917" s="45"/>
      <c r="U917" s="45"/>
      <c r="V917" s="45"/>
      <c r="W917" s="45"/>
      <c r="X917" s="45"/>
      <c r="Y917"/>
      <c r="Z917"/>
      <c r="AA917" s="45"/>
      <c r="AB917"/>
      <c r="AC917"/>
    </row>
    <row r="918" spans="2:29" ht="12.5">
      <c r="B918" s="1209"/>
      <c r="E918" s="71"/>
      <c r="G918"/>
      <c r="H918"/>
      <c r="I918"/>
      <c r="J918"/>
      <c r="K918"/>
      <c r="L918"/>
      <c r="M918"/>
      <c r="N918"/>
      <c r="O918"/>
      <c r="P918" s="1122"/>
      <c r="Q918"/>
      <c r="R918"/>
      <c r="S918"/>
      <c r="T918" s="45"/>
      <c r="U918" s="45"/>
      <c r="V918" s="45"/>
      <c r="W918" s="45"/>
      <c r="X918" s="45"/>
      <c r="Y918"/>
      <c r="Z918"/>
      <c r="AA918" s="45"/>
      <c r="AB918"/>
      <c r="AC918"/>
    </row>
    <row r="919" spans="2:29" ht="12.5">
      <c r="B919" s="1209"/>
      <c r="E919" s="71"/>
      <c r="G919"/>
      <c r="H919"/>
      <c r="I919"/>
      <c r="J919"/>
      <c r="K919"/>
      <c r="L919"/>
      <c r="M919"/>
      <c r="N919"/>
      <c r="O919"/>
      <c r="P919" s="1122"/>
      <c r="Q919"/>
      <c r="R919"/>
      <c r="S919"/>
      <c r="T919" s="45"/>
      <c r="U919" s="45"/>
      <c r="V919" s="45"/>
      <c r="W919" s="45"/>
      <c r="X919" s="45"/>
      <c r="Y919"/>
      <c r="Z919"/>
      <c r="AA919" s="45"/>
      <c r="AB919"/>
      <c r="AC919"/>
    </row>
    <row r="920" spans="2:29" ht="12.5">
      <c r="B920" s="1209"/>
      <c r="E920" s="71"/>
      <c r="G920"/>
      <c r="H920"/>
      <c r="I920"/>
      <c r="J920"/>
      <c r="K920"/>
      <c r="L920"/>
      <c r="M920"/>
      <c r="N920"/>
      <c r="O920"/>
      <c r="P920" s="1122"/>
      <c r="Q920"/>
      <c r="R920"/>
      <c r="S920"/>
      <c r="T920" s="45"/>
      <c r="U920" s="45"/>
      <c r="V920" s="45"/>
      <c r="W920" s="45"/>
      <c r="X920" s="45"/>
      <c r="Y920"/>
      <c r="Z920"/>
      <c r="AA920" s="45"/>
      <c r="AB920"/>
      <c r="AC920"/>
    </row>
    <row r="921" spans="2:29" ht="12.5">
      <c r="B921" s="1209"/>
      <c r="E921" s="71"/>
      <c r="G921"/>
      <c r="H921"/>
      <c r="I921"/>
      <c r="J921"/>
      <c r="K921"/>
      <c r="L921"/>
      <c r="M921"/>
      <c r="N921"/>
      <c r="O921"/>
      <c r="P921" s="1122"/>
      <c r="Q921"/>
      <c r="R921"/>
      <c r="S921"/>
      <c r="T921" s="45"/>
      <c r="U921" s="45"/>
      <c r="V921" s="45"/>
      <c r="W921" s="45"/>
      <c r="X921" s="45"/>
      <c r="Y921"/>
      <c r="Z921"/>
      <c r="AA921" s="45"/>
      <c r="AB921"/>
      <c r="AC921"/>
    </row>
    <row r="922" spans="2:29" ht="12.5">
      <c r="B922" s="1209"/>
      <c r="E922" s="71"/>
      <c r="G922"/>
      <c r="H922"/>
      <c r="I922"/>
      <c r="J922"/>
      <c r="K922"/>
      <c r="L922"/>
      <c r="M922"/>
      <c r="N922"/>
      <c r="O922"/>
      <c r="P922" s="1122"/>
      <c r="Q922"/>
      <c r="R922"/>
      <c r="S922"/>
      <c r="T922" s="45"/>
      <c r="U922" s="45"/>
      <c r="V922" s="45"/>
      <c r="W922" s="45"/>
      <c r="X922" s="45"/>
      <c r="Y922"/>
      <c r="Z922"/>
      <c r="AA922" s="45"/>
      <c r="AB922"/>
      <c r="AC922"/>
    </row>
    <row r="923" spans="2:29" ht="12.5">
      <c r="B923" s="1209"/>
      <c r="E923" s="71"/>
      <c r="G923"/>
      <c r="H923"/>
      <c r="I923"/>
      <c r="J923"/>
      <c r="K923"/>
      <c r="L923"/>
      <c r="M923"/>
      <c r="N923"/>
      <c r="O923"/>
      <c r="P923" s="1122"/>
      <c r="Q923"/>
      <c r="R923"/>
      <c r="S923"/>
      <c r="T923" s="45"/>
      <c r="U923" s="45"/>
      <c r="V923" s="45"/>
      <c r="W923" s="45"/>
      <c r="X923" s="45"/>
      <c r="Y923"/>
      <c r="Z923"/>
      <c r="AA923" s="45"/>
      <c r="AB923"/>
      <c r="AC923"/>
    </row>
    <row r="924" spans="2:29" ht="12.5">
      <c r="B924" s="1209"/>
      <c r="E924" s="71"/>
      <c r="G924"/>
      <c r="H924"/>
      <c r="I924"/>
      <c r="J924"/>
      <c r="K924"/>
      <c r="L924"/>
      <c r="M924"/>
      <c r="N924"/>
      <c r="O924"/>
      <c r="P924" s="1122"/>
      <c r="Q924"/>
      <c r="R924"/>
      <c r="S924"/>
      <c r="T924" s="45"/>
      <c r="U924" s="45"/>
      <c r="V924" s="45"/>
      <c r="W924" s="45"/>
      <c r="X924" s="45"/>
      <c r="Y924"/>
      <c r="Z924"/>
      <c r="AA924" s="45"/>
      <c r="AB924"/>
      <c r="AC924"/>
    </row>
    <row r="925" spans="2:29" ht="12.5">
      <c r="B925" s="1209"/>
      <c r="E925" s="71"/>
      <c r="G925"/>
      <c r="H925"/>
      <c r="I925"/>
      <c r="J925"/>
      <c r="K925"/>
      <c r="L925"/>
      <c r="M925"/>
      <c r="N925"/>
      <c r="O925"/>
      <c r="P925" s="1122"/>
      <c r="Q925"/>
      <c r="R925"/>
      <c r="S925"/>
      <c r="T925" s="45"/>
      <c r="U925" s="45"/>
      <c r="V925" s="45"/>
      <c r="W925" s="45"/>
      <c r="X925" s="45"/>
      <c r="Y925"/>
      <c r="Z925"/>
      <c r="AA925" s="45"/>
      <c r="AB925"/>
      <c r="AC925"/>
    </row>
    <row r="926" spans="2:29" ht="12.5">
      <c r="B926" s="1209"/>
      <c r="E926" s="71"/>
      <c r="G926"/>
      <c r="H926"/>
      <c r="I926"/>
      <c r="J926"/>
      <c r="K926"/>
      <c r="L926"/>
      <c r="M926"/>
      <c r="N926"/>
      <c r="O926"/>
      <c r="P926" s="1122"/>
      <c r="Q926"/>
      <c r="R926"/>
      <c r="S926"/>
      <c r="T926" s="45"/>
      <c r="U926" s="45"/>
      <c r="V926" s="45"/>
      <c r="W926" s="45"/>
      <c r="X926" s="45"/>
      <c r="Y926"/>
      <c r="Z926"/>
      <c r="AA926" s="45"/>
      <c r="AB926"/>
      <c r="AC926"/>
    </row>
    <row r="927" spans="2:29" ht="12.5">
      <c r="B927" s="1209"/>
      <c r="E927" s="71"/>
      <c r="G927"/>
      <c r="H927"/>
      <c r="I927"/>
      <c r="J927"/>
      <c r="K927"/>
      <c r="L927"/>
      <c r="M927"/>
      <c r="N927"/>
      <c r="O927"/>
      <c r="P927" s="1122"/>
      <c r="Q927"/>
      <c r="R927"/>
      <c r="S927"/>
      <c r="T927" s="45"/>
      <c r="U927" s="45"/>
      <c r="V927" s="45"/>
      <c r="W927" s="45"/>
      <c r="X927" s="45"/>
      <c r="Y927"/>
      <c r="Z927"/>
      <c r="AA927" s="45"/>
      <c r="AB927"/>
      <c r="AC927"/>
    </row>
    <row r="928" spans="2:29" ht="12.5">
      <c r="B928" s="1209"/>
      <c r="E928" s="71"/>
      <c r="G928"/>
      <c r="H928"/>
      <c r="I928"/>
      <c r="J928"/>
      <c r="K928"/>
      <c r="L928"/>
      <c r="M928"/>
      <c r="N928"/>
      <c r="O928"/>
      <c r="P928" s="1122"/>
      <c r="Q928"/>
      <c r="R928"/>
      <c r="S928"/>
      <c r="T928" s="45"/>
      <c r="U928" s="45"/>
      <c r="V928" s="45"/>
      <c r="W928" s="45"/>
      <c r="X928" s="45"/>
      <c r="Y928"/>
      <c r="Z928"/>
      <c r="AA928" s="45"/>
      <c r="AB928"/>
      <c r="AC928"/>
    </row>
    <row r="929" spans="2:29" ht="12.5">
      <c r="B929" s="1209"/>
      <c r="E929" s="71"/>
      <c r="G929"/>
      <c r="H929"/>
      <c r="I929"/>
      <c r="J929"/>
      <c r="K929"/>
      <c r="L929"/>
      <c r="M929"/>
      <c r="N929"/>
      <c r="O929"/>
      <c r="P929" s="1122"/>
      <c r="Q929"/>
      <c r="R929"/>
      <c r="S929"/>
      <c r="T929" s="45"/>
      <c r="U929" s="45"/>
      <c r="V929" s="45"/>
      <c r="W929" s="45"/>
      <c r="X929" s="45"/>
      <c r="Y929"/>
      <c r="Z929"/>
      <c r="AA929" s="45"/>
      <c r="AB929"/>
      <c r="AC929"/>
    </row>
    <row r="930" spans="2:29" ht="12.5">
      <c r="B930" s="1209"/>
      <c r="E930" s="71"/>
      <c r="G930"/>
      <c r="H930"/>
      <c r="I930"/>
      <c r="J930"/>
      <c r="K930"/>
      <c r="L930"/>
      <c r="M930"/>
      <c r="N930"/>
      <c r="O930"/>
      <c r="P930" s="1122"/>
      <c r="Q930"/>
      <c r="R930"/>
      <c r="S930"/>
      <c r="T930" s="45"/>
      <c r="U930" s="45"/>
      <c r="V930" s="45"/>
      <c r="W930" s="45"/>
      <c r="X930" s="45"/>
      <c r="Y930"/>
      <c r="Z930"/>
      <c r="AA930" s="45"/>
      <c r="AB930"/>
      <c r="AC930"/>
    </row>
    <row r="931" spans="2:29" ht="12.5">
      <c r="B931" s="1209"/>
      <c r="E931" s="71"/>
      <c r="G931"/>
      <c r="H931"/>
      <c r="I931"/>
      <c r="J931"/>
      <c r="K931"/>
      <c r="L931"/>
      <c r="M931"/>
      <c r="N931"/>
      <c r="O931"/>
      <c r="P931" s="1122"/>
      <c r="Q931"/>
      <c r="R931"/>
      <c r="S931"/>
      <c r="T931" s="45"/>
      <c r="U931" s="45"/>
      <c r="V931" s="45"/>
      <c r="W931" s="45"/>
      <c r="X931" s="45"/>
      <c r="Y931"/>
      <c r="Z931"/>
      <c r="AA931" s="45"/>
      <c r="AB931"/>
      <c r="AC931"/>
    </row>
    <row r="932" spans="2:29" ht="12.5">
      <c r="B932" s="1209"/>
      <c r="E932" s="71"/>
      <c r="G932"/>
      <c r="H932"/>
      <c r="I932"/>
      <c r="J932"/>
      <c r="K932"/>
      <c r="L932"/>
      <c r="M932"/>
      <c r="N932"/>
      <c r="O932"/>
      <c r="P932" s="1122"/>
      <c r="Q932"/>
      <c r="R932"/>
      <c r="S932"/>
      <c r="T932" s="45"/>
      <c r="U932" s="45"/>
      <c r="V932" s="45"/>
      <c r="W932" s="45"/>
      <c r="X932" s="45"/>
      <c r="Y932"/>
      <c r="Z932"/>
      <c r="AA932" s="45"/>
      <c r="AB932"/>
      <c r="AC932"/>
    </row>
    <row r="933" spans="2:29" ht="12.5">
      <c r="B933" s="1209"/>
      <c r="E933" s="71"/>
      <c r="G933"/>
      <c r="H933"/>
      <c r="I933"/>
      <c r="J933"/>
      <c r="K933"/>
      <c r="L933"/>
      <c r="M933"/>
      <c r="N933"/>
      <c r="O933"/>
      <c r="P933" s="1122"/>
      <c r="Q933"/>
      <c r="R933"/>
      <c r="S933"/>
      <c r="T933" s="45"/>
      <c r="U933" s="45"/>
      <c r="V933" s="45"/>
      <c r="W933" s="45"/>
      <c r="X933" s="45"/>
      <c r="Y933"/>
      <c r="Z933"/>
      <c r="AA933" s="45"/>
      <c r="AB933"/>
      <c r="AC933"/>
    </row>
    <row r="934" spans="2:29" ht="12.5">
      <c r="B934" s="1209"/>
      <c r="E934" s="71"/>
      <c r="G934"/>
      <c r="H934"/>
      <c r="I934"/>
      <c r="J934"/>
      <c r="K934"/>
      <c r="L934"/>
      <c r="M934"/>
      <c r="N934"/>
      <c r="O934"/>
      <c r="P934" s="1122"/>
      <c r="Q934"/>
      <c r="R934"/>
      <c r="S934"/>
      <c r="T934" s="45"/>
      <c r="U934" s="45"/>
      <c r="V934" s="45"/>
      <c r="W934" s="45"/>
      <c r="X934" s="45"/>
      <c r="Y934"/>
      <c r="Z934"/>
      <c r="AA934" s="45"/>
      <c r="AB934"/>
      <c r="AC934"/>
    </row>
    <row r="935" spans="2:29" ht="12.5">
      <c r="B935" s="1209"/>
      <c r="E935" s="71"/>
      <c r="G935"/>
      <c r="H935"/>
      <c r="I935"/>
      <c r="J935"/>
      <c r="K935"/>
      <c r="L935"/>
      <c r="M935"/>
      <c r="N935"/>
      <c r="O935"/>
      <c r="P935" s="1122"/>
      <c r="Q935"/>
      <c r="R935"/>
      <c r="S935"/>
      <c r="T935" s="45"/>
      <c r="U935" s="45"/>
      <c r="V935" s="45"/>
      <c r="W935" s="45"/>
      <c r="X935" s="45"/>
      <c r="Y935"/>
      <c r="Z935"/>
      <c r="AA935" s="45"/>
      <c r="AB935"/>
      <c r="AC935"/>
    </row>
    <row r="936" spans="2:29" ht="12.5">
      <c r="B936" s="1209"/>
      <c r="E936" s="71"/>
      <c r="G936"/>
      <c r="H936"/>
      <c r="I936"/>
      <c r="J936"/>
      <c r="K936"/>
      <c r="L936"/>
      <c r="M936"/>
      <c r="N936"/>
      <c r="O936"/>
      <c r="P936" s="1122"/>
      <c r="Q936"/>
      <c r="R936"/>
      <c r="S936"/>
      <c r="T936" s="45"/>
      <c r="U936" s="45"/>
      <c r="V936" s="45"/>
      <c r="W936" s="45"/>
      <c r="X936" s="45"/>
      <c r="Y936"/>
      <c r="Z936"/>
      <c r="AA936" s="45"/>
      <c r="AB936"/>
      <c r="AC936"/>
    </row>
    <row r="937" spans="2:29" ht="12.5">
      <c r="B937" s="1209"/>
      <c r="E937" s="71"/>
      <c r="G937"/>
      <c r="H937"/>
      <c r="I937"/>
      <c r="J937"/>
      <c r="K937"/>
      <c r="L937"/>
      <c r="M937"/>
      <c r="N937"/>
      <c r="O937"/>
      <c r="P937" s="1122"/>
      <c r="Q937"/>
      <c r="R937"/>
      <c r="S937"/>
      <c r="T937" s="45"/>
      <c r="U937" s="45"/>
      <c r="V937" s="45"/>
      <c r="W937" s="45"/>
      <c r="X937" s="45"/>
      <c r="Y937"/>
      <c r="Z937"/>
      <c r="AA937" s="45"/>
      <c r="AB937"/>
      <c r="AC937"/>
    </row>
    <row r="938" spans="2:29" ht="12.5">
      <c r="B938" s="1209"/>
      <c r="E938" s="71"/>
      <c r="G938"/>
      <c r="H938"/>
      <c r="I938"/>
      <c r="J938"/>
      <c r="K938"/>
      <c r="L938"/>
      <c r="M938"/>
      <c r="N938"/>
      <c r="O938"/>
      <c r="P938" s="1122"/>
      <c r="Q938"/>
      <c r="R938"/>
      <c r="S938"/>
      <c r="T938" s="45"/>
      <c r="U938" s="45"/>
      <c r="V938" s="45"/>
      <c r="W938" s="45"/>
      <c r="X938" s="45"/>
      <c r="Y938"/>
      <c r="Z938"/>
      <c r="AA938" s="45"/>
      <c r="AB938"/>
      <c r="AC938"/>
    </row>
    <row r="939" spans="2:29" ht="12.5">
      <c r="B939" s="1209"/>
      <c r="E939" s="71"/>
      <c r="G939"/>
      <c r="H939"/>
      <c r="I939"/>
      <c r="J939"/>
      <c r="K939"/>
      <c r="L939"/>
      <c r="M939"/>
      <c r="N939"/>
      <c r="O939"/>
      <c r="P939" s="1122"/>
      <c r="Q939"/>
      <c r="R939"/>
      <c r="S939"/>
      <c r="T939" s="45"/>
      <c r="U939" s="45"/>
      <c r="V939" s="45"/>
      <c r="W939" s="45"/>
      <c r="X939" s="45"/>
      <c r="Y939"/>
      <c r="Z939"/>
      <c r="AA939" s="45"/>
      <c r="AB939"/>
      <c r="AC939"/>
    </row>
    <row r="940" spans="2:29" ht="12.5">
      <c r="B940" s="1209"/>
      <c r="E940" s="71"/>
      <c r="G940"/>
      <c r="H940"/>
      <c r="I940"/>
      <c r="J940"/>
      <c r="K940"/>
      <c r="L940"/>
      <c r="M940"/>
      <c r="N940"/>
      <c r="O940"/>
      <c r="P940" s="1122"/>
      <c r="Q940"/>
      <c r="R940"/>
      <c r="S940"/>
      <c r="T940" s="45"/>
      <c r="U940" s="45"/>
      <c r="V940" s="45"/>
      <c r="W940" s="45"/>
      <c r="X940" s="45"/>
      <c r="Y940"/>
      <c r="Z940"/>
      <c r="AA940" s="45"/>
      <c r="AB940"/>
      <c r="AC940"/>
    </row>
    <row r="941" spans="2:29" ht="12.5">
      <c r="B941" s="1209"/>
      <c r="E941" s="71"/>
      <c r="G941"/>
      <c r="H941"/>
      <c r="I941"/>
      <c r="J941"/>
      <c r="K941"/>
      <c r="L941"/>
      <c r="M941"/>
      <c r="N941"/>
      <c r="O941"/>
      <c r="P941" s="1122"/>
      <c r="Q941"/>
      <c r="R941"/>
      <c r="S941"/>
      <c r="T941" s="45"/>
      <c r="U941" s="45"/>
      <c r="V941" s="45"/>
      <c r="W941" s="45"/>
      <c r="X941" s="45"/>
      <c r="Y941"/>
      <c r="Z941"/>
      <c r="AA941" s="45"/>
      <c r="AB941"/>
      <c r="AC941"/>
    </row>
    <row r="942" spans="2:29" ht="12.5">
      <c r="B942" s="1209"/>
      <c r="E942" s="71"/>
      <c r="G942"/>
      <c r="H942"/>
      <c r="I942"/>
      <c r="J942"/>
      <c r="K942"/>
      <c r="L942"/>
      <c r="M942"/>
      <c r="N942"/>
      <c r="O942"/>
      <c r="P942" s="1122"/>
      <c r="Q942"/>
      <c r="R942"/>
      <c r="S942"/>
      <c r="T942" s="45"/>
      <c r="U942" s="45"/>
      <c r="V942" s="45"/>
      <c r="W942" s="45"/>
      <c r="X942" s="45"/>
      <c r="Y942"/>
      <c r="Z942"/>
      <c r="AA942" s="45"/>
      <c r="AB942"/>
      <c r="AC942"/>
    </row>
    <row r="943" spans="2:29" ht="12.5">
      <c r="B943" s="1209"/>
      <c r="E943" s="71"/>
      <c r="G943"/>
      <c r="H943"/>
      <c r="I943"/>
      <c r="J943"/>
      <c r="K943"/>
      <c r="L943"/>
      <c r="M943"/>
      <c r="N943"/>
      <c r="O943"/>
      <c r="P943" s="1122"/>
      <c r="Q943"/>
      <c r="R943"/>
      <c r="S943"/>
      <c r="T943" s="45"/>
      <c r="U943" s="45"/>
      <c r="V943" s="45"/>
      <c r="W943" s="45"/>
      <c r="X943" s="45"/>
      <c r="Y943"/>
      <c r="Z943"/>
      <c r="AA943" s="45"/>
      <c r="AB943"/>
      <c r="AC943"/>
    </row>
    <row r="944" spans="2:29" ht="12.5">
      <c r="B944" s="1209"/>
      <c r="E944" s="71"/>
      <c r="G944"/>
      <c r="H944"/>
      <c r="I944"/>
      <c r="J944"/>
      <c r="K944"/>
      <c r="L944"/>
      <c r="M944"/>
      <c r="N944"/>
      <c r="O944"/>
      <c r="P944" s="1122"/>
      <c r="Q944"/>
      <c r="R944"/>
      <c r="S944"/>
      <c r="T944" s="45"/>
      <c r="U944" s="45"/>
      <c r="V944" s="45"/>
      <c r="W944" s="45"/>
      <c r="X944" s="45"/>
      <c r="Y944"/>
      <c r="Z944"/>
      <c r="AA944" s="45"/>
      <c r="AB944"/>
      <c r="AC944"/>
    </row>
    <row r="945" spans="2:29" ht="12.5">
      <c r="B945" s="1209"/>
      <c r="E945" s="71"/>
      <c r="G945"/>
      <c r="H945"/>
      <c r="I945"/>
      <c r="J945"/>
      <c r="K945"/>
      <c r="L945"/>
      <c r="M945"/>
      <c r="N945"/>
      <c r="O945"/>
      <c r="P945" s="1122"/>
      <c r="Q945"/>
      <c r="R945"/>
      <c r="S945"/>
      <c r="T945" s="45"/>
      <c r="U945" s="45"/>
      <c r="V945" s="45"/>
      <c r="W945" s="45"/>
      <c r="X945" s="45"/>
      <c r="Y945"/>
      <c r="Z945"/>
      <c r="AA945" s="45"/>
      <c r="AB945"/>
      <c r="AC945"/>
    </row>
    <row r="946" spans="2:29" ht="12.5">
      <c r="B946" s="1209"/>
      <c r="E946" s="71"/>
      <c r="G946"/>
      <c r="H946"/>
      <c r="I946"/>
      <c r="J946"/>
      <c r="K946"/>
      <c r="L946"/>
      <c r="M946"/>
      <c r="N946"/>
      <c r="O946"/>
      <c r="P946" s="1122"/>
      <c r="Q946"/>
      <c r="R946"/>
      <c r="S946"/>
      <c r="T946" s="45"/>
      <c r="U946" s="45"/>
      <c r="V946" s="45"/>
      <c r="W946" s="45"/>
      <c r="X946" s="45"/>
      <c r="Y946"/>
      <c r="Z946"/>
      <c r="AA946" s="45"/>
      <c r="AB946"/>
      <c r="AC946"/>
    </row>
    <row r="947" spans="2:29" ht="12.5">
      <c r="B947" s="1209"/>
      <c r="E947" s="71"/>
      <c r="G947"/>
      <c r="H947"/>
      <c r="I947"/>
      <c r="J947"/>
      <c r="K947"/>
      <c r="L947"/>
      <c r="M947"/>
      <c r="N947"/>
      <c r="O947"/>
      <c r="P947" s="1122"/>
      <c r="Q947"/>
      <c r="R947"/>
      <c r="S947"/>
      <c r="T947" s="45"/>
      <c r="U947" s="45"/>
      <c r="V947" s="45"/>
      <c r="W947" s="45"/>
      <c r="X947" s="45"/>
      <c r="Y947"/>
      <c r="Z947"/>
      <c r="AA947" s="45"/>
      <c r="AB947"/>
      <c r="AC947"/>
    </row>
    <row r="948" spans="2:29" ht="12.5">
      <c r="B948" s="1209"/>
      <c r="E948" s="71"/>
      <c r="G948"/>
      <c r="H948"/>
      <c r="I948"/>
      <c r="J948"/>
      <c r="K948"/>
      <c r="L948"/>
      <c r="M948"/>
      <c r="N948"/>
      <c r="O948"/>
      <c r="P948" s="1122"/>
      <c r="Q948"/>
      <c r="R948"/>
      <c r="S948"/>
      <c r="T948" s="45"/>
      <c r="U948" s="45"/>
      <c r="V948" s="45"/>
      <c r="W948" s="45"/>
      <c r="X948" s="45"/>
      <c r="Y948"/>
      <c r="Z948"/>
      <c r="AA948" s="45"/>
      <c r="AB948"/>
      <c r="AC948"/>
    </row>
    <row r="949" spans="2:29" ht="12.5">
      <c r="B949" s="1209"/>
      <c r="E949" s="71"/>
      <c r="G949"/>
      <c r="H949"/>
      <c r="I949"/>
      <c r="J949"/>
      <c r="K949"/>
      <c r="L949"/>
      <c r="M949"/>
      <c r="N949"/>
      <c r="O949"/>
      <c r="P949" s="1122"/>
      <c r="Q949"/>
      <c r="R949"/>
      <c r="S949"/>
      <c r="T949" s="45"/>
      <c r="U949" s="45"/>
      <c r="V949" s="45"/>
      <c r="W949" s="45"/>
      <c r="X949" s="45"/>
      <c r="Y949"/>
      <c r="Z949"/>
      <c r="AA949" s="45"/>
      <c r="AB949"/>
      <c r="AC949"/>
    </row>
    <row r="950" spans="2:29" ht="12.5">
      <c r="B950" s="1209"/>
      <c r="E950" s="71"/>
      <c r="G950"/>
      <c r="H950"/>
      <c r="I950"/>
      <c r="J950"/>
      <c r="K950"/>
      <c r="L950"/>
      <c r="M950"/>
      <c r="N950"/>
      <c r="O950"/>
      <c r="P950" s="1122"/>
      <c r="Q950"/>
      <c r="R950"/>
      <c r="S950"/>
      <c r="T950" s="45"/>
      <c r="U950" s="45"/>
      <c r="V950" s="45"/>
      <c r="W950" s="45"/>
      <c r="X950" s="45"/>
      <c r="Y950"/>
      <c r="Z950"/>
      <c r="AA950" s="45"/>
      <c r="AB950"/>
      <c r="AC950"/>
    </row>
    <row r="951" spans="2:29" ht="12.5">
      <c r="B951" s="1209"/>
      <c r="E951" s="71"/>
      <c r="G951"/>
      <c r="H951"/>
      <c r="I951"/>
      <c r="J951"/>
      <c r="K951"/>
      <c r="L951"/>
      <c r="M951"/>
      <c r="N951"/>
      <c r="O951"/>
      <c r="P951" s="1122"/>
      <c r="Q951"/>
      <c r="R951"/>
      <c r="S951"/>
      <c r="T951" s="45"/>
      <c r="U951" s="45"/>
      <c r="V951" s="45"/>
      <c r="W951" s="45"/>
      <c r="X951" s="45"/>
      <c r="Y951"/>
      <c r="Z951"/>
      <c r="AA951" s="45"/>
      <c r="AB951"/>
      <c r="AC951"/>
    </row>
    <row r="952" spans="2:29" ht="12.5">
      <c r="B952" s="1209"/>
      <c r="E952" s="71"/>
      <c r="G952"/>
      <c r="H952"/>
      <c r="I952"/>
      <c r="J952"/>
      <c r="K952"/>
      <c r="L952"/>
      <c r="M952"/>
      <c r="N952"/>
      <c r="O952"/>
      <c r="P952" s="1122"/>
      <c r="Q952"/>
      <c r="R952"/>
      <c r="S952"/>
      <c r="T952" s="45"/>
      <c r="U952" s="45"/>
      <c r="V952" s="45"/>
      <c r="W952" s="45"/>
      <c r="X952" s="45"/>
      <c r="Y952"/>
      <c r="Z952"/>
      <c r="AA952" s="45"/>
      <c r="AB952"/>
      <c r="AC952"/>
    </row>
    <row r="953" spans="2:29" ht="12.5">
      <c r="B953" s="1209"/>
      <c r="E953" s="71"/>
      <c r="G953"/>
      <c r="H953"/>
      <c r="I953"/>
      <c r="J953"/>
      <c r="K953"/>
      <c r="L953"/>
      <c r="M953"/>
      <c r="N953"/>
      <c r="O953"/>
      <c r="P953" s="1122"/>
      <c r="Q953"/>
      <c r="R953"/>
      <c r="S953"/>
      <c r="T953" s="45"/>
      <c r="U953" s="45"/>
      <c r="V953" s="45"/>
      <c r="W953" s="45"/>
      <c r="X953" s="45"/>
      <c r="Y953"/>
      <c r="Z953"/>
      <c r="AA953" s="45"/>
      <c r="AB953"/>
      <c r="AC953"/>
    </row>
    <row r="954" spans="2:29" ht="12.5">
      <c r="B954" s="1209"/>
      <c r="E954" s="71"/>
      <c r="G954"/>
      <c r="H954"/>
      <c r="I954"/>
      <c r="J954"/>
      <c r="K954"/>
      <c r="L954"/>
      <c r="M954"/>
      <c r="N954"/>
      <c r="O954"/>
      <c r="P954" s="1122"/>
      <c r="Q954"/>
      <c r="R954"/>
      <c r="S954"/>
      <c r="T954" s="45"/>
      <c r="U954" s="45"/>
      <c r="V954" s="45"/>
      <c r="W954" s="45"/>
      <c r="X954" s="45"/>
      <c r="Y954"/>
      <c r="Z954"/>
      <c r="AA954" s="45"/>
      <c r="AB954"/>
      <c r="AC954"/>
    </row>
    <row r="955" spans="2:29" ht="12.5">
      <c r="B955" s="1209"/>
      <c r="E955" s="71"/>
      <c r="G955"/>
      <c r="H955"/>
      <c r="I955"/>
      <c r="J955"/>
      <c r="K955"/>
      <c r="L955"/>
      <c r="M955"/>
      <c r="N955"/>
      <c r="O955"/>
      <c r="P955" s="1122"/>
      <c r="Q955"/>
      <c r="R955"/>
      <c r="S955"/>
      <c r="T955" s="45"/>
      <c r="U955" s="45"/>
      <c r="V955" s="45"/>
      <c r="W955" s="45"/>
      <c r="X955" s="45"/>
      <c r="Y955"/>
      <c r="Z955"/>
      <c r="AA955" s="45"/>
      <c r="AB955"/>
      <c r="AC955"/>
    </row>
    <row r="956" spans="2:29" ht="12.5">
      <c r="B956" s="1209"/>
      <c r="E956" s="71"/>
      <c r="G956"/>
      <c r="H956"/>
      <c r="I956"/>
      <c r="J956"/>
      <c r="K956"/>
      <c r="L956"/>
      <c r="M956"/>
      <c r="N956"/>
      <c r="O956"/>
      <c r="P956" s="1122"/>
      <c r="Q956"/>
      <c r="R956"/>
      <c r="S956"/>
      <c r="T956" s="45"/>
      <c r="U956" s="45"/>
      <c r="V956" s="45"/>
      <c r="W956" s="45"/>
      <c r="X956" s="45"/>
      <c r="Y956"/>
      <c r="Z956"/>
      <c r="AA956" s="45"/>
      <c r="AB956"/>
      <c r="AC956"/>
    </row>
    <row r="957" spans="2:29" ht="12.5">
      <c r="B957" s="1209"/>
      <c r="E957" s="71"/>
      <c r="G957"/>
      <c r="H957"/>
      <c r="I957"/>
      <c r="J957"/>
      <c r="K957"/>
      <c r="L957"/>
      <c r="M957"/>
      <c r="N957"/>
      <c r="O957"/>
      <c r="P957" s="1122"/>
      <c r="Q957"/>
      <c r="R957"/>
      <c r="S957"/>
      <c r="T957" s="45"/>
      <c r="U957" s="45"/>
      <c r="V957" s="45"/>
      <c r="W957" s="45"/>
      <c r="X957" s="45"/>
      <c r="Y957"/>
      <c r="Z957"/>
      <c r="AA957" s="45"/>
      <c r="AB957"/>
      <c r="AC957"/>
    </row>
    <row r="958" spans="2:29" ht="12.5">
      <c r="B958" s="1209"/>
      <c r="E958" s="71"/>
      <c r="G958"/>
      <c r="H958"/>
      <c r="I958"/>
      <c r="J958"/>
      <c r="K958"/>
      <c r="L958"/>
      <c r="M958"/>
      <c r="N958"/>
      <c r="O958"/>
      <c r="P958" s="1122"/>
      <c r="Q958"/>
      <c r="R958"/>
      <c r="S958"/>
      <c r="T958" s="45"/>
      <c r="U958" s="45"/>
      <c r="V958" s="45"/>
      <c r="W958" s="45"/>
      <c r="X958" s="45"/>
      <c r="Y958"/>
      <c r="Z958"/>
      <c r="AA958" s="45"/>
      <c r="AB958"/>
      <c r="AC958"/>
    </row>
    <row r="959" spans="2:29" ht="12.5">
      <c r="B959" s="1209"/>
      <c r="E959" s="71"/>
      <c r="G959"/>
      <c r="H959"/>
      <c r="I959"/>
      <c r="J959"/>
      <c r="K959"/>
      <c r="L959"/>
      <c r="M959"/>
      <c r="N959"/>
      <c r="O959"/>
      <c r="P959" s="1122"/>
      <c r="Q959"/>
      <c r="R959"/>
      <c r="S959"/>
      <c r="T959" s="45"/>
      <c r="U959" s="45"/>
      <c r="V959" s="45"/>
      <c r="W959" s="45"/>
      <c r="X959" s="45"/>
      <c r="Y959"/>
      <c r="Z959"/>
      <c r="AA959" s="45"/>
      <c r="AB959"/>
      <c r="AC959"/>
    </row>
    <row r="960" spans="2:29" ht="12.5">
      <c r="B960" s="1209"/>
      <c r="E960" s="71"/>
      <c r="G960"/>
      <c r="H960"/>
      <c r="I960"/>
      <c r="J960"/>
      <c r="K960"/>
      <c r="L960"/>
      <c r="M960"/>
      <c r="N960"/>
      <c r="O960"/>
      <c r="P960" s="1122"/>
      <c r="Q960"/>
      <c r="R960"/>
      <c r="S960"/>
      <c r="T960" s="45"/>
      <c r="U960" s="45"/>
      <c r="V960" s="45"/>
      <c r="W960" s="45"/>
      <c r="X960" s="45"/>
      <c r="Y960"/>
      <c r="Z960"/>
      <c r="AA960" s="45"/>
      <c r="AB960"/>
      <c r="AC960"/>
    </row>
    <row r="961" spans="2:29" ht="12.5">
      <c r="B961" s="1209"/>
      <c r="E961" s="71"/>
      <c r="G961"/>
      <c r="H961"/>
      <c r="I961"/>
      <c r="J961"/>
      <c r="K961"/>
      <c r="L961"/>
      <c r="M961"/>
      <c r="N961"/>
      <c r="O961"/>
      <c r="P961" s="1122"/>
      <c r="Q961"/>
      <c r="R961"/>
      <c r="S961"/>
      <c r="T961" s="45"/>
      <c r="U961" s="45"/>
      <c r="V961" s="45"/>
      <c r="W961" s="45"/>
      <c r="X961" s="45"/>
      <c r="Y961"/>
      <c r="Z961"/>
      <c r="AA961" s="45"/>
      <c r="AB961"/>
      <c r="AC961"/>
    </row>
    <row r="962" spans="2:29" ht="12.5">
      <c r="B962" s="1209"/>
      <c r="E962" s="71"/>
      <c r="G962"/>
      <c r="H962"/>
      <c r="I962"/>
      <c r="J962"/>
      <c r="K962"/>
      <c r="L962"/>
      <c r="M962"/>
      <c r="N962"/>
      <c r="O962"/>
      <c r="P962" s="1122"/>
      <c r="Q962"/>
      <c r="R962"/>
      <c r="S962"/>
      <c r="T962" s="45"/>
      <c r="U962" s="45"/>
      <c r="V962" s="45"/>
      <c r="W962" s="45"/>
      <c r="X962" s="45"/>
      <c r="Y962"/>
      <c r="Z962"/>
      <c r="AA962" s="45"/>
      <c r="AB962"/>
      <c r="AC962"/>
    </row>
    <row r="963" spans="2:29" ht="12.5">
      <c r="B963" s="1209"/>
      <c r="E963" s="71"/>
      <c r="G963"/>
      <c r="H963"/>
      <c r="I963"/>
      <c r="J963"/>
      <c r="K963"/>
      <c r="L963"/>
      <c r="M963"/>
      <c r="N963"/>
      <c r="O963"/>
      <c r="P963" s="1122"/>
      <c r="Q963"/>
      <c r="R963"/>
      <c r="S963"/>
      <c r="T963" s="45"/>
      <c r="U963" s="45"/>
      <c r="V963" s="45"/>
      <c r="W963" s="45"/>
      <c r="X963" s="45"/>
      <c r="Y963"/>
      <c r="Z963"/>
      <c r="AA963" s="45"/>
      <c r="AB963"/>
      <c r="AC963"/>
    </row>
    <row r="964" spans="2:29" ht="12.5">
      <c r="B964" s="1209"/>
      <c r="E964" s="71"/>
      <c r="G964"/>
      <c r="H964"/>
      <c r="I964"/>
      <c r="J964"/>
      <c r="K964"/>
      <c r="L964"/>
      <c r="M964"/>
      <c r="N964"/>
      <c r="O964"/>
      <c r="P964" s="1122"/>
      <c r="Q964"/>
      <c r="R964"/>
      <c r="S964"/>
      <c r="T964" s="45"/>
      <c r="U964" s="45"/>
      <c r="V964" s="45"/>
      <c r="W964" s="45"/>
      <c r="X964" s="45"/>
      <c r="Y964"/>
      <c r="Z964"/>
      <c r="AA964" s="45"/>
      <c r="AB964"/>
      <c r="AC964"/>
    </row>
    <row r="965" spans="2:29" ht="12.5">
      <c r="B965" s="1209"/>
      <c r="E965" s="71"/>
      <c r="G965"/>
      <c r="H965"/>
      <c r="I965"/>
      <c r="J965"/>
      <c r="K965"/>
      <c r="L965"/>
      <c r="M965"/>
      <c r="N965"/>
      <c r="O965"/>
      <c r="P965" s="1122"/>
      <c r="Q965"/>
      <c r="R965"/>
      <c r="S965"/>
      <c r="T965" s="45"/>
      <c r="U965" s="45"/>
      <c r="V965" s="45"/>
      <c r="W965" s="45"/>
      <c r="X965" s="45"/>
      <c r="Y965"/>
      <c r="Z965"/>
      <c r="AA965" s="45"/>
      <c r="AB965"/>
      <c r="AC965"/>
    </row>
    <row r="966" spans="2:29" ht="12.5">
      <c r="B966" s="1209"/>
      <c r="E966" s="71"/>
      <c r="G966"/>
      <c r="H966"/>
      <c r="I966"/>
      <c r="J966"/>
      <c r="K966"/>
      <c r="L966"/>
      <c r="M966"/>
      <c r="N966"/>
      <c r="O966"/>
      <c r="P966" s="1122"/>
      <c r="Q966"/>
      <c r="R966"/>
      <c r="S966"/>
      <c r="T966" s="45"/>
      <c r="U966" s="45"/>
      <c r="V966" s="45"/>
      <c r="W966" s="45"/>
      <c r="X966" s="45"/>
      <c r="Y966"/>
      <c r="Z966"/>
      <c r="AA966" s="45"/>
      <c r="AB966"/>
      <c r="AC966"/>
    </row>
    <row r="967" spans="2:29" ht="12.5">
      <c r="B967" s="1209"/>
      <c r="E967" s="71"/>
      <c r="G967"/>
      <c r="H967"/>
      <c r="I967"/>
      <c r="J967"/>
      <c r="K967"/>
      <c r="L967"/>
      <c r="M967"/>
      <c r="N967"/>
      <c r="O967"/>
      <c r="P967" s="1122"/>
      <c r="Q967"/>
      <c r="R967"/>
      <c r="S967"/>
      <c r="T967" s="45"/>
      <c r="U967" s="45"/>
      <c r="V967" s="45"/>
      <c r="W967" s="45"/>
      <c r="X967" s="45"/>
      <c r="Y967"/>
      <c r="Z967"/>
      <c r="AA967" s="45"/>
      <c r="AB967"/>
      <c r="AC967"/>
    </row>
    <row r="968" spans="2:29" ht="12.5">
      <c r="B968" s="1209"/>
      <c r="E968" s="71"/>
      <c r="G968"/>
      <c r="H968"/>
      <c r="I968"/>
      <c r="J968"/>
      <c r="K968"/>
      <c r="L968"/>
      <c r="M968"/>
      <c r="N968"/>
      <c r="O968"/>
      <c r="P968" s="1122"/>
      <c r="Q968"/>
      <c r="R968"/>
      <c r="S968"/>
      <c r="T968" s="45"/>
      <c r="U968" s="45"/>
      <c r="V968" s="45"/>
      <c r="W968" s="45"/>
      <c r="X968" s="45"/>
      <c r="Y968"/>
      <c r="Z968"/>
      <c r="AA968" s="45"/>
      <c r="AB968"/>
      <c r="AC968"/>
    </row>
    <row r="969" spans="2:29" ht="12.5">
      <c r="B969" s="1209"/>
      <c r="E969" s="71"/>
      <c r="G969"/>
      <c r="H969"/>
      <c r="I969"/>
      <c r="J969"/>
      <c r="K969"/>
      <c r="L969"/>
      <c r="M969"/>
      <c r="N969"/>
      <c r="O969"/>
      <c r="P969" s="1122"/>
      <c r="Q969"/>
      <c r="R969"/>
      <c r="S969"/>
      <c r="T969" s="45"/>
      <c r="U969" s="45"/>
      <c r="V969" s="45"/>
      <c r="W969" s="45"/>
      <c r="X969" s="45"/>
      <c r="Y969"/>
      <c r="Z969"/>
      <c r="AA969" s="45"/>
      <c r="AB969"/>
      <c r="AC969"/>
    </row>
    <row r="970" spans="2:29" ht="12.5">
      <c r="B970" s="1209"/>
      <c r="E970" s="71"/>
      <c r="G970"/>
      <c r="H970"/>
      <c r="I970"/>
      <c r="J970"/>
      <c r="K970"/>
      <c r="L970"/>
      <c r="M970"/>
      <c r="N970"/>
      <c r="O970"/>
      <c r="P970" s="1122"/>
      <c r="Q970"/>
      <c r="R970"/>
      <c r="S970"/>
      <c r="T970" s="45"/>
      <c r="U970" s="45"/>
      <c r="V970" s="45"/>
      <c r="W970" s="45"/>
      <c r="X970" s="45"/>
      <c r="Y970"/>
      <c r="Z970"/>
      <c r="AA970" s="45"/>
      <c r="AB970"/>
      <c r="AC970"/>
    </row>
    <row r="971" spans="2:29" ht="12.5">
      <c r="B971" s="1209"/>
      <c r="E971" s="71"/>
      <c r="G971"/>
      <c r="H971"/>
      <c r="I971"/>
      <c r="J971"/>
      <c r="K971"/>
      <c r="L971"/>
      <c r="M971"/>
      <c r="N971"/>
      <c r="O971"/>
      <c r="P971" s="1122"/>
      <c r="Q971"/>
      <c r="R971"/>
      <c r="S971"/>
      <c r="T971" s="45"/>
      <c r="U971" s="45"/>
      <c r="V971" s="45"/>
      <c r="W971" s="45"/>
      <c r="X971" s="45"/>
      <c r="Y971"/>
      <c r="Z971"/>
      <c r="AA971" s="45"/>
      <c r="AB971"/>
      <c r="AC971"/>
    </row>
    <row r="972" spans="2:29" ht="12.5">
      <c r="B972" s="1209"/>
      <c r="E972" s="71"/>
      <c r="G972"/>
      <c r="H972"/>
      <c r="I972"/>
      <c r="J972"/>
      <c r="K972"/>
      <c r="L972"/>
      <c r="M972"/>
      <c r="N972"/>
      <c r="O972"/>
      <c r="P972" s="1122"/>
      <c r="Q972"/>
      <c r="R972"/>
      <c r="S972"/>
      <c r="T972" s="45"/>
      <c r="U972" s="45"/>
      <c r="V972" s="45"/>
      <c r="W972" s="45"/>
      <c r="X972" s="45"/>
      <c r="Y972"/>
      <c r="Z972"/>
      <c r="AA972" s="45"/>
      <c r="AB972"/>
      <c r="AC972"/>
    </row>
    <row r="973" spans="2:29" ht="12.5">
      <c r="B973" s="1209"/>
      <c r="E973" s="71"/>
      <c r="G973"/>
      <c r="H973"/>
      <c r="I973"/>
      <c r="J973"/>
      <c r="K973"/>
      <c r="L973"/>
      <c r="M973"/>
      <c r="N973"/>
      <c r="O973"/>
      <c r="P973" s="1122"/>
      <c r="Q973"/>
      <c r="R973"/>
      <c r="S973"/>
      <c r="T973" s="45"/>
      <c r="U973" s="45"/>
      <c r="V973" s="45"/>
      <c r="W973" s="45"/>
      <c r="X973" s="45"/>
      <c r="Y973"/>
      <c r="Z973"/>
      <c r="AA973" s="45"/>
      <c r="AB973"/>
      <c r="AC973"/>
    </row>
    <row r="974" spans="2:29" ht="12.5">
      <c r="B974" s="1209"/>
      <c r="E974" s="71"/>
      <c r="G974"/>
      <c r="H974"/>
      <c r="I974"/>
      <c r="J974"/>
      <c r="K974"/>
      <c r="L974"/>
      <c r="M974"/>
      <c r="N974"/>
      <c r="O974"/>
      <c r="P974" s="1122"/>
      <c r="Q974"/>
      <c r="R974"/>
      <c r="S974"/>
      <c r="T974" s="45"/>
      <c r="U974" s="45"/>
      <c r="V974" s="45"/>
      <c r="W974" s="45"/>
      <c r="X974" s="45"/>
      <c r="Y974"/>
      <c r="Z974"/>
      <c r="AA974" s="45"/>
      <c r="AB974"/>
      <c r="AC974"/>
    </row>
    <row r="975" spans="2:29" ht="12.5">
      <c r="B975" s="1209"/>
      <c r="E975" s="71"/>
      <c r="G975"/>
      <c r="H975"/>
      <c r="I975"/>
      <c r="J975"/>
      <c r="K975"/>
      <c r="L975"/>
      <c r="M975"/>
      <c r="N975"/>
      <c r="O975"/>
      <c r="P975" s="1122"/>
      <c r="Q975"/>
      <c r="R975"/>
      <c r="S975"/>
      <c r="T975" s="45"/>
      <c r="U975" s="45"/>
      <c r="V975" s="45"/>
      <c r="W975" s="45"/>
      <c r="X975" s="45"/>
      <c r="Y975"/>
      <c r="Z975"/>
      <c r="AA975" s="45"/>
      <c r="AB975"/>
      <c r="AC975"/>
    </row>
    <row r="976" spans="2:29" ht="12.5">
      <c r="B976" s="1209"/>
      <c r="E976" s="71"/>
      <c r="G976"/>
      <c r="H976"/>
      <c r="I976"/>
      <c r="J976"/>
      <c r="K976"/>
      <c r="L976"/>
      <c r="M976"/>
      <c r="N976"/>
      <c r="O976"/>
      <c r="P976" s="1122"/>
      <c r="Q976"/>
      <c r="R976"/>
      <c r="S976"/>
      <c r="T976" s="45"/>
      <c r="U976" s="45"/>
      <c r="V976" s="45"/>
      <c r="W976" s="45"/>
      <c r="X976" s="45"/>
      <c r="Y976"/>
      <c r="Z976"/>
      <c r="AA976" s="45"/>
      <c r="AB976"/>
      <c r="AC976"/>
    </row>
    <row r="977" spans="2:29" ht="12.5">
      <c r="B977" s="1209"/>
      <c r="E977" s="71"/>
      <c r="G977"/>
      <c r="H977"/>
      <c r="I977"/>
      <c r="J977"/>
      <c r="K977"/>
      <c r="L977"/>
      <c r="M977"/>
      <c r="N977"/>
      <c r="O977"/>
      <c r="P977" s="1122"/>
      <c r="Q977"/>
      <c r="R977"/>
      <c r="S977"/>
      <c r="T977" s="45"/>
      <c r="U977" s="45"/>
      <c r="V977" s="45"/>
      <c r="W977" s="45"/>
      <c r="X977" s="45"/>
      <c r="Y977"/>
      <c r="Z977"/>
      <c r="AA977" s="45"/>
      <c r="AB977"/>
      <c r="AC977"/>
    </row>
    <row r="978" spans="2:29" ht="12.5">
      <c r="B978" s="1209"/>
      <c r="E978" s="71"/>
      <c r="G978"/>
      <c r="H978"/>
      <c r="I978"/>
      <c r="J978"/>
      <c r="K978"/>
      <c r="L978"/>
      <c r="M978"/>
      <c r="N978"/>
      <c r="O978"/>
      <c r="P978" s="1122"/>
      <c r="Q978"/>
      <c r="R978"/>
      <c r="S978"/>
      <c r="T978" s="45"/>
      <c r="U978" s="45"/>
      <c r="V978" s="45"/>
      <c r="W978" s="45"/>
      <c r="X978" s="45"/>
      <c r="Y978"/>
      <c r="Z978"/>
      <c r="AA978" s="45"/>
      <c r="AB978"/>
      <c r="AC978"/>
    </row>
    <row r="979" spans="2:29" ht="12.5">
      <c r="B979" s="1209"/>
      <c r="E979" s="71"/>
      <c r="G979"/>
      <c r="H979"/>
      <c r="I979"/>
      <c r="J979"/>
      <c r="K979"/>
      <c r="L979"/>
      <c r="M979"/>
      <c r="N979"/>
      <c r="O979"/>
      <c r="P979" s="1122"/>
      <c r="Q979"/>
      <c r="R979"/>
      <c r="S979"/>
      <c r="T979" s="45"/>
      <c r="U979" s="45"/>
      <c r="V979" s="45"/>
      <c r="W979" s="45"/>
      <c r="X979" s="45"/>
      <c r="Y979"/>
      <c r="Z979"/>
      <c r="AA979" s="45"/>
      <c r="AB979"/>
      <c r="AC979"/>
    </row>
    <row r="980" spans="2:29" ht="12.5">
      <c r="B980" s="1209"/>
      <c r="E980" s="71"/>
      <c r="G980"/>
      <c r="H980"/>
      <c r="I980"/>
      <c r="J980"/>
      <c r="K980"/>
      <c r="L980"/>
      <c r="M980"/>
      <c r="N980"/>
      <c r="O980"/>
      <c r="P980" s="1122"/>
      <c r="Q980"/>
      <c r="R980"/>
      <c r="S980"/>
      <c r="T980" s="45"/>
      <c r="U980" s="45"/>
      <c r="V980" s="45"/>
      <c r="W980" s="45"/>
      <c r="X980" s="45"/>
      <c r="Y980"/>
      <c r="Z980"/>
      <c r="AA980" s="45"/>
      <c r="AB980"/>
      <c r="AC980"/>
    </row>
    <row r="981" spans="2:29" ht="12.5">
      <c r="B981" s="1209"/>
      <c r="E981" s="71"/>
      <c r="G981"/>
      <c r="H981"/>
      <c r="I981"/>
      <c r="J981"/>
      <c r="K981"/>
      <c r="L981"/>
      <c r="M981"/>
      <c r="N981"/>
      <c r="O981"/>
      <c r="P981" s="1122"/>
      <c r="Q981"/>
      <c r="R981"/>
      <c r="S981"/>
      <c r="T981" s="45"/>
      <c r="U981" s="45"/>
      <c r="V981" s="45"/>
      <c r="W981" s="45"/>
      <c r="X981" s="45"/>
      <c r="Y981"/>
      <c r="Z981"/>
      <c r="AA981" s="45"/>
      <c r="AB981"/>
      <c r="AC981"/>
    </row>
    <row r="982" spans="2:29" ht="12.5">
      <c r="B982" s="1209"/>
      <c r="E982" s="71"/>
      <c r="G982"/>
      <c r="H982"/>
      <c r="I982"/>
      <c r="J982"/>
      <c r="K982"/>
      <c r="L982"/>
      <c r="M982"/>
      <c r="N982"/>
      <c r="O982"/>
      <c r="P982" s="1122"/>
      <c r="Q982"/>
      <c r="R982"/>
      <c r="S982"/>
      <c r="T982" s="45"/>
      <c r="U982" s="45"/>
      <c r="V982" s="45"/>
      <c r="W982" s="45"/>
      <c r="X982" s="45"/>
      <c r="Y982"/>
      <c r="Z982"/>
      <c r="AA982" s="45"/>
      <c r="AB982"/>
      <c r="AC982"/>
    </row>
    <row r="983" spans="2:29" ht="12.5">
      <c r="B983" s="1209"/>
      <c r="E983" s="71"/>
      <c r="G983"/>
      <c r="H983"/>
      <c r="I983"/>
      <c r="J983"/>
      <c r="K983"/>
      <c r="L983"/>
      <c r="M983"/>
      <c r="N983"/>
      <c r="O983"/>
      <c r="P983" s="1122"/>
      <c r="Q983"/>
      <c r="R983"/>
      <c r="S983"/>
      <c r="T983" s="45"/>
      <c r="U983" s="45"/>
      <c r="V983" s="45"/>
      <c r="W983" s="45"/>
      <c r="X983" s="45"/>
      <c r="Y983"/>
      <c r="Z983"/>
      <c r="AA983" s="45"/>
      <c r="AB983"/>
      <c r="AC983"/>
    </row>
    <row r="984" spans="2:29" ht="12.5">
      <c r="B984" s="1209"/>
      <c r="E984" s="71"/>
      <c r="G984"/>
      <c r="H984"/>
      <c r="I984"/>
      <c r="J984"/>
      <c r="K984"/>
      <c r="L984"/>
      <c r="M984"/>
      <c r="N984"/>
      <c r="O984"/>
      <c r="P984" s="1122"/>
      <c r="Q984"/>
      <c r="R984"/>
      <c r="S984"/>
      <c r="T984" s="45"/>
      <c r="U984" s="45"/>
      <c r="V984" s="45"/>
      <c r="W984" s="45"/>
      <c r="X984" s="45"/>
      <c r="Y984"/>
      <c r="Z984"/>
      <c r="AA984" s="45"/>
      <c r="AB984"/>
      <c r="AC984"/>
    </row>
    <row r="985" spans="2:29" ht="12.5">
      <c r="B985" s="1209"/>
      <c r="E985" s="71"/>
      <c r="G985"/>
      <c r="H985"/>
      <c r="I985"/>
      <c r="J985"/>
      <c r="K985"/>
      <c r="L985"/>
      <c r="M985"/>
      <c r="N985"/>
      <c r="O985"/>
      <c r="P985" s="1122"/>
      <c r="Q985"/>
      <c r="R985"/>
      <c r="S985"/>
      <c r="T985" s="45"/>
      <c r="U985" s="45"/>
      <c r="V985" s="45"/>
      <c r="W985" s="45"/>
      <c r="X985" s="45"/>
      <c r="Y985"/>
      <c r="Z985"/>
      <c r="AA985" s="45"/>
      <c r="AB985"/>
      <c r="AC985"/>
    </row>
    <row r="986" spans="2:29" ht="12.5">
      <c r="B986" s="1209"/>
      <c r="E986" s="71"/>
      <c r="G986"/>
      <c r="H986"/>
      <c r="I986"/>
      <c r="J986"/>
      <c r="K986"/>
      <c r="L986"/>
      <c r="M986"/>
      <c r="N986"/>
      <c r="O986"/>
      <c r="P986" s="1122"/>
      <c r="Q986"/>
      <c r="R986"/>
      <c r="S986"/>
      <c r="T986" s="45"/>
      <c r="U986" s="45"/>
      <c r="V986" s="45"/>
      <c r="W986" s="45"/>
      <c r="X986" s="45"/>
      <c r="Y986"/>
      <c r="Z986"/>
      <c r="AA986" s="45"/>
      <c r="AB986"/>
      <c r="AC986"/>
    </row>
    <row r="987" spans="2:29" ht="12.5">
      <c r="B987" s="1209"/>
      <c r="E987" s="71"/>
      <c r="G987"/>
      <c r="H987"/>
      <c r="I987"/>
      <c r="J987"/>
      <c r="K987"/>
      <c r="L987"/>
      <c r="M987"/>
      <c r="N987"/>
      <c r="O987"/>
      <c r="P987" s="1122"/>
      <c r="Q987"/>
      <c r="R987"/>
      <c r="S987"/>
      <c r="T987" s="45"/>
      <c r="U987" s="45"/>
      <c r="V987" s="45"/>
      <c r="W987" s="45"/>
      <c r="X987" s="45"/>
      <c r="Y987"/>
      <c r="Z987"/>
      <c r="AA987" s="45"/>
      <c r="AB987"/>
      <c r="AC987"/>
    </row>
    <row r="988" spans="2:29" ht="12.5">
      <c r="B988" s="1209"/>
      <c r="E988" s="71"/>
      <c r="G988"/>
      <c r="H988"/>
      <c r="I988"/>
      <c r="J988"/>
      <c r="K988"/>
      <c r="L988"/>
      <c r="M988"/>
      <c r="N988"/>
      <c r="O988"/>
      <c r="P988" s="1122"/>
      <c r="Q988"/>
      <c r="R988"/>
      <c r="S988"/>
      <c r="T988" s="45"/>
      <c r="U988" s="45"/>
      <c r="V988" s="45"/>
      <c r="W988" s="45"/>
      <c r="X988" s="45"/>
      <c r="Y988"/>
      <c r="Z988"/>
      <c r="AA988" s="45"/>
      <c r="AB988"/>
      <c r="AC988"/>
    </row>
    <row r="989" spans="2:29" ht="12.5">
      <c r="B989" s="1209"/>
      <c r="E989" s="71"/>
      <c r="G989"/>
      <c r="H989"/>
      <c r="I989"/>
      <c r="J989"/>
      <c r="K989"/>
      <c r="L989"/>
      <c r="M989"/>
      <c r="N989"/>
      <c r="O989"/>
      <c r="P989" s="1122"/>
      <c r="Q989"/>
      <c r="R989"/>
      <c r="S989"/>
      <c r="T989" s="45"/>
      <c r="U989" s="45"/>
      <c r="V989" s="45"/>
      <c r="W989" s="45"/>
      <c r="X989" s="45"/>
      <c r="Y989"/>
      <c r="Z989"/>
      <c r="AA989" s="45"/>
      <c r="AB989"/>
      <c r="AC989"/>
    </row>
    <row r="990" spans="2:29" ht="12.5">
      <c r="B990" s="1209"/>
      <c r="E990" s="71"/>
      <c r="G990"/>
      <c r="H990"/>
      <c r="I990"/>
      <c r="J990"/>
      <c r="K990"/>
      <c r="L990"/>
      <c r="M990"/>
      <c r="N990"/>
      <c r="O990"/>
      <c r="P990" s="1122"/>
      <c r="Q990"/>
      <c r="R990"/>
      <c r="S990"/>
      <c r="T990" s="45"/>
      <c r="U990" s="45"/>
      <c r="V990" s="45"/>
      <c r="W990" s="45"/>
      <c r="X990" s="45"/>
      <c r="Y990"/>
      <c r="Z990"/>
      <c r="AA990" s="45"/>
      <c r="AB990"/>
      <c r="AC990"/>
    </row>
    <row r="991" spans="2:29" ht="12.5">
      <c r="B991" s="1209"/>
      <c r="E991" s="71"/>
      <c r="G991"/>
      <c r="H991"/>
      <c r="I991"/>
      <c r="J991"/>
      <c r="K991"/>
      <c r="L991"/>
      <c r="M991"/>
      <c r="N991"/>
      <c r="O991"/>
      <c r="P991" s="1122"/>
      <c r="Q991"/>
      <c r="R991"/>
      <c r="S991"/>
      <c r="T991" s="45"/>
      <c r="U991" s="45"/>
      <c r="V991" s="45"/>
      <c r="W991" s="45"/>
      <c r="X991" s="45"/>
      <c r="Y991"/>
      <c r="Z991"/>
      <c r="AA991" s="45"/>
      <c r="AB991"/>
      <c r="AC991"/>
    </row>
    <row r="992" spans="2:29" ht="12.5">
      <c r="B992" s="1209"/>
      <c r="E992" s="71"/>
      <c r="G992"/>
      <c r="H992"/>
      <c r="I992"/>
      <c r="J992"/>
      <c r="K992"/>
      <c r="L992"/>
      <c r="M992"/>
      <c r="N992"/>
      <c r="O992"/>
      <c r="P992" s="1122"/>
      <c r="Q992"/>
      <c r="R992"/>
      <c r="S992"/>
      <c r="T992" s="45"/>
      <c r="U992" s="45"/>
      <c r="V992" s="45"/>
      <c r="W992" s="45"/>
      <c r="X992" s="45"/>
      <c r="Y992"/>
      <c r="Z992"/>
      <c r="AA992" s="45"/>
      <c r="AB992"/>
      <c r="AC992"/>
    </row>
    <row r="993" spans="2:29" ht="12.5">
      <c r="B993" s="1209"/>
      <c r="E993" s="71"/>
      <c r="G993"/>
      <c r="H993"/>
      <c r="I993"/>
      <c r="J993"/>
      <c r="K993"/>
      <c r="L993"/>
      <c r="M993"/>
      <c r="N993"/>
      <c r="O993"/>
      <c r="P993" s="1122"/>
      <c r="Q993"/>
      <c r="R993"/>
      <c r="S993"/>
      <c r="T993" s="45"/>
      <c r="U993" s="45"/>
      <c r="V993" s="45"/>
      <c r="W993" s="45"/>
      <c r="X993" s="45"/>
      <c r="Y993"/>
      <c r="Z993"/>
      <c r="AA993" s="45"/>
      <c r="AB993"/>
      <c r="AC993"/>
    </row>
    <row r="994" spans="2:29" ht="12.5">
      <c r="B994" s="1209"/>
      <c r="E994" s="71"/>
      <c r="G994"/>
      <c r="H994"/>
      <c r="I994"/>
      <c r="J994"/>
      <c r="K994"/>
      <c r="L994"/>
      <c r="M994"/>
      <c r="N994"/>
      <c r="O994"/>
      <c r="P994" s="1122"/>
      <c r="Q994"/>
      <c r="R994"/>
      <c r="S994"/>
      <c r="T994" s="45"/>
      <c r="U994" s="45"/>
      <c r="V994" s="45"/>
      <c r="W994" s="45"/>
      <c r="X994" s="45"/>
      <c r="Y994"/>
      <c r="Z994"/>
      <c r="AA994" s="45"/>
      <c r="AB994"/>
      <c r="AC994"/>
    </row>
    <row r="995" spans="2:29" ht="12.5">
      <c r="B995" s="1209"/>
      <c r="E995" s="71"/>
      <c r="G995"/>
      <c r="H995"/>
      <c r="I995"/>
      <c r="J995"/>
      <c r="K995"/>
      <c r="L995"/>
      <c r="M995"/>
      <c r="N995"/>
      <c r="O995"/>
      <c r="P995" s="1122"/>
      <c r="Q995"/>
      <c r="R995"/>
      <c r="S995"/>
      <c r="T995" s="45"/>
      <c r="U995" s="45"/>
      <c r="V995" s="45"/>
      <c r="W995" s="45"/>
      <c r="X995" s="45"/>
      <c r="Y995"/>
      <c r="Z995"/>
      <c r="AA995" s="45"/>
      <c r="AB995"/>
      <c r="AC995"/>
    </row>
    <row r="996" spans="2:29" ht="12.5">
      <c r="B996" s="1209"/>
      <c r="E996" s="71"/>
      <c r="G996"/>
      <c r="H996"/>
      <c r="I996"/>
      <c r="J996"/>
      <c r="K996"/>
      <c r="L996"/>
      <c r="M996"/>
      <c r="N996"/>
      <c r="O996"/>
      <c r="P996" s="1122"/>
      <c r="Q996"/>
      <c r="R996"/>
      <c r="S996"/>
      <c r="T996" s="45"/>
      <c r="U996" s="45"/>
      <c r="V996" s="45"/>
      <c r="W996" s="45"/>
      <c r="X996" s="45"/>
      <c r="Y996"/>
      <c r="Z996"/>
      <c r="AA996" s="45"/>
      <c r="AB996"/>
      <c r="AC996"/>
    </row>
    <row r="997" spans="2:29" ht="12.5">
      <c r="B997" s="1209"/>
      <c r="E997" s="71"/>
      <c r="G997"/>
      <c r="H997"/>
      <c r="I997"/>
      <c r="J997"/>
      <c r="K997"/>
      <c r="L997"/>
      <c r="M997"/>
      <c r="N997"/>
      <c r="O997"/>
      <c r="P997" s="1122"/>
      <c r="Q997"/>
      <c r="R997"/>
      <c r="S997"/>
      <c r="T997" s="45"/>
      <c r="U997" s="45"/>
      <c r="V997" s="45"/>
      <c r="W997" s="45"/>
      <c r="X997" s="45"/>
      <c r="Y997"/>
      <c r="Z997"/>
      <c r="AA997" s="45"/>
      <c r="AB997"/>
      <c r="AC997"/>
    </row>
    <row r="998" spans="2:29" ht="12.5">
      <c r="B998" s="1209"/>
      <c r="E998" s="71"/>
      <c r="G998"/>
      <c r="H998"/>
      <c r="I998"/>
      <c r="J998"/>
      <c r="K998"/>
      <c r="L998"/>
      <c r="M998"/>
      <c r="N998"/>
      <c r="O998"/>
      <c r="P998" s="1122"/>
      <c r="Q998"/>
      <c r="R998"/>
      <c r="S998"/>
      <c r="T998" s="45"/>
      <c r="U998" s="45"/>
      <c r="V998" s="45"/>
      <c r="W998" s="45"/>
      <c r="X998" s="45"/>
      <c r="Y998"/>
      <c r="Z998"/>
      <c r="AA998" s="45"/>
      <c r="AB998"/>
      <c r="AC998"/>
    </row>
    <row r="999" spans="2:29" ht="12.5">
      <c r="B999" s="1209"/>
      <c r="E999" s="71"/>
      <c r="G999"/>
      <c r="H999"/>
      <c r="I999"/>
      <c r="J999"/>
      <c r="K999"/>
      <c r="L999"/>
      <c r="M999"/>
      <c r="N999"/>
      <c r="O999"/>
      <c r="P999" s="1122"/>
      <c r="Q999"/>
      <c r="R999"/>
      <c r="S999"/>
      <c r="T999" s="45"/>
      <c r="U999" s="45"/>
      <c r="V999" s="45"/>
      <c r="W999" s="45"/>
      <c r="X999" s="45"/>
      <c r="Y999"/>
      <c r="Z999"/>
      <c r="AA999" s="45"/>
      <c r="AB999"/>
      <c r="AC999"/>
    </row>
    <row r="1000" spans="2:29" ht="12.5">
      <c r="B1000" s="1209"/>
      <c r="E1000" s="71"/>
      <c r="G1000"/>
      <c r="H1000"/>
      <c r="I1000"/>
      <c r="J1000"/>
      <c r="K1000"/>
      <c r="L1000"/>
      <c r="M1000"/>
      <c r="N1000"/>
      <c r="O1000"/>
      <c r="P1000" s="1122"/>
      <c r="Q1000"/>
      <c r="R1000"/>
      <c r="S1000"/>
      <c r="T1000" s="45"/>
      <c r="U1000" s="45"/>
      <c r="V1000" s="45"/>
      <c r="W1000" s="45"/>
      <c r="X1000" s="45"/>
      <c r="Y1000"/>
      <c r="Z1000"/>
      <c r="AA1000" s="45"/>
      <c r="AB1000"/>
      <c r="AC1000"/>
    </row>
    <row r="1001" spans="2:29" ht="12.5">
      <c r="B1001" s="1209"/>
      <c r="E1001" s="71"/>
      <c r="G1001"/>
      <c r="H1001"/>
      <c r="I1001"/>
      <c r="J1001"/>
      <c r="K1001"/>
      <c r="L1001"/>
      <c r="M1001"/>
      <c r="N1001"/>
      <c r="O1001"/>
      <c r="P1001" s="1122"/>
      <c r="Q1001"/>
      <c r="R1001"/>
      <c r="S1001"/>
      <c r="T1001" s="45"/>
      <c r="U1001" s="45"/>
      <c r="V1001" s="45"/>
      <c r="W1001" s="45"/>
      <c r="X1001" s="45"/>
      <c r="Y1001"/>
      <c r="Z1001"/>
      <c r="AA1001" s="45"/>
      <c r="AB1001"/>
      <c r="AC1001"/>
    </row>
    <row r="1002" spans="2:29" ht="12.5">
      <c r="B1002" s="1209"/>
      <c r="E1002" s="71"/>
      <c r="G1002"/>
      <c r="H1002"/>
      <c r="I1002"/>
      <c r="J1002"/>
      <c r="K1002"/>
      <c r="L1002"/>
      <c r="M1002"/>
      <c r="N1002"/>
      <c r="O1002"/>
      <c r="P1002" s="1122"/>
      <c r="Q1002"/>
      <c r="R1002"/>
      <c r="S1002"/>
      <c r="T1002" s="45"/>
      <c r="U1002" s="45"/>
      <c r="V1002" s="45"/>
      <c r="W1002" s="45"/>
      <c r="X1002" s="45"/>
      <c r="Y1002"/>
      <c r="Z1002"/>
      <c r="AA1002" s="45"/>
      <c r="AB1002"/>
      <c r="AC1002"/>
    </row>
    <row r="1003" spans="2:29" ht="12.5">
      <c r="B1003" s="1209"/>
      <c r="E1003" s="71"/>
      <c r="G1003"/>
      <c r="H1003"/>
      <c r="I1003"/>
      <c r="J1003"/>
      <c r="K1003"/>
      <c r="L1003"/>
      <c r="M1003"/>
      <c r="N1003"/>
      <c r="O1003"/>
      <c r="P1003" s="1122"/>
      <c r="Q1003"/>
      <c r="R1003"/>
      <c r="S1003"/>
      <c r="T1003" s="45"/>
      <c r="U1003" s="45"/>
      <c r="V1003" s="45"/>
      <c r="W1003" s="45"/>
      <c r="X1003" s="45"/>
      <c r="Y1003"/>
      <c r="Z1003"/>
      <c r="AA1003" s="45"/>
      <c r="AB1003"/>
      <c r="AC1003"/>
    </row>
    <row r="1004" spans="2:29" ht="12.5">
      <c r="B1004" s="1209"/>
      <c r="E1004" s="71"/>
      <c r="G1004"/>
      <c r="H1004"/>
      <c r="I1004"/>
      <c r="J1004"/>
      <c r="K1004"/>
      <c r="L1004"/>
      <c r="M1004"/>
      <c r="N1004"/>
      <c r="O1004"/>
      <c r="P1004" s="1122"/>
      <c r="Q1004"/>
      <c r="R1004"/>
      <c r="S1004"/>
      <c r="T1004" s="45"/>
      <c r="U1004" s="45"/>
      <c r="V1004" s="45"/>
      <c r="W1004" s="45"/>
      <c r="X1004" s="45"/>
      <c r="Y1004"/>
      <c r="Z1004"/>
      <c r="AA1004" s="45"/>
      <c r="AB1004"/>
      <c r="AC1004"/>
    </row>
    <row r="1005" spans="2:29" ht="12.5">
      <c r="B1005" s="1209"/>
      <c r="E1005" s="71"/>
      <c r="G1005"/>
      <c r="H1005"/>
      <c r="I1005"/>
      <c r="J1005"/>
      <c r="K1005"/>
      <c r="L1005"/>
      <c r="M1005"/>
      <c r="N1005"/>
      <c r="O1005"/>
      <c r="P1005" s="1122"/>
      <c r="Q1005"/>
      <c r="R1005"/>
      <c r="S1005"/>
      <c r="T1005" s="45"/>
      <c r="U1005" s="45"/>
      <c r="V1005" s="45"/>
      <c r="W1005" s="45"/>
      <c r="X1005" s="45"/>
      <c r="Y1005"/>
      <c r="Z1005"/>
      <c r="AA1005" s="45"/>
      <c r="AB1005"/>
      <c r="AC1005"/>
    </row>
    <row r="1006" spans="2:29" ht="12.5">
      <c r="B1006" s="1209"/>
      <c r="E1006" s="71"/>
      <c r="G1006"/>
      <c r="H1006"/>
      <c r="I1006"/>
      <c r="J1006"/>
      <c r="K1006"/>
      <c r="L1006"/>
      <c r="M1006"/>
      <c r="N1006"/>
      <c r="O1006"/>
      <c r="P1006" s="1122"/>
      <c r="Q1006"/>
      <c r="R1006"/>
      <c r="S1006"/>
      <c r="T1006" s="45"/>
      <c r="U1006" s="45"/>
      <c r="V1006" s="45"/>
      <c r="W1006" s="45"/>
      <c r="X1006" s="45"/>
      <c r="Y1006"/>
      <c r="Z1006"/>
      <c r="AA1006" s="45"/>
      <c r="AB1006"/>
      <c r="AC1006"/>
    </row>
    <row r="1007" spans="2:29" ht="12.5">
      <c r="B1007" s="1209"/>
      <c r="E1007" s="71"/>
      <c r="G1007"/>
      <c r="H1007"/>
      <c r="I1007"/>
      <c r="J1007"/>
      <c r="K1007"/>
      <c r="L1007"/>
      <c r="M1007"/>
      <c r="N1007"/>
      <c r="O1007"/>
      <c r="P1007" s="1122"/>
      <c r="Q1007"/>
      <c r="R1007"/>
      <c r="S1007"/>
      <c r="T1007" s="45"/>
      <c r="U1007" s="45"/>
      <c r="V1007" s="45"/>
      <c r="W1007" s="45"/>
      <c r="X1007" s="45"/>
      <c r="Y1007"/>
      <c r="Z1007"/>
      <c r="AA1007" s="45"/>
      <c r="AB1007"/>
      <c r="AC1007"/>
    </row>
    <row r="1008" spans="2:29" ht="12.5">
      <c r="B1008" s="1209"/>
      <c r="E1008" s="71"/>
      <c r="G1008"/>
      <c r="H1008"/>
      <c r="I1008"/>
      <c r="J1008"/>
      <c r="K1008"/>
      <c r="L1008"/>
      <c r="M1008"/>
      <c r="N1008"/>
      <c r="O1008"/>
      <c r="P1008" s="1122"/>
      <c r="Q1008"/>
      <c r="R1008"/>
      <c r="S1008"/>
      <c r="T1008" s="45"/>
      <c r="U1008" s="45"/>
      <c r="V1008" s="45"/>
      <c r="W1008" s="45"/>
      <c r="X1008" s="45"/>
      <c r="Y1008"/>
      <c r="Z1008"/>
      <c r="AA1008" s="45"/>
      <c r="AB1008"/>
      <c r="AC1008"/>
    </row>
    <row r="1009" spans="1:29" ht="12.5">
      <c r="B1009" s="1209"/>
      <c r="E1009" s="71"/>
      <c r="G1009"/>
      <c r="H1009"/>
      <c r="I1009"/>
      <c r="J1009"/>
      <c r="K1009"/>
      <c r="L1009"/>
      <c r="M1009"/>
      <c r="N1009"/>
      <c r="O1009"/>
      <c r="P1009" s="1122"/>
      <c r="Q1009"/>
      <c r="R1009"/>
      <c r="S1009"/>
      <c r="T1009" s="45"/>
      <c r="U1009" s="45"/>
      <c r="V1009" s="45"/>
      <c r="W1009" s="45"/>
      <c r="X1009" s="45"/>
      <c r="Y1009"/>
      <c r="Z1009"/>
      <c r="AA1009" s="45"/>
      <c r="AB1009"/>
      <c r="AC1009"/>
    </row>
    <row r="1013" spans="1:29" ht="15.5">
      <c r="A1013" s="1124" t="s">
        <v>3141</v>
      </c>
    </row>
    <row r="1015" spans="1:29" ht="46">
      <c r="A1015" s="541" t="s">
        <v>172</v>
      </c>
      <c r="B1015" s="541" t="s">
        <v>1830</v>
      </c>
      <c r="C1015" s="541" t="s">
        <v>3037</v>
      </c>
      <c r="D1015" s="1111" t="s">
        <v>3148</v>
      </c>
      <c r="E1015" s="541" t="s">
        <v>3038</v>
      </c>
      <c r="F1015" s="547" t="s">
        <v>3154</v>
      </c>
      <c r="G1015" s="541" t="s">
        <v>3096</v>
      </c>
      <c r="H1015" s="1110" t="s">
        <v>144</v>
      </c>
      <c r="I1015" s="1110" t="s">
        <v>22</v>
      </c>
      <c r="J1015" s="1110" t="s">
        <v>136</v>
      </c>
      <c r="K1015" s="1110" t="s">
        <v>975</v>
      </c>
      <c r="L1015" s="1110" t="s">
        <v>94</v>
      </c>
      <c r="M1015" s="1110" t="s">
        <v>974</v>
      </c>
      <c r="N1015" s="1110" t="s">
        <v>3093</v>
      </c>
      <c r="O1015" s="1110" t="s">
        <v>3051</v>
      </c>
      <c r="P1015" s="1110" t="s">
        <v>2855</v>
      </c>
      <c r="Q1015" s="1110" t="s">
        <v>3052</v>
      </c>
      <c r="R1015" s="1110" t="s">
        <v>3053</v>
      </c>
      <c r="S1015" s="1110" t="s">
        <v>3054</v>
      </c>
      <c r="T1015" s="1110" t="s">
        <v>3095</v>
      </c>
      <c r="U1015" s="1110" t="s">
        <v>3094</v>
      </c>
      <c r="V1015" s="1110" t="s">
        <v>145</v>
      </c>
      <c r="W1015" s="1110" t="s">
        <v>249</v>
      </c>
      <c r="X1015" s="1110" t="s">
        <v>138</v>
      </c>
    </row>
    <row r="1016" spans="1:29">
      <c r="B1016" s="1209"/>
      <c r="E1016" s="71"/>
      <c r="G1016" s="186"/>
      <c r="H1016" s="186"/>
      <c r="I1016" s="186"/>
      <c r="J1016" s="1117"/>
    </row>
    <row r="1017" spans="1:29">
      <c r="B1017" s="1209"/>
      <c r="E1017" s="71"/>
      <c r="G1017" s="186"/>
      <c r="H1017" s="186"/>
      <c r="I1017" s="186"/>
      <c r="J1017" s="1117"/>
    </row>
    <row r="1018" spans="1:29">
      <c r="B1018" s="1209"/>
      <c r="E1018" s="71"/>
      <c r="G1018" s="186"/>
      <c r="H1018" s="186"/>
      <c r="I1018" s="186"/>
      <c r="J1018" s="1117"/>
    </row>
    <row r="1019" spans="1:29">
      <c r="B1019" s="1209"/>
      <c r="E1019" s="71"/>
      <c r="G1019" s="186"/>
      <c r="H1019" s="186"/>
      <c r="I1019" s="186"/>
      <c r="J1019" s="1117"/>
    </row>
    <row r="1020" spans="1:29">
      <c r="B1020" s="1209"/>
      <c r="E1020" s="71"/>
      <c r="G1020" s="186"/>
      <c r="H1020" s="186"/>
      <c r="I1020" s="186"/>
      <c r="J1020" s="1117"/>
    </row>
    <row r="1021" spans="1:29">
      <c r="B1021" s="1209"/>
      <c r="E1021" s="71"/>
      <c r="G1021" s="186"/>
      <c r="H1021" s="186"/>
      <c r="I1021" s="186"/>
      <c r="J1021" s="1117"/>
    </row>
    <row r="1022" spans="1:29">
      <c r="B1022" s="1209"/>
      <c r="E1022" s="71"/>
      <c r="G1022" s="186"/>
      <c r="H1022" s="186"/>
      <c r="I1022" s="186"/>
      <c r="J1022" s="1117"/>
    </row>
    <row r="1023" spans="1:29">
      <c r="B1023" s="1209"/>
      <c r="E1023" s="71"/>
      <c r="G1023" s="186"/>
      <c r="H1023" s="186"/>
      <c r="I1023" s="186"/>
      <c r="J1023" s="1117"/>
    </row>
    <row r="1024" spans="1:29">
      <c r="B1024" s="1209"/>
      <c r="E1024" s="71"/>
      <c r="G1024" s="186"/>
      <c r="H1024" s="186"/>
      <c r="I1024" s="186"/>
      <c r="J1024" s="1117"/>
    </row>
    <row r="1025" spans="2:10">
      <c r="B1025" s="1209"/>
      <c r="E1025" s="71"/>
      <c r="G1025" s="186"/>
      <c r="H1025" s="186"/>
      <c r="I1025" s="186"/>
      <c r="J1025" s="1117"/>
    </row>
    <row r="1026" spans="2:10">
      <c r="B1026" s="1209"/>
      <c r="E1026" s="71"/>
      <c r="G1026" s="186"/>
      <c r="H1026" s="186"/>
      <c r="I1026" s="186"/>
      <c r="J1026" s="1117"/>
    </row>
    <row r="1027" spans="2:10">
      <c r="B1027" s="1209"/>
      <c r="E1027" s="71"/>
      <c r="G1027" s="186"/>
      <c r="H1027" s="186"/>
      <c r="I1027" s="186"/>
      <c r="J1027" s="1117"/>
    </row>
    <row r="1028" spans="2:10">
      <c r="B1028" s="1209"/>
      <c r="E1028" s="71"/>
      <c r="G1028" s="186"/>
      <c r="H1028" s="186"/>
      <c r="I1028" s="186"/>
      <c r="J1028" s="1117"/>
    </row>
    <row r="1029" spans="2:10">
      <c r="B1029" s="1209"/>
      <c r="E1029" s="71"/>
      <c r="G1029" s="186"/>
      <c r="H1029" s="186"/>
      <c r="I1029" s="186"/>
      <c r="J1029" s="1117"/>
    </row>
    <row r="1030" spans="2:10">
      <c r="B1030" s="1209"/>
      <c r="E1030" s="71"/>
      <c r="G1030" s="186"/>
      <c r="H1030" s="186"/>
      <c r="I1030" s="186"/>
      <c r="J1030" s="1117"/>
    </row>
    <row r="1031" spans="2:10">
      <c r="B1031" s="1209"/>
      <c r="E1031" s="71"/>
      <c r="G1031" s="186"/>
      <c r="H1031" s="186"/>
      <c r="I1031" s="186"/>
      <c r="J1031" s="1117"/>
    </row>
    <row r="1032" spans="2:10">
      <c r="B1032" s="1209"/>
      <c r="E1032" s="71"/>
      <c r="G1032" s="186"/>
      <c r="H1032" s="186"/>
      <c r="I1032" s="186"/>
      <c r="J1032" s="1117"/>
    </row>
    <row r="1033" spans="2:10">
      <c r="B1033" s="1209"/>
      <c r="E1033" s="71"/>
      <c r="G1033" s="186"/>
      <c r="H1033" s="186"/>
      <c r="I1033" s="186"/>
      <c r="J1033" s="1117"/>
    </row>
    <row r="1034" spans="2:10">
      <c r="B1034" s="1209"/>
      <c r="E1034" s="71"/>
      <c r="G1034" s="186"/>
      <c r="H1034" s="186"/>
      <c r="I1034" s="186"/>
      <c r="J1034" s="1117"/>
    </row>
    <row r="1035" spans="2:10">
      <c r="B1035" s="1209"/>
      <c r="E1035" s="71"/>
      <c r="G1035" s="186"/>
      <c r="H1035" s="186"/>
      <c r="I1035" s="186"/>
      <c r="J1035" s="1117"/>
    </row>
    <row r="1036" spans="2:10">
      <c r="B1036" s="1209"/>
      <c r="E1036" s="71"/>
      <c r="G1036" s="186"/>
      <c r="H1036" s="186"/>
      <c r="I1036" s="186"/>
      <c r="J1036" s="1117"/>
    </row>
    <row r="1037" spans="2:10">
      <c r="B1037" s="1209"/>
      <c r="E1037" s="71"/>
      <c r="G1037" s="186"/>
      <c r="H1037" s="186"/>
      <c r="I1037" s="186"/>
      <c r="J1037" s="1117"/>
    </row>
    <row r="1038" spans="2:10">
      <c r="B1038" s="1209"/>
      <c r="E1038" s="71"/>
      <c r="G1038" s="186"/>
      <c r="H1038" s="186"/>
      <c r="I1038" s="186"/>
      <c r="J1038" s="1117"/>
    </row>
    <row r="1039" spans="2:10">
      <c r="B1039" s="1209"/>
      <c r="E1039" s="71"/>
      <c r="G1039" s="186"/>
      <c r="H1039" s="186"/>
      <c r="I1039" s="186"/>
      <c r="J1039" s="1117"/>
    </row>
    <row r="1040" spans="2:10">
      <c r="B1040" s="1209"/>
      <c r="E1040" s="71"/>
      <c r="G1040" s="186"/>
      <c r="H1040" s="186"/>
      <c r="I1040" s="186"/>
      <c r="J1040" s="1117"/>
    </row>
    <row r="1041" spans="2:10">
      <c r="B1041" s="1209"/>
      <c r="E1041" s="71"/>
      <c r="G1041" s="186"/>
      <c r="H1041" s="186"/>
      <c r="I1041" s="186"/>
      <c r="J1041" s="1117"/>
    </row>
    <row r="1042" spans="2:10">
      <c r="B1042" s="1209"/>
      <c r="E1042" s="71"/>
      <c r="G1042" s="186"/>
      <c r="H1042" s="186"/>
      <c r="I1042" s="186"/>
      <c r="J1042" s="1117"/>
    </row>
    <row r="1043" spans="2:10">
      <c r="B1043" s="1209"/>
      <c r="E1043" s="71"/>
      <c r="G1043" s="186"/>
      <c r="H1043" s="186"/>
      <c r="I1043" s="186"/>
      <c r="J1043" s="1117"/>
    </row>
    <row r="1044" spans="2:10">
      <c r="B1044" s="1209"/>
      <c r="E1044" s="71"/>
      <c r="G1044" s="186"/>
      <c r="H1044" s="186"/>
      <c r="I1044" s="186"/>
      <c r="J1044" s="1117"/>
    </row>
    <row r="1045" spans="2:10">
      <c r="B1045" s="1209"/>
      <c r="E1045" s="71"/>
      <c r="G1045" s="186"/>
      <c r="H1045" s="186"/>
      <c r="I1045" s="186"/>
      <c r="J1045" s="1117"/>
    </row>
    <row r="1046" spans="2:10">
      <c r="B1046" s="1209"/>
      <c r="E1046" s="71"/>
      <c r="G1046" s="186"/>
      <c r="H1046" s="186"/>
      <c r="I1046" s="186"/>
      <c r="J1046" s="1117"/>
    </row>
    <row r="1047" spans="2:10">
      <c r="B1047" s="1209"/>
      <c r="E1047" s="71"/>
      <c r="G1047" s="186"/>
      <c r="H1047" s="186"/>
      <c r="I1047" s="186"/>
      <c r="J1047" s="1117"/>
    </row>
    <row r="1048" spans="2:10">
      <c r="B1048" s="1209"/>
      <c r="E1048" s="71"/>
      <c r="G1048" s="186"/>
      <c r="H1048" s="186"/>
      <c r="I1048" s="186"/>
      <c r="J1048" s="1117"/>
    </row>
    <row r="1049" spans="2:10">
      <c r="B1049" s="1209"/>
      <c r="E1049" s="71"/>
      <c r="G1049" s="186"/>
      <c r="H1049" s="186"/>
      <c r="I1049" s="186"/>
      <c r="J1049" s="1117"/>
    </row>
    <row r="1050" spans="2:10">
      <c r="B1050" s="1209"/>
      <c r="E1050" s="71"/>
      <c r="G1050" s="186"/>
      <c r="H1050" s="186"/>
      <c r="I1050" s="186"/>
      <c r="J1050" s="1117"/>
    </row>
    <row r="1051" spans="2:10">
      <c r="B1051" s="1209"/>
      <c r="E1051" s="71"/>
      <c r="G1051" s="186"/>
      <c r="H1051" s="186"/>
      <c r="I1051" s="186"/>
      <c r="J1051" s="1117"/>
    </row>
    <row r="1052" spans="2:10">
      <c r="B1052" s="1209"/>
      <c r="E1052" s="71"/>
      <c r="G1052" s="186"/>
      <c r="H1052" s="186"/>
      <c r="I1052" s="186"/>
      <c r="J1052" s="1117"/>
    </row>
    <row r="1053" spans="2:10">
      <c r="B1053" s="1209"/>
      <c r="E1053" s="71"/>
      <c r="G1053" s="186"/>
      <c r="H1053" s="186"/>
      <c r="I1053" s="186"/>
      <c r="J1053" s="1117"/>
    </row>
    <row r="1054" spans="2:10">
      <c r="B1054" s="1209"/>
      <c r="E1054" s="71"/>
      <c r="G1054" s="186"/>
      <c r="H1054" s="186"/>
      <c r="I1054" s="186"/>
      <c r="J1054" s="1117"/>
    </row>
    <row r="1055" spans="2:10">
      <c r="B1055" s="1209"/>
      <c r="E1055" s="71"/>
      <c r="G1055" s="186"/>
      <c r="H1055" s="186"/>
      <c r="I1055" s="186"/>
      <c r="J1055" s="1117"/>
    </row>
    <row r="1056" spans="2:10">
      <c r="B1056" s="1209"/>
      <c r="E1056" s="71"/>
      <c r="G1056" s="186"/>
      <c r="H1056" s="186"/>
      <c r="I1056" s="186"/>
      <c r="J1056" s="1117"/>
    </row>
    <row r="1057" spans="2:10">
      <c r="B1057" s="1209"/>
      <c r="E1057" s="71"/>
      <c r="G1057" s="186"/>
      <c r="H1057" s="186"/>
      <c r="I1057" s="186"/>
      <c r="J1057" s="1117"/>
    </row>
    <row r="1058" spans="2:10">
      <c r="B1058" s="1209"/>
      <c r="E1058" s="71"/>
      <c r="G1058" s="186"/>
      <c r="H1058" s="186"/>
      <c r="I1058" s="186"/>
      <c r="J1058" s="1117"/>
    </row>
    <row r="1059" spans="2:10">
      <c r="B1059" s="1209"/>
      <c r="E1059" s="71"/>
      <c r="G1059" s="186"/>
      <c r="H1059" s="186"/>
      <c r="I1059" s="186"/>
      <c r="J1059" s="1117"/>
    </row>
    <row r="1060" spans="2:10">
      <c r="B1060" s="1209"/>
      <c r="E1060" s="71"/>
      <c r="G1060" s="186"/>
      <c r="H1060" s="186"/>
      <c r="I1060" s="186"/>
      <c r="J1060" s="1117"/>
    </row>
    <row r="1061" spans="2:10">
      <c r="B1061" s="1209"/>
      <c r="E1061" s="71"/>
      <c r="G1061" s="186"/>
      <c r="H1061" s="186"/>
      <c r="I1061" s="186"/>
      <c r="J1061" s="1117"/>
    </row>
    <row r="1062" spans="2:10">
      <c r="B1062" s="1209"/>
      <c r="E1062" s="71"/>
      <c r="G1062" s="186"/>
      <c r="H1062" s="186"/>
      <c r="I1062" s="186"/>
      <c r="J1062" s="1117"/>
    </row>
    <row r="1063" spans="2:10">
      <c r="B1063" s="1209"/>
      <c r="E1063" s="71"/>
      <c r="G1063" s="186"/>
      <c r="H1063" s="186"/>
      <c r="I1063" s="186"/>
      <c r="J1063" s="1117"/>
    </row>
    <row r="1064" spans="2:10">
      <c r="B1064" s="1209"/>
      <c r="E1064" s="71"/>
      <c r="G1064" s="186"/>
      <c r="H1064" s="186"/>
      <c r="I1064" s="186"/>
      <c r="J1064" s="1117"/>
    </row>
    <row r="1065" spans="2:10">
      <c r="B1065" s="1209"/>
      <c r="E1065" s="71"/>
      <c r="G1065" s="186"/>
      <c r="H1065" s="186"/>
      <c r="I1065" s="186"/>
      <c r="J1065" s="1117"/>
    </row>
    <row r="1066" spans="2:10">
      <c r="B1066" s="1209"/>
      <c r="E1066" s="71"/>
      <c r="G1066" s="186"/>
      <c r="H1066" s="186"/>
      <c r="I1066" s="186"/>
      <c r="J1066" s="1117"/>
    </row>
    <row r="1067" spans="2:10">
      <c r="B1067" s="1209"/>
      <c r="E1067" s="71"/>
      <c r="G1067" s="186"/>
      <c r="H1067" s="186"/>
      <c r="I1067" s="186"/>
      <c r="J1067" s="1117"/>
    </row>
    <row r="1068" spans="2:10">
      <c r="B1068" s="1209"/>
      <c r="E1068" s="71"/>
      <c r="G1068" s="186"/>
      <c r="H1068" s="186"/>
      <c r="I1068" s="186"/>
      <c r="J1068" s="1117"/>
    </row>
    <row r="1069" spans="2:10">
      <c r="B1069" s="1209"/>
      <c r="E1069" s="71"/>
      <c r="G1069" s="186"/>
      <c r="H1069" s="186"/>
      <c r="I1069" s="186"/>
      <c r="J1069" s="1117"/>
    </row>
    <row r="1070" spans="2:10">
      <c r="B1070" s="1209"/>
      <c r="E1070" s="71"/>
      <c r="G1070" s="186"/>
      <c r="H1070" s="186"/>
      <c r="I1070" s="186"/>
      <c r="J1070" s="1117"/>
    </row>
    <row r="1071" spans="2:10">
      <c r="B1071" s="1209"/>
      <c r="E1071" s="71"/>
      <c r="G1071" s="186"/>
      <c r="H1071" s="186"/>
      <c r="I1071" s="186"/>
      <c r="J1071" s="1117"/>
    </row>
    <row r="1072" spans="2:10">
      <c r="B1072" s="1209"/>
      <c r="E1072" s="71"/>
      <c r="G1072" s="186"/>
      <c r="H1072" s="186"/>
      <c r="I1072" s="186"/>
      <c r="J1072" s="1117"/>
    </row>
    <row r="1073" spans="2:10">
      <c r="B1073" s="1209"/>
      <c r="E1073" s="71"/>
      <c r="G1073" s="186"/>
      <c r="H1073" s="186"/>
      <c r="I1073" s="186"/>
      <c r="J1073" s="1117"/>
    </row>
    <row r="1074" spans="2:10">
      <c r="B1074" s="1209"/>
      <c r="E1074" s="71"/>
      <c r="G1074" s="186"/>
      <c r="H1074" s="186"/>
      <c r="I1074" s="186"/>
      <c r="J1074" s="1117"/>
    </row>
    <row r="1075" spans="2:10">
      <c r="B1075" s="1209"/>
      <c r="E1075" s="71"/>
      <c r="G1075" s="186"/>
      <c r="H1075" s="186"/>
      <c r="I1075" s="186"/>
      <c r="J1075" s="1117"/>
    </row>
    <row r="1076" spans="2:10">
      <c r="B1076" s="1209"/>
      <c r="E1076" s="71"/>
      <c r="G1076" s="186"/>
      <c r="H1076" s="186"/>
      <c r="I1076" s="186"/>
      <c r="J1076" s="1117"/>
    </row>
    <row r="1077" spans="2:10">
      <c r="B1077" s="1209"/>
      <c r="E1077" s="71"/>
      <c r="G1077" s="186"/>
      <c r="H1077" s="186"/>
      <c r="I1077" s="186"/>
      <c r="J1077" s="1117"/>
    </row>
    <row r="1078" spans="2:10">
      <c r="B1078" s="1209"/>
      <c r="E1078" s="71"/>
      <c r="G1078" s="186"/>
      <c r="H1078" s="186"/>
      <c r="I1078" s="186"/>
      <c r="J1078" s="1117"/>
    </row>
    <row r="1079" spans="2:10">
      <c r="B1079" s="1209"/>
      <c r="E1079" s="71"/>
      <c r="G1079" s="186"/>
      <c r="H1079" s="186"/>
      <c r="I1079" s="186"/>
      <c r="J1079" s="1117"/>
    </row>
    <row r="1080" spans="2:10">
      <c r="B1080" s="1209"/>
      <c r="E1080" s="71"/>
      <c r="G1080" s="186"/>
      <c r="H1080" s="186"/>
      <c r="I1080" s="186"/>
      <c r="J1080" s="1117"/>
    </row>
    <row r="1081" spans="2:10">
      <c r="B1081" s="1209"/>
      <c r="E1081" s="71"/>
      <c r="G1081" s="186"/>
      <c r="H1081" s="186"/>
      <c r="I1081" s="186"/>
      <c r="J1081" s="1117"/>
    </row>
    <row r="1082" spans="2:10">
      <c r="B1082" s="1209"/>
      <c r="E1082" s="71"/>
      <c r="G1082" s="186"/>
      <c r="H1082" s="186"/>
      <c r="I1082" s="186"/>
      <c r="J1082" s="1117"/>
    </row>
    <row r="1083" spans="2:10">
      <c r="B1083" s="1209"/>
      <c r="E1083" s="71"/>
      <c r="G1083" s="186"/>
      <c r="H1083" s="186"/>
      <c r="I1083" s="186"/>
      <c r="J1083" s="1117"/>
    </row>
    <row r="1084" spans="2:10">
      <c r="B1084" s="1209"/>
      <c r="E1084" s="71"/>
      <c r="G1084" s="186"/>
      <c r="H1084" s="186"/>
      <c r="I1084" s="186"/>
      <c r="J1084" s="1117"/>
    </row>
    <row r="1085" spans="2:10">
      <c r="B1085" s="1209"/>
      <c r="E1085" s="71"/>
      <c r="G1085" s="186"/>
      <c r="H1085" s="186"/>
      <c r="I1085" s="186"/>
      <c r="J1085" s="1117"/>
    </row>
    <row r="1086" spans="2:10">
      <c r="B1086" s="1209"/>
      <c r="E1086" s="71"/>
      <c r="G1086" s="186"/>
      <c r="H1086" s="186"/>
      <c r="I1086" s="186"/>
      <c r="J1086" s="1117"/>
    </row>
    <row r="1087" spans="2:10">
      <c r="B1087" s="1209"/>
      <c r="E1087" s="71"/>
      <c r="G1087" s="186"/>
      <c r="H1087" s="186"/>
      <c r="I1087" s="186"/>
      <c r="J1087" s="1117"/>
    </row>
    <row r="1088" spans="2:10">
      <c r="B1088" s="1209"/>
      <c r="E1088" s="71"/>
      <c r="G1088" s="186"/>
      <c r="H1088" s="186"/>
      <c r="I1088" s="186"/>
      <c r="J1088" s="1117"/>
    </row>
    <row r="1089" spans="2:10">
      <c r="B1089" s="1209"/>
      <c r="E1089" s="71"/>
      <c r="G1089" s="186"/>
      <c r="H1089" s="186"/>
      <c r="I1089" s="186"/>
      <c r="J1089" s="1117"/>
    </row>
    <row r="1090" spans="2:10">
      <c r="B1090" s="1209"/>
      <c r="E1090" s="71"/>
      <c r="G1090" s="186"/>
      <c r="H1090" s="186"/>
      <c r="I1090" s="186"/>
      <c r="J1090" s="1117"/>
    </row>
    <row r="1091" spans="2:10">
      <c r="B1091" s="1209"/>
      <c r="E1091" s="71"/>
      <c r="G1091" s="186"/>
      <c r="H1091" s="186"/>
      <c r="I1091" s="186"/>
      <c r="J1091" s="1117"/>
    </row>
    <row r="1092" spans="2:10">
      <c r="B1092" s="1209"/>
      <c r="E1092" s="71"/>
      <c r="G1092" s="186"/>
      <c r="H1092" s="186"/>
      <c r="I1092" s="186"/>
      <c r="J1092" s="1117"/>
    </row>
    <row r="1093" spans="2:10">
      <c r="B1093" s="1209"/>
      <c r="E1093" s="71"/>
      <c r="G1093" s="186"/>
      <c r="H1093" s="186"/>
      <c r="I1093" s="186"/>
      <c r="J1093" s="1117"/>
    </row>
    <row r="1094" spans="2:10">
      <c r="B1094" s="1209"/>
      <c r="E1094" s="71"/>
      <c r="G1094" s="186"/>
      <c r="H1094" s="186"/>
      <c r="I1094" s="186"/>
      <c r="J1094" s="1117"/>
    </row>
    <row r="1095" spans="2:10">
      <c r="B1095" s="1209"/>
      <c r="E1095" s="71"/>
      <c r="G1095" s="186"/>
      <c r="H1095" s="186"/>
      <c r="I1095" s="186"/>
      <c r="J1095" s="1117"/>
    </row>
    <row r="1096" spans="2:10">
      <c r="B1096" s="1209"/>
      <c r="E1096" s="71"/>
      <c r="G1096" s="186"/>
      <c r="H1096" s="186"/>
      <c r="I1096" s="186"/>
      <c r="J1096" s="1117"/>
    </row>
    <row r="1097" spans="2:10">
      <c r="B1097" s="1209"/>
      <c r="E1097" s="71"/>
      <c r="G1097" s="186"/>
      <c r="H1097" s="186"/>
      <c r="I1097" s="186"/>
      <c r="J1097" s="1117"/>
    </row>
    <row r="1098" spans="2:10">
      <c r="B1098" s="1209"/>
      <c r="E1098" s="71"/>
      <c r="G1098" s="186"/>
      <c r="H1098" s="186"/>
      <c r="I1098" s="186"/>
      <c r="J1098" s="1117"/>
    </row>
    <row r="1099" spans="2:10">
      <c r="B1099" s="1209"/>
      <c r="E1099" s="71"/>
      <c r="G1099" s="186"/>
      <c r="H1099" s="186"/>
      <c r="I1099" s="186"/>
      <c r="J1099" s="1117"/>
    </row>
    <row r="1100" spans="2:10">
      <c r="B1100" s="1209"/>
      <c r="E1100" s="71"/>
      <c r="G1100" s="186"/>
      <c r="H1100" s="186"/>
      <c r="I1100" s="186"/>
      <c r="J1100" s="1117"/>
    </row>
    <row r="1101" spans="2:10">
      <c r="B1101" s="1209"/>
      <c r="E1101" s="71"/>
      <c r="G1101" s="186"/>
      <c r="H1101" s="186"/>
      <c r="I1101" s="186"/>
      <c r="J1101" s="1117"/>
    </row>
    <row r="1102" spans="2:10">
      <c r="B1102" s="1209"/>
      <c r="E1102" s="71"/>
      <c r="G1102" s="186"/>
      <c r="H1102" s="186"/>
      <c r="I1102" s="186"/>
      <c r="J1102" s="1117"/>
    </row>
    <row r="1103" spans="2:10">
      <c r="B1103" s="1209"/>
      <c r="E1103" s="71"/>
      <c r="G1103" s="186"/>
      <c r="H1103" s="186"/>
      <c r="I1103" s="186"/>
      <c r="J1103" s="1117"/>
    </row>
    <row r="1104" spans="2:10">
      <c r="B1104" s="1209"/>
      <c r="E1104" s="71"/>
      <c r="G1104" s="186"/>
      <c r="H1104" s="186"/>
      <c r="I1104" s="186"/>
      <c r="J1104" s="1117"/>
    </row>
    <row r="1105" spans="1:10">
      <c r="B1105" s="1209"/>
      <c r="E1105" s="71"/>
      <c r="G1105" s="186"/>
      <c r="H1105" s="186"/>
      <c r="I1105" s="186"/>
      <c r="J1105" s="1117"/>
    </row>
    <row r="1106" spans="1:10">
      <c r="B1106" s="1209"/>
      <c r="E1106" s="71"/>
      <c r="G1106" s="186"/>
      <c r="H1106" s="186"/>
      <c r="I1106" s="186"/>
      <c r="J1106" s="1117"/>
    </row>
    <row r="1107" spans="1:10">
      <c r="B1107" s="1209"/>
      <c r="E1107" s="71"/>
      <c r="G1107" s="186"/>
      <c r="H1107" s="186"/>
      <c r="I1107" s="186"/>
      <c r="J1107" s="1117"/>
    </row>
    <row r="1108" spans="1:10">
      <c r="B1108" s="1209"/>
      <c r="E1108" s="71"/>
      <c r="G1108" s="186"/>
      <c r="H1108" s="186"/>
      <c r="I1108" s="186"/>
      <c r="J1108" s="1117"/>
    </row>
    <row r="1109" spans="1:10">
      <c r="B1109" s="1209"/>
      <c r="E1109" s="71"/>
      <c r="G1109" s="186"/>
      <c r="H1109" s="186"/>
      <c r="I1109" s="186"/>
      <c r="J1109" s="1117"/>
    </row>
    <row r="1110" spans="1:10">
      <c r="B1110" s="1209"/>
      <c r="E1110" s="71"/>
      <c r="G1110" s="186"/>
      <c r="H1110" s="186"/>
      <c r="I1110" s="186"/>
      <c r="J1110" s="1117"/>
    </row>
    <row r="1111" spans="1:10">
      <c r="B1111" s="1209"/>
      <c r="E1111" s="71"/>
      <c r="G1111" s="186"/>
      <c r="H1111" s="186"/>
      <c r="I1111" s="186"/>
      <c r="J1111" s="1117"/>
    </row>
    <row r="1112" spans="1:10">
      <c r="B1112" s="1209"/>
      <c r="E1112" s="71"/>
      <c r="G1112" s="186"/>
      <c r="H1112" s="186"/>
      <c r="I1112" s="186"/>
      <c r="J1112" s="1117"/>
    </row>
    <row r="1113" spans="1:10">
      <c r="B1113" s="1209"/>
      <c r="E1113" s="71"/>
      <c r="G1113" s="186"/>
      <c r="H1113" s="186"/>
      <c r="I1113" s="186"/>
      <c r="J1113" s="1117"/>
    </row>
    <row r="1114" spans="1:10">
      <c r="B1114" s="1209"/>
      <c r="E1114" s="71"/>
      <c r="G1114" s="186"/>
      <c r="H1114" s="186"/>
      <c r="I1114" s="186"/>
      <c r="J1114" s="1117"/>
    </row>
    <row r="1115" spans="1:10">
      <c r="B1115" s="1209"/>
      <c r="E1115" s="71"/>
      <c r="G1115" s="186"/>
      <c r="H1115" s="186"/>
      <c r="I1115" s="186"/>
      <c r="J1115" s="1117"/>
    </row>
    <row r="1119" spans="1:10" ht="15.5">
      <c r="A1119" s="1124" t="s">
        <v>3142</v>
      </c>
    </row>
    <row r="1121" spans="1:22" ht="46">
      <c r="A1121" s="547" t="s">
        <v>172</v>
      </c>
      <c r="B1121" s="547" t="s">
        <v>1830</v>
      </c>
      <c r="C1121" s="547" t="s">
        <v>3037</v>
      </c>
      <c r="D1121" s="1111" t="s">
        <v>3148</v>
      </c>
      <c r="E1121" s="547" t="s">
        <v>3038</v>
      </c>
      <c r="F1121" s="547" t="s">
        <v>3154</v>
      </c>
      <c r="G1121" s="1110" t="s">
        <v>2938</v>
      </c>
      <c r="H1121" s="1110" t="s">
        <v>22</v>
      </c>
      <c r="I1121" s="1110" t="s">
        <v>136</v>
      </c>
      <c r="J1121" s="1110" t="s">
        <v>975</v>
      </c>
      <c r="K1121" s="1110" t="s">
        <v>94</v>
      </c>
      <c r="L1121" s="1110" t="s">
        <v>974</v>
      </c>
      <c r="M1121" s="1110" t="s">
        <v>3051</v>
      </c>
      <c r="N1121" s="1110" t="s">
        <v>2855</v>
      </c>
      <c r="O1121" s="1110" t="s">
        <v>298</v>
      </c>
      <c r="P1121" s="1110" t="s">
        <v>3053</v>
      </c>
      <c r="Q1121" s="1110" t="s">
        <v>3054</v>
      </c>
      <c r="R1121" s="1110" t="s">
        <v>3095</v>
      </c>
      <c r="S1121" s="1110" t="s">
        <v>3094</v>
      </c>
      <c r="T1121" s="1110" t="s">
        <v>145</v>
      </c>
      <c r="U1121" s="1110" t="s">
        <v>2979</v>
      </c>
      <c r="V1121" s="1110" t="s">
        <v>138</v>
      </c>
    </row>
    <row r="1122" spans="1:22">
      <c r="B1122" s="1209"/>
      <c r="E1122" s="71"/>
      <c r="G1122" s="71"/>
      <c r="H1122" s="71"/>
      <c r="I1122" s="1116"/>
      <c r="J1122" s="1117"/>
      <c r="K1122" s="1117"/>
      <c r="L1122" s="1117"/>
      <c r="M1122" s="1117"/>
    </row>
    <row r="1123" spans="1:22">
      <c r="B1123" s="1209"/>
      <c r="E1123" s="71"/>
      <c r="G1123" s="71"/>
      <c r="H1123" s="71"/>
      <c r="I1123" s="1116"/>
      <c r="J1123" s="1117"/>
      <c r="K1123" s="1117"/>
      <c r="L1123" s="1117"/>
      <c r="M1123" s="1117"/>
    </row>
    <row r="1124" spans="1:22">
      <c r="B1124" s="1209"/>
      <c r="E1124" s="71"/>
      <c r="G1124" s="71"/>
      <c r="H1124" s="71"/>
      <c r="I1124" s="1116"/>
      <c r="J1124" s="1117"/>
      <c r="K1124" s="1117"/>
      <c r="L1124" s="1117"/>
      <c r="M1124" s="1117"/>
    </row>
    <row r="1125" spans="1:22">
      <c r="B1125" s="1209"/>
      <c r="E1125" s="71"/>
      <c r="G1125" s="71"/>
      <c r="H1125" s="71"/>
      <c r="I1125" s="1116"/>
      <c r="J1125" s="1117"/>
      <c r="K1125" s="1117"/>
      <c r="L1125" s="1117"/>
      <c r="M1125" s="1117"/>
    </row>
    <row r="1126" spans="1:22">
      <c r="B1126" s="1209"/>
      <c r="E1126" s="71"/>
      <c r="G1126" s="71"/>
      <c r="H1126" s="71"/>
      <c r="I1126" s="1116"/>
      <c r="J1126" s="1117"/>
      <c r="K1126" s="1117"/>
      <c r="L1126" s="1117"/>
      <c r="M1126" s="1117"/>
    </row>
    <row r="1127" spans="1:22">
      <c r="B1127" s="1209"/>
      <c r="E1127" s="71"/>
      <c r="G1127" s="71"/>
      <c r="H1127" s="71"/>
      <c r="I1127" s="1116"/>
      <c r="J1127" s="1117"/>
      <c r="K1127" s="1117"/>
      <c r="L1127" s="1117"/>
      <c r="M1127" s="1117"/>
    </row>
    <row r="1128" spans="1:22">
      <c r="B1128" s="1209"/>
      <c r="E1128" s="71"/>
      <c r="G1128" s="71"/>
      <c r="H1128" s="71"/>
      <c r="I1128" s="1116"/>
      <c r="J1128" s="1117"/>
      <c r="K1128" s="1117"/>
      <c r="L1128" s="1117"/>
      <c r="M1128" s="1117"/>
    </row>
    <row r="1129" spans="1:22">
      <c r="B1129" s="1209"/>
      <c r="E1129" s="71"/>
      <c r="G1129" s="71"/>
      <c r="H1129" s="71"/>
      <c r="I1129" s="1116"/>
      <c r="J1129" s="1117"/>
      <c r="K1129" s="1117"/>
      <c r="L1129" s="1117"/>
      <c r="M1129" s="1117"/>
    </row>
    <row r="1130" spans="1:22">
      <c r="B1130" s="1209"/>
      <c r="E1130" s="71"/>
      <c r="G1130" s="71"/>
      <c r="H1130" s="71"/>
      <c r="I1130" s="1116"/>
      <c r="J1130" s="1117"/>
      <c r="K1130" s="1117"/>
      <c r="L1130" s="1117"/>
      <c r="M1130" s="1117"/>
    </row>
    <row r="1131" spans="1:22">
      <c r="B1131" s="1209"/>
      <c r="E1131" s="71"/>
      <c r="G1131" s="71"/>
      <c r="H1131" s="71"/>
      <c r="I1131" s="1116"/>
      <c r="J1131" s="1117"/>
      <c r="K1131" s="1117"/>
      <c r="L1131" s="1117"/>
      <c r="M1131" s="1117"/>
    </row>
    <row r="1132" spans="1:22">
      <c r="B1132" s="1209"/>
      <c r="E1132" s="71"/>
      <c r="G1132" s="71"/>
      <c r="H1132" s="71"/>
      <c r="I1132" s="1116"/>
      <c r="J1132" s="1117"/>
      <c r="K1132" s="1117"/>
      <c r="L1132" s="1117"/>
      <c r="M1132" s="1117"/>
    </row>
    <row r="1133" spans="1:22">
      <c r="B1133" s="1209"/>
      <c r="E1133" s="71"/>
      <c r="G1133" s="71"/>
      <c r="H1133" s="71"/>
      <c r="I1133" s="1116"/>
      <c r="J1133" s="1117"/>
      <c r="K1133" s="1117"/>
      <c r="L1133" s="1117"/>
      <c r="M1133" s="1117"/>
    </row>
    <row r="1134" spans="1:22">
      <c r="B1134" s="1209"/>
      <c r="E1134" s="71"/>
      <c r="G1134" s="71"/>
      <c r="H1134" s="71"/>
      <c r="I1134" s="1116"/>
      <c r="J1134" s="1117"/>
      <c r="K1134" s="1117"/>
      <c r="L1134" s="1117"/>
      <c r="M1134" s="1117"/>
    </row>
    <row r="1135" spans="1:22">
      <c r="B1135" s="1209"/>
      <c r="E1135" s="71"/>
      <c r="G1135" s="71"/>
      <c r="H1135" s="71"/>
      <c r="I1135" s="1116"/>
      <c r="J1135" s="1117"/>
      <c r="K1135" s="1117"/>
      <c r="L1135" s="1117"/>
      <c r="M1135" s="1117"/>
    </row>
    <row r="1136" spans="1:22">
      <c r="B1136" s="1209"/>
      <c r="E1136" s="71"/>
      <c r="G1136" s="71"/>
      <c r="H1136" s="71"/>
      <c r="I1136" s="1116"/>
      <c r="J1136" s="1117"/>
      <c r="K1136" s="1117"/>
      <c r="L1136" s="1117"/>
      <c r="M1136" s="1117"/>
    </row>
    <row r="1137" spans="2:13">
      <c r="B1137" s="1209"/>
      <c r="E1137" s="71"/>
      <c r="G1137" s="71"/>
      <c r="H1137" s="71"/>
      <c r="I1137" s="1116"/>
      <c r="J1137" s="1117"/>
      <c r="K1137" s="1117"/>
      <c r="L1137" s="1117"/>
      <c r="M1137" s="1117"/>
    </row>
    <row r="1138" spans="2:13">
      <c r="B1138" s="1209"/>
      <c r="E1138" s="71"/>
      <c r="G1138" s="71"/>
      <c r="H1138" s="71"/>
      <c r="I1138" s="1116"/>
      <c r="J1138" s="1117"/>
      <c r="K1138" s="1117"/>
      <c r="L1138" s="1117"/>
      <c r="M1138" s="1117"/>
    </row>
    <row r="1139" spans="2:13">
      <c r="B1139" s="1209"/>
      <c r="E1139" s="71"/>
      <c r="G1139" s="71"/>
      <c r="H1139" s="71"/>
      <c r="I1139" s="1116"/>
      <c r="J1139" s="1117"/>
      <c r="K1139" s="1117"/>
      <c r="L1139" s="1117"/>
      <c r="M1139" s="1117"/>
    </row>
    <row r="1140" spans="2:13">
      <c r="B1140" s="1209"/>
      <c r="E1140" s="71"/>
      <c r="G1140" s="71"/>
      <c r="H1140" s="71"/>
      <c r="I1140" s="1116"/>
      <c r="J1140" s="1117"/>
      <c r="K1140" s="1117"/>
      <c r="L1140" s="1117"/>
      <c r="M1140" s="1117"/>
    </row>
    <row r="1141" spans="2:13">
      <c r="B1141" s="1209"/>
      <c r="E1141" s="71"/>
      <c r="G1141" s="71"/>
      <c r="H1141" s="71"/>
      <c r="I1141" s="1116"/>
      <c r="J1141" s="1117"/>
      <c r="K1141" s="1117"/>
      <c r="L1141" s="1117"/>
      <c r="M1141" s="1117"/>
    </row>
    <row r="1142" spans="2:13">
      <c r="B1142" s="1209"/>
      <c r="E1142" s="71"/>
      <c r="G1142" s="71"/>
      <c r="H1142" s="71"/>
      <c r="I1142" s="1116"/>
      <c r="J1142" s="1117"/>
      <c r="K1142" s="1117"/>
      <c r="L1142" s="1117"/>
      <c r="M1142" s="1117"/>
    </row>
    <row r="1143" spans="2:13">
      <c r="B1143" s="1209"/>
      <c r="E1143" s="71"/>
      <c r="G1143" s="71"/>
      <c r="H1143" s="71"/>
      <c r="I1143" s="1116"/>
      <c r="J1143" s="1117"/>
      <c r="K1143" s="1117"/>
      <c r="L1143" s="1117"/>
      <c r="M1143" s="1117"/>
    </row>
    <row r="1144" spans="2:13">
      <c r="B1144" s="1209"/>
      <c r="E1144" s="71"/>
      <c r="G1144" s="71"/>
      <c r="H1144" s="71"/>
      <c r="I1144" s="1116"/>
      <c r="J1144" s="1117"/>
      <c r="K1144" s="1117"/>
      <c r="L1144" s="1117"/>
      <c r="M1144" s="1117"/>
    </row>
    <row r="1145" spans="2:13">
      <c r="B1145" s="1209"/>
      <c r="E1145" s="71"/>
      <c r="G1145" s="71"/>
      <c r="H1145" s="71"/>
      <c r="I1145" s="1116"/>
      <c r="J1145" s="1117"/>
      <c r="K1145" s="1117"/>
      <c r="L1145" s="1117"/>
      <c r="M1145" s="1117"/>
    </row>
    <row r="1146" spans="2:13">
      <c r="B1146" s="1209"/>
      <c r="E1146" s="71"/>
      <c r="G1146" s="71"/>
      <c r="H1146" s="71"/>
      <c r="I1146" s="1116"/>
      <c r="J1146" s="1117"/>
      <c r="K1146" s="1117"/>
      <c r="L1146" s="1117"/>
      <c r="M1146" s="1117"/>
    </row>
    <row r="1147" spans="2:13">
      <c r="B1147" s="1209"/>
      <c r="E1147" s="71"/>
      <c r="G1147" s="71"/>
      <c r="H1147" s="71"/>
      <c r="I1147" s="1116"/>
      <c r="J1147" s="1117"/>
      <c r="K1147" s="1117"/>
      <c r="L1147" s="1117"/>
      <c r="M1147" s="1117"/>
    </row>
    <row r="1148" spans="2:13">
      <c r="B1148" s="1209"/>
      <c r="E1148" s="71"/>
      <c r="G1148" s="71"/>
      <c r="H1148" s="71"/>
      <c r="I1148" s="1116"/>
      <c r="J1148" s="1117"/>
      <c r="K1148" s="1117"/>
      <c r="L1148" s="1117"/>
      <c r="M1148" s="1117"/>
    </row>
    <row r="1149" spans="2:13">
      <c r="B1149" s="1209"/>
      <c r="E1149" s="71"/>
      <c r="G1149" s="71"/>
      <c r="H1149" s="71"/>
      <c r="I1149" s="1116"/>
      <c r="J1149" s="1117"/>
      <c r="K1149" s="1117"/>
      <c r="L1149" s="1117"/>
      <c r="M1149" s="1117"/>
    </row>
    <row r="1150" spans="2:13">
      <c r="B1150" s="1209"/>
      <c r="E1150" s="71"/>
      <c r="G1150" s="71"/>
      <c r="H1150" s="71"/>
      <c r="I1150" s="1116"/>
      <c r="J1150" s="1117"/>
      <c r="K1150" s="1117"/>
      <c r="L1150" s="1117"/>
      <c r="M1150" s="1117"/>
    </row>
    <row r="1151" spans="2:13">
      <c r="B1151" s="1209"/>
      <c r="E1151" s="71"/>
      <c r="G1151" s="71"/>
      <c r="H1151" s="71"/>
      <c r="I1151" s="1116"/>
      <c r="J1151" s="1117"/>
      <c r="K1151" s="1117"/>
      <c r="L1151" s="1117"/>
      <c r="M1151" s="1117"/>
    </row>
    <row r="1152" spans="2:13">
      <c r="B1152" s="1209"/>
      <c r="E1152" s="71"/>
      <c r="G1152" s="71"/>
      <c r="H1152" s="71"/>
      <c r="I1152" s="1116"/>
      <c r="J1152" s="1117"/>
      <c r="K1152" s="1117"/>
      <c r="L1152" s="1117"/>
      <c r="M1152" s="1117"/>
    </row>
    <row r="1153" spans="2:13">
      <c r="B1153" s="1209"/>
      <c r="E1153" s="71"/>
      <c r="G1153" s="71"/>
      <c r="H1153" s="71"/>
      <c r="I1153" s="1116"/>
      <c r="J1153" s="1117"/>
      <c r="K1153" s="1117"/>
      <c r="L1153" s="1117"/>
      <c r="M1153" s="1117"/>
    </row>
    <row r="1154" spans="2:13">
      <c r="B1154" s="1209"/>
      <c r="E1154" s="71"/>
      <c r="G1154" s="71"/>
      <c r="H1154" s="71"/>
      <c r="I1154" s="1116"/>
      <c r="J1154" s="1117"/>
      <c r="K1154" s="1117"/>
      <c r="L1154" s="1117"/>
      <c r="M1154" s="1117"/>
    </row>
    <row r="1155" spans="2:13">
      <c r="B1155" s="1209"/>
      <c r="E1155" s="71"/>
      <c r="G1155" s="71"/>
      <c r="H1155" s="71"/>
      <c r="I1155" s="1116"/>
      <c r="J1155" s="1117"/>
      <c r="K1155" s="1117"/>
      <c r="L1155" s="1117"/>
      <c r="M1155" s="1117"/>
    </row>
    <row r="1156" spans="2:13">
      <c r="B1156" s="1209"/>
      <c r="E1156" s="71"/>
      <c r="G1156" s="71"/>
      <c r="H1156" s="71"/>
      <c r="I1156" s="1116"/>
      <c r="J1156" s="1117"/>
      <c r="K1156" s="1117"/>
      <c r="L1156" s="1117"/>
      <c r="M1156" s="1117"/>
    </row>
    <row r="1157" spans="2:13">
      <c r="B1157" s="1209"/>
      <c r="E1157" s="71"/>
      <c r="G1157" s="71"/>
      <c r="H1157" s="71"/>
      <c r="I1157" s="1116"/>
      <c r="J1157" s="1117"/>
      <c r="K1157" s="1117"/>
      <c r="L1157" s="1117"/>
      <c r="M1157" s="1117"/>
    </row>
    <row r="1158" spans="2:13">
      <c r="B1158" s="1209"/>
      <c r="E1158" s="71"/>
      <c r="G1158" s="71"/>
      <c r="H1158" s="71"/>
      <c r="I1158" s="1116"/>
      <c r="J1158" s="1117"/>
      <c r="K1158" s="1117"/>
      <c r="L1158" s="1117"/>
      <c r="M1158" s="1117"/>
    </row>
    <row r="1159" spans="2:13">
      <c r="B1159" s="1209"/>
      <c r="E1159" s="71"/>
      <c r="G1159" s="71"/>
      <c r="H1159" s="71"/>
      <c r="I1159" s="1116"/>
      <c r="J1159" s="1117"/>
      <c r="K1159" s="1117"/>
      <c r="L1159" s="1117"/>
      <c r="M1159" s="1117"/>
    </row>
    <row r="1160" spans="2:13">
      <c r="B1160" s="1209"/>
      <c r="E1160" s="71"/>
      <c r="G1160" s="71"/>
      <c r="H1160" s="71"/>
      <c r="I1160" s="1116"/>
      <c r="J1160" s="1117"/>
      <c r="K1160" s="1117"/>
      <c r="L1160" s="1117"/>
      <c r="M1160" s="1117"/>
    </row>
    <row r="1161" spans="2:13">
      <c r="B1161" s="1209"/>
      <c r="E1161" s="71"/>
      <c r="G1161" s="71"/>
      <c r="H1161" s="71"/>
      <c r="I1161" s="1116"/>
      <c r="J1161" s="1117"/>
      <c r="K1161" s="1117"/>
      <c r="L1161" s="1117"/>
      <c r="M1161" s="1117"/>
    </row>
    <row r="1162" spans="2:13">
      <c r="B1162" s="1209"/>
      <c r="E1162" s="71"/>
      <c r="G1162" s="71"/>
      <c r="H1162" s="71"/>
      <c r="I1162" s="1116"/>
      <c r="J1162" s="1117"/>
      <c r="K1162" s="1117"/>
      <c r="L1162" s="1117"/>
      <c r="M1162" s="1117"/>
    </row>
    <row r="1163" spans="2:13">
      <c r="B1163" s="1209"/>
      <c r="E1163" s="71"/>
      <c r="G1163" s="71"/>
      <c r="H1163" s="71"/>
      <c r="I1163" s="1116"/>
      <c r="J1163" s="1117"/>
      <c r="K1163" s="1117"/>
      <c r="L1163" s="1117"/>
      <c r="M1163" s="1117"/>
    </row>
    <row r="1164" spans="2:13">
      <c r="B1164" s="1209"/>
      <c r="E1164" s="71"/>
      <c r="G1164" s="71"/>
      <c r="H1164" s="71"/>
      <c r="I1164" s="1116"/>
      <c r="J1164" s="1117"/>
      <c r="K1164" s="1117"/>
      <c r="L1164" s="1117"/>
      <c r="M1164" s="1117"/>
    </row>
    <row r="1165" spans="2:13">
      <c r="B1165" s="1209"/>
      <c r="E1165" s="71"/>
      <c r="G1165" s="71"/>
      <c r="H1165" s="71"/>
      <c r="I1165" s="1116"/>
      <c r="J1165" s="1117"/>
      <c r="K1165" s="1117"/>
      <c r="L1165" s="1117"/>
      <c r="M1165" s="1117"/>
    </row>
    <row r="1166" spans="2:13">
      <c r="B1166" s="1209"/>
      <c r="E1166" s="71"/>
      <c r="G1166" s="71"/>
      <c r="H1166" s="71"/>
      <c r="I1166" s="1116"/>
      <c r="J1166" s="1117"/>
      <c r="K1166" s="1117"/>
      <c r="L1166" s="1117"/>
      <c r="M1166" s="1117"/>
    </row>
    <row r="1167" spans="2:13">
      <c r="B1167" s="1209"/>
      <c r="E1167" s="71"/>
      <c r="G1167" s="71"/>
      <c r="H1167" s="71"/>
      <c r="I1167" s="1116"/>
      <c r="J1167" s="1117"/>
      <c r="K1167" s="1117"/>
      <c r="L1167" s="1117"/>
      <c r="M1167" s="1117"/>
    </row>
    <row r="1168" spans="2:13">
      <c r="B1168" s="1209"/>
      <c r="E1168" s="71"/>
      <c r="G1168" s="71"/>
      <c r="H1168" s="71"/>
      <c r="I1168" s="1116"/>
      <c r="J1168" s="1117"/>
      <c r="K1168" s="1117"/>
      <c r="L1168" s="1117"/>
      <c r="M1168" s="1117"/>
    </row>
    <row r="1169" spans="2:13">
      <c r="B1169" s="1209"/>
      <c r="E1169" s="71"/>
      <c r="G1169" s="71"/>
      <c r="H1169" s="71"/>
      <c r="I1169" s="1116"/>
      <c r="J1169" s="1117"/>
      <c r="K1169" s="1117"/>
      <c r="L1169" s="1117"/>
      <c r="M1169" s="1117"/>
    </row>
    <row r="1170" spans="2:13">
      <c r="B1170" s="1209"/>
      <c r="E1170" s="71"/>
      <c r="G1170" s="71"/>
      <c r="H1170" s="71"/>
      <c r="I1170" s="1116"/>
      <c r="J1170" s="1117"/>
      <c r="K1170" s="1117"/>
      <c r="L1170" s="1117"/>
      <c r="M1170" s="1117"/>
    </row>
    <row r="1171" spans="2:13">
      <c r="B1171" s="1209"/>
      <c r="E1171" s="71"/>
      <c r="G1171" s="71"/>
      <c r="H1171" s="71"/>
      <c r="I1171" s="1116"/>
      <c r="J1171" s="1117"/>
      <c r="K1171" s="1117"/>
      <c r="L1171" s="1117"/>
      <c r="M1171" s="1117"/>
    </row>
    <row r="1172" spans="2:13">
      <c r="B1172" s="1209"/>
      <c r="E1172" s="71"/>
      <c r="G1172" s="71"/>
      <c r="H1172" s="71"/>
      <c r="I1172" s="1116"/>
      <c r="J1172" s="1117"/>
      <c r="K1172" s="1117"/>
      <c r="L1172" s="1117"/>
      <c r="M1172" s="1117"/>
    </row>
    <row r="1173" spans="2:13">
      <c r="B1173" s="1209"/>
      <c r="E1173" s="71"/>
      <c r="G1173" s="71"/>
      <c r="H1173" s="71"/>
      <c r="I1173" s="1116"/>
      <c r="J1173" s="1117"/>
      <c r="K1173" s="1117"/>
      <c r="L1173" s="1117"/>
      <c r="M1173" s="1117"/>
    </row>
    <row r="1174" spans="2:13">
      <c r="B1174" s="1209"/>
      <c r="E1174" s="71"/>
      <c r="G1174" s="71"/>
      <c r="H1174" s="71"/>
      <c r="I1174" s="1116"/>
      <c r="J1174" s="1117"/>
      <c r="K1174" s="1117"/>
      <c r="L1174" s="1117"/>
      <c r="M1174" s="1117"/>
    </row>
    <row r="1175" spans="2:13">
      <c r="B1175" s="1209"/>
      <c r="E1175" s="71"/>
      <c r="G1175" s="71"/>
      <c r="H1175" s="71"/>
      <c r="I1175" s="1116"/>
      <c r="J1175" s="1117"/>
      <c r="K1175" s="1117"/>
      <c r="L1175" s="1117"/>
      <c r="M1175" s="1117"/>
    </row>
    <row r="1176" spans="2:13">
      <c r="B1176" s="1209"/>
      <c r="E1176" s="71"/>
      <c r="G1176" s="71"/>
      <c r="H1176" s="71"/>
      <c r="I1176" s="1116"/>
      <c r="J1176" s="1117"/>
      <c r="K1176" s="1117"/>
      <c r="L1176" s="1117"/>
      <c r="M1176" s="1117"/>
    </row>
    <row r="1177" spans="2:13">
      <c r="B1177" s="1209"/>
      <c r="E1177" s="71"/>
      <c r="G1177" s="71"/>
      <c r="H1177" s="71"/>
      <c r="I1177" s="1116"/>
      <c r="J1177" s="1117"/>
      <c r="K1177" s="1117"/>
      <c r="L1177" s="1117"/>
      <c r="M1177" s="1117"/>
    </row>
    <row r="1178" spans="2:13">
      <c r="B1178" s="1209"/>
      <c r="E1178" s="71"/>
      <c r="G1178" s="71"/>
      <c r="H1178" s="71"/>
      <c r="I1178" s="1116"/>
      <c r="J1178" s="1117"/>
      <c r="K1178" s="1117"/>
      <c r="L1178" s="1117"/>
      <c r="M1178" s="1117"/>
    </row>
    <row r="1179" spans="2:13">
      <c r="B1179" s="1209"/>
      <c r="E1179" s="71"/>
      <c r="G1179" s="71"/>
      <c r="H1179" s="71"/>
      <c r="I1179" s="1116"/>
      <c r="J1179" s="1117"/>
      <c r="K1179" s="1117"/>
      <c r="L1179" s="1117"/>
      <c r="M1179" s="1117"/>
    </row>
    <row r="1180" spans="2:13">
      <c r="B1180" s="1209"/>
      <c r="E1180" s="71"/>
      <c r="G1180" s="71"/>
      <c r="H1180" s="71"/>
      <c r="I1180" s="1116"/>
      <c r="J1180" s="1117"/>
      <c r="K1180" s="1117"/>
      <c r="L1180" s="1117"/>
      <c r="M1180" s="1117"/>
    </row>
    <row r="1181" spans="2:13">
      <c r="B1181" s="1209"/>
      <c r="E1181" s="71"/>
      <c r="G1181" s="71"/>
      <c r="H1181" s="71"/>
      <c r="I1181" s="1116"/>
      <c r="J1181" s="1117"/>
      <c r="K1181" s="1117"/>
      <c r="L1181" s="1117"/>
      <c r="M1181" s="1117"/>
    </row>
    <row r="1182" spans="2:13">
      <c r="B1182" s="1209"/>
      <c r="E1182" s="71"/>
      <c r="G1182" s="71"/>
      <c r="H1182" s="71"/>
      <c r="I1182" s="1116"/>
      <c r="J1182" s="1117"/>
      <c r="K1182" s="1117"/>
      <c r="L1182" s="1117"/>
      <c r="M1182" s="1117"/>
    </row>
    <row r="1183" spans="2:13">
      <c r="B1183" s="1209"/>
      <c r="E1183" s="71"/>
      <c r="G1183" s="71"/>
      <c r="H1183" s="71"/>
      <c r="I1183" s="1116"/>
      <c r="J1183" s="1117"/>
      <c r="K1183" s="1117"/>
      <c r="L1183" s="1117"/>
      <c r="M1183" s="1117"/>
    </row>
    <row r="1184" spans="2:13">
      <c r="B1184" s="1209"/>
      <c r="E1184" s="71"/>
      <c r="G1184" s="71"/>
      <c r="H1184" s="71"/>
      <c r="I1184" s="1116"/>
      <c r="J1184" s="1117"/>
      <c r="K1184" s="1117"/>
      <c r="L1184" s="1117"/>
      <c r="M1184" s="1117"/>
    </row>
    <row r="1185" spans="2:13">
      <c r="B1185" s="1209"/>
      <c r="E1185" s="71"/>
      <c r="G1185" s="71"/>
      <c r="H1185" s="71"/>
      <c r="I1185" s="1116"/>
      <c r="J1185" s="1117"/>
      <c r="K1185" s="1117"/>
      <c r="L1185" s="1117"/>
      <c r="M1185" s="1117"/>
    </row>
    <row r="1186" spans="2:13">
      <c r="B1186" s="1209"/>
      <c r="E1186" s="71"/>
      <c r="G1186" s="71"/>
      <c r="H1186" s="71"/>
      <c r="I1186" s="1116"/>
      <c r="J1186" s="1117"/>
      <c r="K1186" s="1117"/>
      <c r="L1186" s="1117"/>
      <c r="M1186" s="1117"/>
    </row>
    <row r="1187" spans="2:13">
      <c r="B1187" s="1209"/>
      <c r="E1187" s="71"/>
      <c r="G1187" s="71"/>
      <c r="H1187" s="71"/>
      <c r="I1187" s="1116"/>
      <c r="J1187" s="1117"/>
      <c r="K1187" s="1117"/>
      <c r="L1187" s="1117"/>
      <c r="M1187" s="1117"/>
    </row>
    <row r="1188" spans="2:13">
      <c r="B1188" s="1209"/>
      <c r="E1188" s="71"/>
      <c r="G1188" s="71"/>
      <c r="H1188" s="71"/>
      <c r="I1188" s="1116"/>
      <c r="J1188" s="1117"/>
      <c r="K1188" s="1117"/>
      <c r="L1188" s="1117"/>
      <c r="M1188" s="1117"/>
    </row>
    <row r="1189" spans="2:13">
      <c r="B1189" s="1209"/>
      <c r="E1189" s="71"/>
      <c r="G1189" s="71"/>
      <c r="H1189" s="71"/>
      <c r="I1189" s="1116"/>
      <c r="J1189" s="1117"/>
      <c r="K1189" s="1117"/>
      <c r="L1189" s="1117"/>
      <c r="M1189" s="1117"/>
    </row>
    <row r="1190" spans="2:13">
      <c r="B1190" s="1209"/>
      <c r="E1190" s="71"/>
      <c r="G1190" s="71"/>
      <c r="H1190" s="71"/>
      <c r="I1190" s="1116"/>
      <c r="J1190" s="1117"/>
      <c r="K1190" s="1117"/>
      <c r="L1190" s="1117"/>
      <c r="M1190" s="1117"/>
    </row>
    <row r="1191" spans="2:13">
      <c r="B1191" s="1209"/>
      <c r="E1191" s="71"/>
      <c r="G1191" s="71"/>
      <c r="H1191" s="71"/>
      <c r="I1191" s="1116"/>
      <c r="J1191" s="1117"/>
      <c r="K1191" s="1117"/>
      <c r="L1191" s="1117"/>
      <c r="M1191" s="1117"/>
    </row>
    <row r="1192" spans="2:13">
      <c r="B1192" s="1209"/>
      <c r="E1192" s="71"/>
      <c r="G1192" s="71"/>
      <c r="H1192" s="71"/>
      <c r="I1192" s="1116"/>
      <c r="J1192" s="1117"/>
      <c r="K1192" s="1117"/>
      <c r="L1192" s="1117"/>
      <c r="M1192" s="1117"/>
    </row>
    <row r="1193" spans="2:13">
      <c r="B1193" s="1209"/>
      <c r="E1193" s="71"/>
      <c r="G1193" s="71"/>
      <c r="H1193" s="71"/>
      <c r="I1193" s="1116"/>
      <c r="J1193" s="1117"/>
      <c r="K1193" s="1117"/>
      <c r="L1193" s="1117"/>
      <c r="M1193" s="1117"/>
    </row>
    <row r="1194" spans="2:13">
      <c r="B1194" s="1209"/>
      <c r="E1194" s="71"/>
      <c r="G1194" s="71"/>
      <c r="H1194" s="71"/>
      <c r="I1194" s="1116"/>
      <c r="J1194" s="1117"/>
      <c r="K1194" s="1117"/>
      <c r="L1194" s="1117"/>
      <c r="M1194" s="1117"/>
    </row>
    <row r="1195" spans="2:13">
      <c r="B1195" s="1209"/>
      <c r="E1195" s="71"/>
      <c r="G1195" s="71"/>
      <c r="H1195" s="71"/>
      <c r="I1195" s="1116"/>
      <c r="J1195" s="1117"/>
      <c r="K1195" s="1117"/>
      <c r="L1195" s="1117"/>
      <c r="M1195" s="1117"/>
    </row>
    <row r="1196" spans="2:13">
      <c r="B1196" s="1209"/>
      <c r="E1196" s="71"/>
      <c r="G1196" s="71"/>
      <c r="H1196" s="71"/>
      <c r="I1196" s="1116"/>
      <c r="J1196" s="1117"/>
      <c r="K1196" s="1117"/>
      <c r="L1196" s="1117"/>
      <c r="M1196" s="1117"/>
    </row>
    <row r="1197" spans="2:13">
      <c r="B1197" s="1209"/>
      <c r="E1197" s="71"/>
      <c r="G1197" s="71"/>
      <c r="H1197" s="71"/>
      <c r="I1197" s="1116"/>
      <c r="J1197" s="1117"/>
      <c r="K1197" s="1117"/>
      <c r="L1197" s="1117"/>
      <c r="M1197" s="1117"/>
    </row>
    <row r="1198" spans="2:13">
      <c r="B1198" s="1209"/>
      <c r="E1198" s="71"/>
      <c r="G1198" s="71"/>
      <c r="H1198" s="71"/>
      <c r="I1198" s="1116"/>
      <c r="J1198" s="1117"/>
      <c r="K1198" s="1117"/>
      <c r="L1198" s="1117"/>
      <c r="M1198" s="1117"/>
    </row>
    <row r="1199" spans="2:13">
      <c r="B1199" s="1209"/>
      <c r="E1199" s="71"/>
      <c r="G1199" s="71"/>
      <c r="H1199" s="71"/>
      <c r="I1199" s="1116"/>
      <c r="J1199" s="1117"/>
      <c r="K1199" s="1117"/>
      <c r="L1199" s="1117"/>
      <c r="M1199" s="1117"/>
    </row>
    <row r="1200" spans="2:13">
      <c r="B1200" s="1209"/>
      <c r="E1200" s="71"/>
      <c r="G1200" s="71"/>
      <c r="H1200" s="71"/>
      <c r="I1200" s="1116"/>
      <c r="J1200" s="1117"/>
      <c r="K1200" s="1117"/>
      <c r="L1200" s="1117"/>
      <c r="M1200" s="1117"/>
    </row>
    <row r="1201" spans="2:13">
      <c r="B1201" s="1209"/>
      <c r="E1201" s="71"/>
      <c r="G1201" s="71"/>
      <c r="H1201" s="71"/>
      <c r="I1201" s="1116"/>
      <c r="J1201" s="1117"/>
      <c r="K1201" s="1117"/>
      <c r="L1201" s="1117"/>
      <c r="M1201" s="1117"/>
    </row>
    <row r="1202" spans="2:13">
      <c r="B1202" s="1209"/>
      <c r="E1202" s="71"/>
      <c r="G1202" s="71"/>
      <c r="H1202" s="71"/>
      <c r="I1202" s="1116"/>
      <c r="J1202" s="1117"/>
      <c r="K1202" s="1117"/>
      <c r="L1202" s="1117"/>
      <c r="M1202" s="1117"/>
    </row>
    <row r="1203" spans="2:13">
      <c r="B1203" s="1209"/>
      <c r="E1203" s="71"/>
      <c r="G1203" s="71"/>
      <c r="H1203" s="71"/>
      <c r="I1203" s="1116"/>
      <c r="J1203" s="1117"/>
      <c r="K1203" s="1117"/>
      <c r="L1203" s="1117"/>
      <c r="M1203" s="1117"/>
    </row>
    <row r="1204" spans="2:13">
      <c r="B1204" s="1209"/>
      <c r="E1204" s="71"/>
      <c r="G1204" s="71"/>
      <c r="H1204" s="71"/>
      <c r="I1204" s="1116"/>
      <c r="J1204" s="1117"/>
      <c r="K1204" s="1117"/>
      <c r="L1204" s="1117"/>
      <c r="M1204" s="1117"/>
    </row>
    <row r="1205" spans="2:13">
      <c r="B1205" s="1209"/>
      <c r="E1205" s="71"/>
      <c r="G1205" s="71"/>
      <c r="H1205" s="71"/>
      <c r="I1205" s="1116"/>
      <c r="J1205" s="1117"/>
      <c r="K1205" s="1117"/>
      <c r="L1205" s="1117"/>
      <c r="M1205" s="1117"/>
    </row>
    <row r="1206" spans="2:13">
      <c r="B1206" s="1209"/>
      <c r="E1206" s="71"/>
      <c r="G1206" s="71"/>
      <c r="H1206" s="71"/>
      <c r="I1206" s="1116"/>
      <c r="J1206" s="1117"/>
      <c r="K1206" s="1117"/>
      <c r="L1206" s="1117"/>
      <c r="M1206" s="1117"/>
    </row>
    <row r="1207" spans="2:13">
      <c r="B1207" s="1209"/>
      <c r="E1207" s="71"/>
      <c r="G1207" s="71"/>
      <c r="H1207" s="71"/>
      <c r="I1207" s="1116"/>
      <c r="J1207" s="1117"/>
      <c r="K1207" s="1117"/>
      <c r="L1207" s="1117"/>
      <c r="M1207" s="1117"/>
    </row>
    <row r="1208" spans="2:13">
      <c r="B1208" s="1209"/>
      <c r="E1208" s="71"/>
      <c r="G1208" s="71"/>
      <c r="H1208" s="71"/>
      <c r="I1208" s="1116"/>
      <c r="J1208" s="1117"/>
      <c r="K1208" s="1117"/>
      <c r="L1208" s="1117"/>
      <c r="M1208" s="1117"/>
    </row>
    <row r="1209" spans="2:13">
      <c r="B1209" s="1209"/>
      <c r="E1209" s="71"/>
      <c r="G1209" s="71"/>
      <c r="H1209" s="71"/>
      <c r="I1209" s="1116"/>
      <c r="J1209" s="1117"/>
      <c r="K1209" s="1117"/>
      <c r="L1209" s="1117"/>
      <c r="M1209" s="1117"/>
    </row>
    <row r="1210" spans="2:13">
      <c r="B1210" s="1209"/>
      <c r="E1210" s="71"/>
      <c r="G1210" s="71"/>
      <c r="H1210" s="71"/>
      <c r="I1210" s="1116"/>
      <c r="J1210" s="1117"/>
      <c r="K1210" s="1117"/>
      <c r="L1210" s="1117"/>
      <c r="M1210" s="1117"/>
    </row>
    <row r="1211" spans="2:13">
      <c r="B1211" s="1209"/>
      <c r="E1211" s="71"/>
      <c r="G1211" s="71"/>
      <c r="H1211" s="71"/>
      <c r="I1211" s="1116"/>
      <c r="J1211" s="1117"/>
      <c r="K1211" s="1117"/>
      <c r="L1211" s="1117"/>
      <c r="M1211" s="1117"/>
    </row>
    <row r="1212" spans="2:13">
      <c r="B1212" s="1209"/>
      <c r="E1212" s="71"/>
      <c r="G1212" s="71"/>
      <c r="H1212" s="71"/>
      <c r="I1212" s="1116"/>
      <c r="J1212" s="1117"/>
      <c r="K1212" s="1117"/>
      <c r="L1212" s="1117"/>
      <c r="M1212" s="1117"/>
    </row>
    <row r="1213" spans="2:13">
      <c r="B1213" s="1209"/>
      <c r="E1213" s="71"/>
      <c r="G1213" s="71"/>
      <c r="H1213" s="71"/>
      <c r="I1213" s="1116"/>
      <c r="J1213" s="1117"/>
      <c r="K1213" s="1117"/>
      <c r="L1213" s="1117"/>
      <c r="M1213" s="1117"/>
    </row>
    <row r="1214" spans="2:13">
      <c r="B1214" s="1209"/>
      <c r="E1214" s="71"/>
      <c r="G1214" s="71"/>
      <c r="H1214" s="71"/>
      <c r="I1214" s="1116"/>
      <c r="J1214" s="1117"/>
      <c r="K1214" s="1117"/>
      <c r="L1214" s="1117"/>
      <c r="M1214" s="1117"/>
    </row>
    <row r="1215" spans="2:13">
      <c r="B1215" s="1209"/>
      <c r="E1215" s="71"/>
      <c r="G1215" s="71"/>
      <c r="H1215" s="71"/>
      <c r="I1215" s="1116"/>
      <c r="J1215" s="1117"/>
      <c r="K1215" s="1117"/>
      <c r="L1215" s="1117"/>
      <c r="M1215" s="1117"/>
    </row>
    <row r="1216" spans="2:13">
      <c r="B1216" s="1209"/>
      <c r="E1216" s="71"/>
      <c r="G1216" s="71"/>
      <c r="H1216" s="71"/>
      <c r="I1216" s="1116"/>
      <c r="J1216" s="1117"/>
      <c r="K1216" s="1117"/>
      <c r="L1216" s="1117"/>
      <c r="M1216" s="1117"/>
    </row>
    <row r="1217" spans="1:23">
      <c r="B1217" s="1209"/>
      <c r="E1217" s="71"/>
      <c r="G1217" s="71"/>
      <c r="H1217" s="71"/>
      <c r="I1217" s="1116"/>
      <c r="J1217" s="1117"/>
      <c r="K1217" s="1117"/>
      <c r="L1217" s="1117"/>
      <c r="M1217" s="1117"/>
    </row>
    <row r="1218" spans="1:23">
      <c r="B1218" s="1209"/>
      <c r="E1218" s="71"/>
      <c r="G1218" s="71"/>
      <c r="H1218" s="71"/>
      <c r="I1218" s="1116"/>
      <c r="J1218" s="1117"/>
      <c r="K1218" s="1117"/>
      <c r="L1218" s="1117"/>
      <c r="M1218" s="1117"/>
    </row>
    <row r="1219" spans="1:23">
      <c r="B1219" s="1209"/>
      <c r="E1219" s="71"/>
      <c r="G1219" s="71"/>
      <c r="H1219" s="71"/>
      <c r="I1219" s="1116"/>
      <c r="J1219" s="1117"/>
      <c r="K1219" s="1117"/>
      <c r="L1219" s="1117"/>
      <c r="M1219" s="1117"/>
    </row>
    <row r="1220" spans="1:23">
      <c r="B1220" s="1209"/>
      <c r="E1220" s="71"/>
      <c r="G1220" s="71"/>
      <c r="H1220" s="71"/>
      <c r="I1220" s="1116"/>
      <c r="J1220" s="1117"/>
      <c r="K1220" s="1117"/>
      <c r="L1220" s="1117"/>
      <c r="M1220" s="1117"/>
    </row>
    <row r="1221" spans="1:23">
      <c r="B1221" s="1209"/>
      <c r="E1221" s="71"/>
      <c r="G1221" s="71"/>
      <c r="H1221" s="71"/>
      <c r="I1221" s="1116"/>
      <c r="J1221" s="1117"/>
      <c r="K1221" s="1117"/>
      <c r="L1221" s="1117"/>
      <c r="M1221" s="1117"/>
    </row>
    <row r="1225" spans="1:23" ht="14">
      <c r="A1225" s="1123" t="s">
        <v>3143</v>
      </c>
    </row>
    <row r="1227" spans="1:23" s="55" customFormat="1" ht="69">
      <c r="A1227" s="547" t="s">
        <v>172</v>
      </c>
      <c r="B1227" s="547" t="s">
        <v>1830</v>
      </c>
      <c r="C1227" s="547" t="s">
        <v>3037</v>
      </c>
      <c r="D1227" s="1111" t="s">
        <v>3148</v>
      </c>
      <c r="E1227" s="547" t="s">
        <v>3038</v>
      </c>
      <c r="F1227" s="547" t="s">
        <v>3154</v>
      </c>
      <c r="G1227" s="547" t="s">
        <v>22</v>
      </c>
      <c r="H1227" s="547" t="s">
        <v>975</v>
      </c>
      <c r="I1227" s="547" t="s">
        <v>94</v>
      </c>
      <c r="J1227" s="547" t="s">
        <v>136</v>
      </c>
      <c r="K1227" s="547" t="s">
        <v>3051</v>
      </c>
      <c r="L1227" s="547" t="s">
        <v>2855</v>
      </c>
      <c r="M1227" s="547" t="s">
        <v>298</v>
      </c>
      <c r="N1227" s="547" t="s">
        <v>3053</v>
      </c>
      <c r="O1227" s="547" t="s">
        <v>3054</v>
      </c>
      <c r="P1227" s="547" t="s">
        <v>2943</v>
      </c>
      <c r="Q1227" s="547" t="s">
        <v>3114</v>
      </c>
      <c r="R1227" s="547" t="s">
        <v>3115</v>
      </c>
      <c r="S1227" s="547" t="s">
        <v>145</v>
      </c>
      <c r="T1227" s="547" t="s">
        <v>249</v>
      </c>
      <c r="U1227" s="547" t="s">
        <v>250</v>
      </c>
      <c r="V1227" s="547" t="s">
        <v>251</v>
      </c>
      <c r="W1227" s="547" t="s">
        <v>3116</v>
      </c>
    </row>
    <row r="1228" spans="1:23">
      <c r="B1228" s="1209"/>
      <c r="E1228" s="71"/>
      <c r="J1228" s="1117"/>
    </row>
    <row r="1229" spans="1:23">
      <c r="B1229" s="1209"/>
      <c r="E1229" s="71"/>
      <c r="J1229" s="1117"/>
    </row>
    <row r="1230" spans="1:23">
      <c r="B1230" s="1209"/>
      <c r="E1230" s="71"/>
      <c r="J1230" s="1117"/>
    </row>
    <row r="1231" spans="1:23">
      <c r="B1231" s="1209"/>
      <c r="E1231" s="71"/>
      <c r="J1231" s="1117"/>
    </row>
    <row r="1232" spans="1:23">
      <c r="B1232" s="1209"/>
      <c r="E1232" s="71"/>
      <c r="J1232" s="1117"/>
    </row>
    <row r="1233" spans="2:10">
      <c r="B1233" s="1209"/>
      <c r="E1233" s="71"/>
      <c r="J1233" s="1117"/>
    </row>
    <row r="1234" spans="2:10">
      <c r="B1234" s="1209"/>
      <c r="E1234" s="71"/>
      <c r="J1234" s="1117"/>
    </row>
    <row r="1235" spans="2:10">
      <c r="B1235" s="1209"/>
      <c r="E1235" s="71"/>
      <c r="J1235" s="1117"/>
    </row>
    <row r="1236" spans="2:10">
      <c r="B1236" s="1209"/>
      <c r="E1236" s="71"/>
      <c r="J1236" s="1117"/>
    </row>
    <row r="1237" spans="2:10">
      <c r="B1237" s="1209"/>
      <c r="E1237" s="71"/>
      <c r="J1237" s="1117"/>
    </row>
    <row r="1238" spans="2:10">
      <c r="B1238" s="1209"/>
      <c r="E1238" s="71"/>
      <c r="J1238" s="1117"/>
    </row>
    <row r="1239" spans="2:10">
      <c r="B1239" s="1209"/>
      <c r="E1239" s="71"/>
      <c r="J1239" s="1117"/>
    </row>
    <row r="1240" spans="2:10">
      <c r="B1240" s="1209"/>
      <c r="E1240" s="71"/>
      <c r="J1240" s="1117"/>
    </row>
    <row r="1241" spans="2:10">
      <c r="B1241" s="1209"/>
      <c r="E1241" s="71"/>
      <c r="J1241" s="1117"/>
    </row>
    <row r="1242" spans="2:10">
      <c r="B1242" s="1209"/>
      <c r="E1242" s="71"/>
      <c r="J1242" s="1117"/>
    </row>
    <row r="1243" spans="2:10">
      <c r="B1243" s="1209"/>
      <c r="E1243" s="71"/>
      <c r="J1243" s="1117"/>
    </row>
    <row r="1244" spans="2:10">
      <c r="B1244" s="1209"/>
      <c r="E1244" s="71"/>
      <c r="J1244" s="1117"/>
    </row>
    <row r="1245" spans="2:10">
      <c r="B1245" s="1209"/>
      <c r="E1245" s="71"/>
      <c r="J1245" s="1117"/>
    </row>
    <row r="1246" spans="2:10">
      <c r="B1246" s="1209"/>
      <c r="E1246" s="71"/>
      <c r="J1246" s="1117"/>
    </row>
    <row r="1247" spans="2:10">
      <c r="B1247" s="1209"/>
      <c r="E1247" s="71"/>
      <c r="J1247" s="1117"/>
    </row>
    <row r="1248" spans="2:10">
      <c r="B1248" s="1209"/>
      <c r="E1248" s="71"/>
      <c r="J1248" s="1117"/>
    </row>
    <row r="1249" spans="2:10">
      <c r="B1249" s="1209"/>
      <c r="E1249" s="71"/>
      <c r="J1249" s="1117"/>
    </row>
    <row r="1250" spans="2:10">
      <c r="B1250" s="1209"/>
      <c r="E1250" s="71"/>
      <c r="J1250" s="1117"/>
    </row>
    <row r="1251" spans="2:10">
      <c r="B1251" s="1209"/>
      <c r="E1251" s="71"/>
      <c r="J1251" s="1117"/>
    </row>
    <row r="1252" spans="2:10">
      <c r="B1252" s="1209"/>
      <c r="E1252" s="71"/>
      <c r="J1252" s="1117"/>
    </row>
    <row r="1253" spans="2:10">
      <c r="B1253" s="1209"/>
      <c r="E1253" s="71"/>
      <c r="J1253" s="1117"/>
    </row>
    <row r="1254" spans="2:10">
      <c r="B1254" s="1209"/>
      <c r="E1254" s="71"/>
      <c r="J1254" s="1117"/>
    </row>
    <row r="1255" spans="2:10">
      <c r="B1255" s="1209"/>
      <c r="E1255" s="71"/>
      <c r="J1255" s="1117"/>
    </row>
    <row r="1256" spans="2:10">
      <c r="B1256" s="1209"/>
      <c r="E1256" s="71"/>
      <c r="J1256" s="1117"/>
    </row>
    <row r="1257" spans="2:10">
      <c r="B1257" s="1209"/>
      <c r="E1257" s="71"/>
      <c r="J1257" s="1117"/>
    </row>
    <row r="1258" spans="2:10">
      <c r="B1258" s="1209"/>
      <c r="E1258" s="71"/>
      <c r="J1258" s="1117"/>
    </row>
    <row r="1259" spans="2:10">
      <c r="B1259" s="1209"/>
      <c r="E1259" s="71"/>
      <c r="J1259" s="1117"/>
    </row>
    <row r="1260" spans="2:10">
      <c r="B1260" s="1209"/>
      <c r="E1260" s="71"/>
      <c r="J1260" s="1117"/>
    </row>
    <row r="1261" spans="2:10">
      <c r="B1261" s="1209"/>
      <c r="E1261" s="71"/>
      <c r="J1261" s="1117"/>
    </row>
    <row r="1262" spans="2:10">
      <c r="B1262" s="1209"/>
      <c r="E1262" s="71"/>
      <c r="J1262" s="1117"/>
    </row>
    <row r="1263" spans="2:10">
      <c r="B1263" s="1209"/>
      <c r="E1263" s="71"/>
      <c r="J1263" s="1117"/>
    </row>
    <row r="1264" spans="2:10">
      <c r="B1264" s="1209"/>
      <c r="E1264" s="71"/>
      <c r="J1264" s="1117"/>
    </row>
    <row r="1265" spans="2:10">
      <c r="B1265" s="1209"/>
      <c r="E1265" s="71"/>
      <c r="J1265" s="1117"/>
    </row>
    <row r="1266" spans="2:10">
      <c r="B1266" s="1209"/>
      <c r="E1266" s="71"/>
      <c r="J1266" s="1117"/>
    </row>
    <row r="1267" spans="2:10">
      <c r="B1267" s="1209"/>
      <c r="E1267" s="71"/>
      <c r="J1267" s="1117"/>
    </row>
    <row r="1268" spans="2:10">
      <c r="B1268" s="1209"/>
      <c r="E1268" s="71"/>
      <c r="J1268" s="1117"/>
    </row>
    <row r="1269" spans="2:10">
      <c r="B1269" s="1209"/>
      <c r="E1269" s="71"/>
      <c r="J1269" s="1117"/>
    </row>
    <row r="1270" spans="2:10">
      <c r="B1270" s="1209"/>
      <c r="E1270" s="71"/>
      <c r="J1270" s="1117"/>
    </row>
    <row r="1271" spans="2:10">
      <c r="B1271" s="1209"/>
      <c r="E1271" s="71"/>
      <c r="J1271" s="1117"/>
    </row>
    <row r="1272" spans="2:10">
      <c r="B1272" s="1209"/>
      <c r="E1272" s="71"/>
      <c r="J1272" s="1117"/>
    </row>
    <row r="1273" spans="2:10">
      <c r="B1273" s="1209"/>
      <c r="E1273" s="71"/>
      <c r="J1273" s="1117"/>
    </row>
    <row r="1274" spans="2:10">
      <c r="B1274" s="1209"/>
      <c r="E1274" s="71"/>
      <c r="J1274" s="1117"/>
    </row>
    <row r="1275" spans="2:10">
      <c r="B1275" s="1209"/>
      <c r="E1275" s="71"/>
      <c r="J1275" s="1117"/>
    </row>
    <row r="1276" spans="2:10">
      <c r="B1276" s="1209"/>
      <c r="E1276" s="71"/>
      <c r="J1276" s="1117"/>
    </row>
    <row r="1277" spans="2:10">
      <c r="B1277" s="1209"/>
      <c r="E1277" s="71"/>
      <c r="J1277" s="1117"/>
    </row>
    <row r="1278" spans="2:10">
      <c r="B1278" s="1209"/>
      <c r="E1278" s="71"/>
      <c r="J1278" s="1117"/>
    </row>
    <row r="1279" spans="2:10">
      <c r="B1279" s="1209"/>
      <c r="E1279" s="71"/>
      <c r="J1279" s="1117"/>
    </row>
    <row r="1280" spans="2:10">
      <c r="B1280" s="1209"/>
      <c r="E1280" s="71"/>
      <c r="J1280" s="1117"/>
    </row>
    <row r="1281" spans="2:10">
      <c r="B1281" s="1209"/>
      <c r="E1281" s="71"/>
      <c r="J1281" s="1117"/>
    </row>
    <row r="1282" spans="2:10">
      <c r="B1282" s="1209"/>
      <c r="E1282" s="71"/>
      <c r="J1282" s="1117"/>
    </row>
    <row r="1283" spans="2:10">
      <c r="B1283" s="1209"/>
      <c r="E1283" s="71"/>
      <c r="J1283" s="1117"/>
    </row>
    <row r="1284" spans="2:10">
      <c r="B1284" s="1209"/>
      <c r="E1284" s="71"/>
      <c r="J1284" s="1117"/>
    </row>
    <row r="1285" spans="2:10">
      <c r="B1285" s="1209"/>
      <c r="E1285" s="71"/>
      <c r="J1285" s="1117"/>
    </row>
    <row r="1286" spans="2:10">
      <c r="B1286" s="1209"/>
      <c r="E1286" s="71"/>
      <c r="J1286" s="1117"/>
    </row>
    <row r="1287" spans="2:10">
      <c r="B1287" s="1209"/>
      <c r="E1287" s="71"/>
      <c r="J1287" s="1117"/>
    </row>
    <row r="1288" spans="2:10">
      <c r="B1288" s="1209"/>
      <c r="E1288" s="71"/>
      <c r="J1288" s="1117"/>
    </row>
    <row r="1289" spans="2:10">
      <c r="B1289" s="1209"/>
      <c r="E1289" s="71"/>
      <c r="J1289" s="1117"/>
    </row>
    <row r="1290" spans="2:10">
      <c r="B1290" s="1209"/>
      <c r="E1290" s="71"/>
      <c r="J1290" s="1117"/>
    </row>
    <row r="1291" spans="2:10">
      <c r="B1291" s="1209"/>
      <c r="E1291" s="71"/>
      <c r="J1291" s="1117"/>
    </row>
    <row r="1292" spans="2:10">
      <c r="B1292" s="1209"/>
      <c r="E1292" s="71"/>
      <c r="J1292" s="1117"/>
    </row>
    <row r="1293" spans="2:10">
      <c r="B1293" s="1209"/>
      <c r="E1293" s="71"/>
      <c r="J1293" s="1117"/>
    </row>
    <row r="1294" spans="2:10">
      <c r="B1294" s="1209"/>
      <c r="E1294" s="71"/>
      <c r="J1294" s="1117"/>
    </row>
    <row r="1295" spans="2:10">
      <c r="B1295" s="1209"/>
      <c r="E1295" s="71"/>
      <c r="J1295" s="1117"/>
    </row>
    <row r="1296" spans="2:10">
      <c r="B1296" s="1209"/>
      <c r="E1296" s="71"/>
      <c r="J1296" s="1117"/>
    </row>
    <row r="1297" spans="2:10">
      <c r="B1297" s="1209"/>
      <c r="E1297" s="71"/>
      <c r="J1297" s="1117"/>
    </row>
    <row r="1298" spans="2:10">
      <c r="B1298" s="1209"/>
      <c r="E1298" s="71"/>
      <c r="J1298" s="1117"/>
    </row>
    <row r="1299" spans="2:10">
      <c r="B1299" s="1209"/>
      <c r="E1299" s="71"/>
      <c r="J1299" s="1117"/>
    </row>
    <row r="1300" spans="2:10">
      <c r="B1300" s="1209"/>
      <c r="E1300" s="71"/>
      <c r="J1300" s="1117"/>
    </row>
    <row r="1301" spans="2:10">
      <c r="B1301" s="1209"/>
      <c r="E1301" s="71"/>
      <c r="J1301" s="1117"/>
    </row>
    <row r="1302" spans="2:10">
      <c r="B1302" s="1209"/>
      <c r="E1302" s="71"/>
      <c r="J1302" s="1117"/>
    </row>
    <row r="1303" spans="2:10">
      <c r="B1303" s="1209"/>
      <c r="E1303" s="71"/>
      <c r="J1303" s="1117"/>
    </row>
    <row r="1304" spans="2:10">
      <c r="B1304" s="1209"/>
      <c r="E1304" s="71"/>
      <c r="J1304" s="1117"/>
    </row>
    <row r="1305" spans="2:10">
      <c r="B1305" s="1209"/>
      <c r="E1305" s="71"/>
      <c r="J1305" s="1117"/>
    </row>
    <row r="1306" spans="2:10">
      <c r="B1306" s="1209"/>
      <c r="E1306" s="71"/>
      <c r="J1306" s="1117"/>
    </row>
    <row r="1307" spans="2:10">
      <c r="B1307" s="1209"/>
      <c r="E1307" s="71"/>
      <c r="J1307" s="1117"/>
    </row>
    <row r="1308" spans="2:10">
      <c r="B1308" s="1209"/>
      <c r="E1308" s="71"/>
      <c r="J1308" s="1117"/>
    </row>
    <row r="1309" spans="2:10">
      <c r="B1309" s="1209"/>
      <c r="E1309" s="71"/>
      <c r="J1309" s="1117"/>
    </row>
    <row r="1310" spans="2:10">
      <c r="B1310" s="1209"/>
      <c r="E1310" s="71"/>
      <c r="J1310" s="1117"/>
    </row>
    <row r="1311" spans="2:10">
      <c r="B1311" s="1209"/>
      <c r="E1311" s="71"/>
      <c r="J1311" s="1117"/>
    </row>
    <row r="1312" spans="2:10">
      <c r="B1312" s="1209"/>
      <c r="E1312" s="71"/>
      <c r="J1312" s="1117"/>
    </row>
    <row r="1313" spans="2:10">
      <c r="B1313" s="1209"/>
      <c r="E1313" s="71"/>
      <c r="J1313" s="1117"/>
    </row>
    <row r="1314" spans="2:10">
      <c r="B1314" s="1209"/>
      <c r="E1314" s="71"/>
      <c r="J1314" s="1117"/>
    </row>
    <row r="1315" spans="2:10">
      <c r="B1315" s="1209"/>
      <c r="E1315" s="71"/>
      <c r="J1315" s="1117"/>
    </row>
    <row r="1316" spans="2:10">
      <c r="B1316" s="1209"/>
      <c r="E1316" s="71"/>
      <c r="J1316" s="1117"/>
    </row>
    <row r="1317" spans="2:10">
      <c r="B1317" s="1209"/>
      <c r="E1317" s="71"/>
      <c r="J1317" s="1117"/>
    </row>
    <row r="1318" spans="2:10">
      <c r="B1318" s="1209"/>
      <c r="E1318" s="71"/>
      <c r="J1318" s="1117"/>
    </row>
    <row r="1319" spans="2:10">
      <c r="B1319" s="1209"/>
      <c r="E1319" s="71"/>
      <c r="J1319" s="1117"/>
    </row>
    <row r="1320" spans="2:10">
      <c r="B1320" s="1209"/>
      <c r="E1320" s="71"/>
      <c r="J1320" s="1117"/>
    </row>
    <row r="1321" spans="2:10">
      <c r="B1321" s="1209"/>
      <c r="E1321" s="71"/>
      <c r="J1321" s="1117"/>
    </row>
    <row r="1322" spans="2:10">
      <c r="B1322" s="1209"/>
      <c r="E1322" s="71"/>
      <c r="J1322" s="1117"/>
    </row>
    <row r="1323" spans="2:10">
      <c r="B1323" s="1209"/>
      <c r="E1323" s="71"/>
      <c r="J1323" s="1117"/>
    </row>
    <row r="1324" spans="2:10">
      <c r="B1324" s="1209"/>
      <c r="E1324" s="71"/>
      <c r="J1324" s="1117"/>
    </row>
    <row r="1325" spans="2:10">
      <c r="B1325" s="1209"/>
      <c r="E1325" s="71"/>
      <c r="J1325" s="1117"/>
    </row>
    <row r="1326" spans="2:10">
      <c r="B1326" s="1209"/>
      <c r="E1326" s="71"/>
      <c r="J1326" s="1117"/>
    </row>
    <row r="1327" spans="2:10">
      <c r="B1327" s="1209"/>
      <c r="E1327" s="71"/>
      <c r="J1327" s="1117"/>
    </row>
    <row r="1328" spans="2:10">
      <c r="E1328" s="71"/>
      <c r="J1328" s="1117"/>
    </row>
    <row r="1329" spans="1:28">
      <c r="E1329" s="71"/>
      <c r="J1329" s="1117"/>
    </row>
    <row r="1330" spans="1:28">
      <c r="E1330" s="71"/>
      <c r="J1330" s="1117"/>
    </row>
    <row r="1331" spans="1:28">
      <c r="E1331" s="71"/>
      <c r="J1331" s="1117"/>
    </row>
    <row r="1332" spans="1:28">
      <c r="A1332" s="71" t="s">
        <v>3151</v>
      </c>
      <c r="E1332" s="71"/>
      <c r="J1332" s="1117"/>
    </row>
    <row r="1333" spans="1:28" ht="46">
      <c r="A1333" s="547" t="s">
        <v>172</v>
      </c>
      <c r="B1333" s="547" t="s">
        <v>1830</v>
      </c>
      <c r="C1333" s="547" t="s">
        <v>3037</v>
      </c>
      <c r="D1333" s="1111" t="s">
        <v>3148</v>
      </c>
      <c r="E1333" s="547" t="s">
        <v>3038</v>
      </c>
      <c r="F1333" s="547" t="s">
        <v>3154</v>
      </c>
      <c r="G1333" s="547" t="s">
        <v>3128</v>
      </c>
      <c r="H1333" s="547" t="s">
        <v>3129</v>
      </c>
      <c r="I1333" s="547" t="s">
        <v>3130</v>
      </c>
      <c r="J1333" s="547" t="s">
        <v>3131</v>
      </c>
      <c r="K1333" s="547" t="s">
        <v>3132</v>
      </c>
      <c r="L1333" s="547" t="s">
        <v>138</v>
      </c>
      <c r="M1333" s="547" t="s">
        <v>3133</v>
      </c>
    </row>
    <row r="1334" spans="1:28">
      <c r="B1334" s="1209"/>
      <c r="E1334" s="71"/>
      <c r="L1334" s="114"/>
      <c r="M1334" s="1128"/>
    </row>
    <row r="1335" spans="1:28">
      <c r="E1335" s="71"/>
    </row>
    <row r="1336" spans="1:28">
      <c r="E1336" s="71"/>
    </row>
    <row r="1337" spans="1:28">
      <c r="E1337" s="71"/>
    </row>
    <row r="1339" spans="1:28">
      <c r="A1339" s="71" t="s">
        <v>3150</v>
      </c>
    </row>
    <row r="1341" spans="1:28" ht="69">
      <c r="A1341" s="547" t="s">
        <v>172</v>
      </c>
      <c r="B1341" s="547" t="s">
        <v>1830</v>
      </c>
      <c r="C1341" s="547" t="s">
        <v>3037</v>
      </c>
      <c r="D1341" s="1111" t="s">
        <v>3148</v>
      </c>
      <c r="E1341" s="547" t="s">
        <v>3038</v>
      </c>
      <c r="F1341" s="547" t="s">
        <v>3154</v>
      </c>
      <c r="G1341" s="547" t="s">
        <v>3125</v>
      </c>
      <c r="H1341" s="1105" t="s">
        <v>3069</v>
      </c>
      <c r="I1341" s="547" t="s">
        <v>980</v>
      </c>
      <c r="J1341" s="547" t="s">
        <v>98</v>
      </c>
      <c r="K1341" s="547" t="s">
        <v>99</v>
      </c>
      <c r="L1341" s="547" t="s">
        <v>136</v>
      </c>
      <c r="M1341" s="547" t="s">
        <v>100</v>
      </c>
      <c r="N1341" s="547" t="s">
        <v>3051</v>
      </c>
      <c r="O1341" s="547" t="s">
        <v>3126</v>
      </c>
      <c r="P1341" s="547" t="s">
        <v>3124</v>
      </c>
      <c r="Q1341" s="547" t="s">
        <v>2855</v>
      </c>
      <c r="R1341" s="547" t="s">
        <v>3052</v>
      </c>
      <c r="S1341" s="547" t="s">
        <v>3053</v>
      </c>
      <c r="T1341" s="547" t="s">
        <v>3054</v>
      </c>
      <c r="U1341" s="547" t="s">
        <v>3123</v>
      </c>
      <c r="V1341" s="547" t="s">
        <v>302</v>
      </c>
      <c r="W1341" s="547" t="s">
        <v>23</v>
      </c>
      <c r="X1341" s="547" t="s">
        <v>303</v>
      </c>
      <c r="Y1341" s="547" t="s">
        <v>101</v>
      </c>
      <c r="Z1341" s="547" t="s">
        <v>2940</v>
      </c>
      <c r="AA1341" s="547" t="s">
        <v>2941</v>
      </c>
      <c r="AB1341" s="547" t="s">
        <v>3122</v>
      </c>
    </row>
    <row r="1342" spans="1:28">
      <c r="B1342" s="1209"/>
      <c r="E1342" s="71"/>
      <c r="V1342" s="47"/>
      <c r="W1342" s="47"/>
      <c r="X1342" s="47"/>
      <c r="Y1342" s="47"/>
      <c r="Z1342" s="47"/>
      <c r="AA1342" s="47"/>
      <c r="AB1342" s="47"/>
    </row>
    <row r="1343" spans="1:28">
      <c r="B1343" s="1209"/>
      <c r="E1343" s="71"/>
      <c r="V1343" s="47"/>
      <c r="W1343" s="47"/>
      <c r="X1343" s="47"/>
      <c r="Y1343" s="47"/>
      <c r="Z1343" s="47"/>
      <c r="AA1343" s="47"/>
      <c r="AB1343" s="47"/>
    </row>
    <row r="1344" spans="1:28">
      <c r="B1344" s="1209"/>
      <c r="E1344" s="71"/>
      <c r="V1344" s="47"/>
      <c r="W1344" s="47"/>
      <c r="X1344" s="47"/>
      <c r="Y1344" s="47"/>
      <c r="Z1344" s="47"/>
      <c r="AA1344" s="47"/>
      <c r="AB1344" s="47"/>
    </row>
    <row r="1345" spans="2:28">
      <c r="B1345" s="1209"/>
      <c r="E1345" s="71"/>
      <c r="V1345" s="47"/>
      <c r="W1345" s="47"/>
      <c r="X1345" s="47"/>
      <c r="Y1345" s="47"/>
      <c r="Z1345" s="47"/>
      <c r="AA1345" s="47"/>
      <c r="AB1345" s="47"/>
    </row>
    <row r="1346" spans="2:28">
      <c r="B1346" s="1209"/>
      <c r="E1346" s="71"/>
      <c r="V1346" s="47"/>
      <c r="W1346" s="47"/>
      <c r="X1346" s="47"/>
      <c r="Y1346" s="47"/>
      <c r="Z1346" s="47"/>
      <c r="AA1346" s="47"/>
      <c r="AB1346" s="47"/>
    </row>
    <row r="1347" spans="2:28">
      <c r="B1347" s="1209"/>
      <c r="E1347" s="71"/>
      <c r="V1347" s="47"/>
      <c r="W1347" s="47"/>
      <c r="X1347" s="47"/>
      <c r="Y1347" s="47"/>
      <c r="Z1347" s="47"/>
      <c r="AA1347" s="47"/>
      <c r="AB1347" s="47"/>
    </row>
    <row r="1348" spans="2:28">
      <c r="B1348" s="1209"/>
      <c r="E1348" s="71"/>
      <c r="V1348" s="47"/>
      <c r="W1348" s="47"/>
      <c r="X1348" s="47"/>
      <c r="Y1348" s="47"/>
      <c r="Z1348" s="47"/>
      <c r="AA1348" s="47"/>
      <c r="AB1348" s="47"/>
    </row>
    <row r="1349" spans="2:28">
      <c r="B1349" s="1209"/>
      <c r="E1349" s="71"/>
      <c r="V1349" s="47"/>
      <c r="W1349" s="47"/>
      <c r="X1349" s="47"/>
      <c r="Y1349" s="47"/>
      <c r="Z1349" s="47"/>
      <c r="AA1349" s="47"/>
      <c r="AB1349" s="47"/>
    </row>
    <row r="1350" spans="2:28">
      <c r="B1350" s="1209"/>
      <c r="E1350" s="71"/>
      <c r="V1350" s="47"/>
      <c r="W1350" s="47"/>
      <c r="X1350" s="47"/>
      <c r="Y1350" s="47"/>
      <c r="Z1350" s="47"/>
      <c r="AA1350" s="47"/>
      <c r="AB1350" s="47"/>
    </row>
    <row r="1351" spans="2:28">
      <c r="B1351" s="1209"/>
      <c r="E1351" s="71"/>
      <c r="V1351" s="47"/>
      <c r="W1351" s="47"/>
      <c r="X1351" s="47"/>
      <c r="Y1351" s="47"/>
      <c r="Z1351" s="47"/>
      <c r="AA1351" s="47"/>
      <c r="AB1351" s="47"/>
    </row>
    <row r="1352" spans="2:28">
      <c r="B1352" s="1209"/>
      <c r="E1352" s="71"/>
      <c r="V1352" s="47"/>
      <c r="W1352" s="47"/>
      <c r="X1352" s="47"/>
      <c r="Y1352" s="47"/>
      <c r="Z1352" s="47"/>
      <c r="AA1352" s="47"/>
      <c r="AB1352" s="47"/>
    </row>
    <row r="1353" spans="2:28">
      <c r="B1353" s="1209"/>
      <c r="E1353" s="71"/>
      <c r="V1353" s="47"/>
      <c r="W1353" s="47"/>
      <c r="X1353" s="47"/>
      <c r="Y1353" s="47"/>
      <c r="Z1353" s="47"/>
      <c r="AA1353" s="47"/>
      <c r="AB1353" s="47"/>
    </row>
    <row r="1354" spans="2:28">
      <c r="B1354" s="1209"/>
      <c r="E1354" s="71"/>
      <c r="V1354" s="47"/>
      <c r="W1354" s="47"/>
      <c r="X1354" s="47"/>
      <c r="Y1354" s="47"/>
      <c r="Z1354" s="47"/>
      <c r="AA1354" s="47"/>
      <c r="AB1354" s="47"/>
    </row>
    <row r="1355" spans="2:28">
      <c r="B1355" s="1209"/>
      <c r="E1355" s="71"/>
      <c r="V1355" s="47"/>
      <c r="W1355" s="47"/>
      <c r="X1355" s="47"/>
      <c r="Y1355" s="47"/>
      <c r="Z1355" s="47"/>
      <c r="AA1355" s="47"/>
      <c r="AB1355" s="47"/>
    </row>
    <row r="1356" spans="2:28">
      <c r="B1356" s="1209"/>
      <c r="E1356" s="71"/>
      <c r="V1356" s="47"/>
      <c r="W1356" s="47"/>
      <c r="X1356" s="47"/>
      <c r="Y1356" s="47"/>
      <c r="Z1356" s="47"/>
      <c r="AA1356" s="47"/>
      <c r="AB1356" s="47"/>
    </row>
    <row r="1357" spans="2:28">
      <c r="B1357" s="1209"/>
      <c r="E1357" s="71"/>
      <c r="V1357" s="47"/>
      <c r="W1357" s="47"/>
      <c r="X1357" s="47"/>
      <c r="Y1357" s="47"/>
      <c r="Z1357" s="47"/>
      <c r="AA1357" s="47"/>
      <c r="AB1357" s="47"/>
    </row>
    <row r="1358" spans="2:28">
      <c r="B1358" s="1209"/>
      <c r="E1358" s="71"/>
      <c r="V1358" s="47"/>
      <c r="W1358" s="47"/>
      <c r="X1358" s="47"/>
      <c r="Y1358" s="47"/>
      <c r="Z1358" s="47"/>
      <c r="AA1358" s="47"/>
      <c r="AB1358" s="47"/>
    </row>
    <row r="1359" spans="2:28">
      <c r="B1359" s="1209"/>
      <c r="E1359" s="71"/>
      <c r="V1359" s="47"/>
      <c r="W1359" s="47"/>
      <c r="X1359" s="47"/>
      <c r="Y1359" s="47"/>
      <c r="Z1359" s="47"/>
      <c r="AA1359" s="47"/>
      <c r="AB1359" s="47"/>
    </row>
    <row r="1360" spans="2:28">
      <c r="B1360" s="1209"/>
      <c r="E1360" s="71"/>
      <c r="V1360" s="47"/>
      <c r="W1360" s="47"/>
      <c r="X1360" s="47"/>
      <c r="Y1360" s="47"/>
      <c r="Z1360" s="47"/>
      <c r="AA1360" s="47"/>
      <c r="AB1360" s="47"/>
    </row>
    <row r="1361" spans="2:28">
      <c r="B1361" s="1209"/>
      <c r="E1361" s="71"/>
      <c r="V1361" s="47"/>
      <c r="W1361" s="47"/>
      <c r="X1361" s="47"/>
      <c r="Y1361" s="47"/>
      <c r="Z1361" s="47"/>
      <c r="AA1361" s="47"/>
      <c r="AB1361" s="47"/>
    </row>
    <row r="1362" spans="2:28">
      <c r="B1362" s="1209"/>
      <c r="E1362" s="71"/>
      <c r="V1362" s="47"/>
      <c r="W1362" s="47"/>
      <c r="X1362" s="47"/>
      <c r="Y1362" s="47"/>
      <c r="Z1362" s="47"/>
      <c r="AA1362" s="47"/>
      <c r="AB1362" s="47"/>
    </row>
    <row r="1363" spans="2:28">
      <c r="B1363" s="1209"/>
      <c r="E1363" s="71"/>
      <c r="V1363" s="47"/>
      <c r="W1363" s="47"/>
      <c r="X1363" s="47"/>
      <c r="Y1363" s="47"/>
      <c r="Z1363" s="47"/>
      <c r="AA1363" s="47"/>
      <c r="AB1363" s="47"/>
    </row>
    <row r="1364" spans="2:28">
      <c r="B1364" s="1209"/>
      <c r="E1364" s="71"/>
      <c r="V1364" s="47"/>
      <c r="W1364" s="47"/>
      <c r="X1364" s="47"/>
      <c r="Y1364" s="47"/>
      <c r="Z1364" s="47"/>
      <c r="AA1364" s="47"/>
      <c r="AB1364" s="47"/>
    </row>
    <row r="1365" spans="2:28">
      <c r="B1365" s="1209"/>
      <c r="E1365" s="71"/>
      <c r="V1365" s="47"/>
      <c r="W1365" s="47"/>
      <c r="X1365" s="47"/>
      <c r="Y1365" s="47"/>
      <c r="Z1365" s="47"/>
      <c r="AA1365" s="47"/>
      <c r="AB1365" s="47"/>
    </row>
    <row r="1366" spans="2:28">
      <c r="B1366" s="1209"/>
      <c r="E1366" s="71"/>
      <c r="V1366" s="47"/>
      <c r="W1366" s="47"/>
      <c r="X1366" s="47"/>
      <c r="Y1366" s="47"/>
      <c r="Z1366" s="47"/>
      <c r="AA1366" s="47"/>
      <c r="AB1366" s="47"/>
    </row>
    <row r="1367" spans="2:28">
      <c r="B1367" s="1209"/>
      <c r="E1367" s="71"/>
      <c r="V1367" s="47"/>
      <c r="W1367" s="47"/>
      <c r="X1367" s="47"/>
      <c r="Y1367" s="47"/>
      <c r="Z1367" s="47"/>
      <c r="AA1367" s="47"/>
      <c r="AB1367" s="47"/>
    </row>
    <row r="1368" spans="2:28">
      <c r="B1368" s="1209"/>
      <c r="E1368" s="71"/>
      <c r="V1368" s="47"/>
      <c r="W1368" s="47"/>
      <c r="X1368" s="47"/>
      <c r="Y1368" s="47"/>
      <c r="Z1368" s="47"/>
      <c r="AA1368" s="47"/>
      <c r="AB1368" s="47"/>
    </row>
    <row r="1369" spans="2:28">
      <c r="B1369" s="1209"/>
      <c r="E1369" s="71"/>
      <c r="V1369" s="47"/>
      <c r="W1369" s="47"/>
      <c r="X1369" s="47"/>
      <c r="Y1369" s="47"/>
      <c r="Z1369" s="47"/>
      <c r="AA1369" s="47"/>
      <c r="AB1369" s="47"/>
    </row>
    <row r="1370" spans="2:28">
      <c r="B1370" s="1209"/>
      <c r="E1370" s="71"/>
      <c r="V1370" s="47"/>
      <c r="W1370" s="47"/>
      <c r="X1370" s="47"/>
      <c r="Y1370" s="47"/>
      <c r="Z1370" s="47"/>
      <c r="AA1370" s="47"/>
      <c r="AB1370" s="47"/>
    </row>
    <row r="1371" spans="2:28">
      <c r="B1371" s="1209"/>
      <c r="E1371" s="71"/>
      <c r="V1371" s="47"/>
      <c r="W1371" s="47"/>
      <c r="X1371" s="47"/>
      <c r="Y1371" s="47"/>
      <c r="Z1371" s="47"/>
      <c r="AA1371" s="47"/>
      <c r="AB1371" s="47"/>
    </row>
    <row r="1372" spans="2:28">
      <c r="B1372" s="1209"/>
      <c r="E1372" s="71"/>
      <c r="V1372" s="47"/>
      <c r="W1372" s="47"/>
      <c r="X1372" s="47"/>
      <c r="Y1372" s="47"/>
      <c r="Z1372" s="47"/>
      <c r="AA1372" s="47"/>
      <c r="AB1372" s="47"/>
    </row>
    <row r="1373" spans="2:28">
      <c r="B1373" s="1209"/>
      <c r="E1373" s="71"/>
      <c r="V1373" s="47"/>
      <c r="W1373" s="47"/>
      <c r="X1373" s="47"/>
      <c r="Y1373" s="47"/>
      <c r="Z1373" s="47"/>
      <c r="AA1373" s="47"/>
      <c r="AB1373" s="47"/>
    </row>
    <row r="1374" spans="2:28">
      <c r="B1374" s="1209"/>
      <c r="E1374" s="71"/>
      <c r="V1374" s="47"/>
      <c r="W1374" s="47"/>
      <c r="X1374" s="47"/>
      <c r="Y1374" s="47"/>
      <c r="Z1374" s="47"/>
      <c r="AA1374" s="47"/>
      <c r="AB1374" s="47"/>
    </row>
    <row r="1375" spans="2:28">
      <c r="B1375" s="1209"/>
      <c r="E1375" s="71"/>
      <c r="V1375" s="47"/>
      <c r="W1375" s="47"/>
      <c r="X1375" s="47"/>
      <c r="Y1375" s="47"/>
      <c r="Z1375" s="47"/>
      <c r="AA1375" s="47"/>
      <c r="AB1375" s="47"/>
    </row>
    <row r="1376" spans="2:28">
      <c r="B1376" s="1209"/>
      <c r="E1376" s="71"/>
      <c r="V1376" s="47"/>
      <c r="W1376" s="47"/>
      <c r="X1376" s="47"/>
      <c r="Y1376" s="47"/>
      <c r="Z1376" s="47"/>
      <c r="AA1376" s="47"/>
      <c r="AB1376" s="47"/>
    </row>
    <row r="1377" spans="2:28">
      <c r="B1377" s="1209"/>
      <c r="E1377" s="71"/>
      <c r="V1377" s="47"/>
      <c r="W1377" s="47"/>
      <c r="X1377" s="47"/>
      <c r="Y1377" s="47"/>
      <c r="Z1377" s="47"/>
      <c r="AA1377" s="47"/>
      <c r="AB1377" s="47"/>
    </row>
    <row r="1378" spans="2:28">
      <c r="B1378" s="1209"/>
      <c r="E1378" s="71"/>
      <c r="V1378" s="47"/>
      <c r="W1378" s="47"/>
      <c r="X1378" s="47"/>
      <c r="Y1378" s="47"/>
      <c r="Z1378" s="47"/>
      <c r="AA1378" s="47"/>
      <c r="AB1378" s="47"/>
    </row>
    <row r="1379" spans="2:28">
      <c r="B1379" s="1209"/>
      <c r="E1379" s="71"/>
      <c r="V1379" s="47"/>
      <c r="W1379" s="47"/>
      <c r="X1379" s="47"/>
      <c r="Y1379" s="47"/>
      <c r="Z1379" s="47"/>
      <c r="AA1379" s="47"/>
      <c r="AB1379" s="47"/>
    </row>
    <row r="1380" spans="2:28">
      <c r="B1380" s="1209"/>
      <c r="E1380" s="71"/>
      <c r="V1380" s="47"/>
      <c r="W1380" s="47"/>
      <c r="X1380" s="47"/>
      <c r="Y1380" s="47"/>
      <c r="Z1380" s="47"/>
      <c r="AA1380" s="47"/>
      <c r="AB1380" s="47"/>
    </row>
    <row r="1381" spans="2:28">
      <c r="B1381" s="1209"/>
      <c r="E1381" s="71"/>
      <c r="V1381" s="47"/>
      <c r="W1381" s="47"/>
      <c r="X1381" s="47"/>
      <c r="Y1381" s="47"/>
      <c r="Z1381" s="47"/>
      <c r="AA1381" s="47"/>
      <c r="AB1381" s="47"/>
    </row>
    <row r="1382" spans="2:28">
      <c r="B1382" s="1209"/>
      <c r="E1382" s="71"/>
      <c r="V1382" s="47"/>
      <c r="W1382" s="47"/>
      <c r="X1382" s="47"/>
      <c r="Y1382" s="47"/>
      <c r="Z1382" s="47"/>
      <c r="AA1382" s="47"/>
      <c r="AB1382" s="47"/>
    </row>
    <row r="1383" spans="2:28">
      <c r="B1383" s="1209"/>
      <c r="E1383" s="71"/>
      <c r="V1383" s="47"/>
      <c r="W1383" s="47"/>
      <c r="X1383" s="47"/>
      <c r="Y1383" s="47"/>
      <c r="Z1383" s="47"/>
      <c r="AA1383" s="47"/>
      <c r="AB1383" s="47"/>
    </row>
    <row r="1384" spans="2:28">
      <c r="B1384" s="1209"/>
      <c r="E1384" s="71"/>
      <c r="V1384" s="47"/>
      <c r="W1384" s="47"/>
      <c r="X1384" s="47"/>
      <c r="Y1384" s="47"/>
      <c r="Z1384" s="47"/>
      <c r="AA1384" s="47"/>
      <c r="AB1384" s="47"/>
    </row>
    <row r="1385" spans="2:28">
      <c r="B1385" s="1209"/>
      <c r="E1385" s="71"/>
      <c r="V1385" s="47"/>
      <c r="W1385" s="47"/>
      <c r="X1385" s="47"/>
      <c r="Y1385" s="47"/>
      <c r="Z1385" s="47"/>
      <c r="AA1385" s="47"/>
      <c r="AB1385" s="47"/>
    </row>
    <row r="1386" spans="2:28">
      <c r="B1386" s="1209"/>
      <c r="E1386" s="71"/>
      <c r="V1386" s="47"/>
      <c r="W1386" s="47"/>
      <c r="X1386" s="47"/>
      <c r="Y1386" s="47"/>
      <c r="Z1386" s="47"/>
      <c r="AA1386" s="47"/>
      <c r="AB1386" s="47"/>
    </row>
    <row r="1387" spans="2:28">
      <c r="B1387" s="1209"/>
      <c r="E1387" s="71"/>
      <c r="V1387" s="47"/>
      <c r="W1387" s="47"/>
      <c r="X1387" s="47"/>
      <c r="Y1387" s="47"/>
      <c r="Z1387" s="47"/>
      <c r="AA1387" s="47"/>
      <c r="AB1387" s="47"/>
    </row>
    <row r="1388" spans="2:28">
      <c r="B1388" s="1209"/>
      <c r="E1388" s="71"/>
      <c r="V1388" s="47"/>
      <c r="W1388" s="47"/>
      <c r="X1388" s="47"/>
      <c r="Y1388" s="47"/>
      <c r="Z1388" s="47"/>
      <c r="AA1388" s="47"/>
      <c r="AB1388" s="47"/>
    </row>
    <row r="1389" spans="2:28">
      <c r="B1389" s="1209"/>
      <c r="E1389" s="71"/>
      <c r="V1389" s="47"/>
      <c r="W1389" s="47"/>
      <c r="X1389" s="47"/>
      <c r="Y1389" s="47"/>
      <c r="Z1389" s="47"/>
      <c r="AA1389" s="47"/>
      <c r="AB1389" s="47"/>
    </row>
    <row r="1390" spans="2:28">
      <c r="B1390" s="1209"/>
      <c r="E1390" s="71"/>
      <c r="V1390" s="47"/>
      <c r="W1390" s="47"/>
      <c r="X1390" s="47"/>
      <c r="Y1390" s="47"/>
      <c r="Z1390" s="47"/>
      <c r="AA1390" s="47"/>
      <c r="AB1390" s="47"/>
    </row>
    <row r="1391" spans="2:28">
      <c r="B1391" s="1209"/>
      <c r="E1391" s="71"/>
      <c r="V1391" s="47"/>
      <c r="W1391" s="47"/>
      <c r="X1391" s="47"/>
      <c r="Y1391" s="47"/>
      <c r="Z1391" s="47"/>
      <c r="AA1391" s="47"/>
      <c r="AB1391" s="47"/>
    </row>
    <row r="1392" spans="2:28">
      <c r="B1392" s="1209"/>
      <c r="E1392" s="71"/>
      <c r="V1392" s="47"/>
      <c r="W1392" s="47"/>
      <c r="X1392" s="47"/>
      <c r="Y1392" s="47"/>
      <c r="Z1392" s="47"/>
      <c r="AA1392" s="47"/>
      <c r="AB1392" s="47"/>
    </row>
    <row r="1393" spans="2:28">
      <c r="B1393" s="1209"/>
      <c r="E1393" s="71"/>
      <c r="V1393" s="47"/>
      <c r="W1393" s="47"/>
      <c r="X1393" s="47"/>
      <c r="Y1393" s="47"/>
      <c r="Z1393" s="47"/>
      <c r="AA1393" s="47"/>
      <c r="AB1393" s="47"/>
    </row>
    <row r="1394" spans="2:28">
      <c r="B1394" s="1209"/>
      <c r="E1394" s="71"/>
      <c r="V1394" s="47"/>
      <c r="W1394" s="47"/>
      <c r="X1394" s="47"/>
      <c r="Y1394" s="47"/>
      <c r="Z1394" s="47"/>
      <c r="AA1394" s="47"/>
      <c r="AB1394" s="47"/>
    </row>
    <row r="1395" spans="2:28">
      <c r="B1395" s="1209"/>
      <c r="E1395" s="71"/>
      <c r="V1395" s="47"/>
      <c r="W1395" s="47"/>
      <c r="X1395" s="47"/>
      <c r="Y1395" s="47"/>
      <c r="Z1395" s="47"/>
      <c r="AA1395" s="47"/>
      <c r="AB1395" s="47"/>
    </row>
    <row r="1396" spans="2:28">
      <c r="B1396" s="1209"/>
      <c r="E1396" s="71"/>
      <c r="V1396" s="47"/>
      <c r="W1396" s="47"/>
      <c r="X1396" s="47"/>
      <c r="Y1396" s="47"/>
      <c r="Z1396" s="47"/>
      <c r="AA1396" s="47"/>
      <c r="AB1396" s="47"/>
    </row>
    <row r="1397" spans="2:28">
      <c r="B1397" s="1209"/>
      <c r="E1397" s="71"/>
      <c r="V1397" s="47"/>
      <c r="W1397" s="47"/>
      <c r="X1397" s="47"/>
      <c r="Y1397" s="47"/>
      <c r="Z1397" s="47"/>
      <c r="AA1397" s="47"/>
      <c r="AB1397" s="47"/>
    </row>
    <row r="1398" spans="2:28">
      <c r="B1398" s="1209"/>
      <c r="E1398" s="71"/>
      <c r="V1398" s="47"/>
      <c r="W1398" s="47"/>
      <c r="X1398" s="47"/>
      <c r="Y1398" s="47"/>
      <c r="Z1398" s="47"/>
      <c r="AA1398" s="47"/>
      <c r="AB1398" s="47"/>
    </row>
    <row r="1399" spans="2:28">
      <c r="B1399" s="1209"/>
      <c r="E1399" s="71"/>
      <c r="V1399" s="47"/>
      <c r="W1399" s="47"/>
      <c r="X1399" s="47"/>
      <c r="Y1399" s="47"/>
      <c r="Z1399" s="47"/>
      <c r="AA1399" s="47"/>
      <c r="AB1399" s="47"/>
    </row>
    <row r="1400" spans="2:28">
      <c r="B1400" s="1209"/>
      <c r="E1400" s="71"/>
      <c r="V1400" s="47"/>
      <c r="W1400" s="47"/>
      <c r="X1400" s="47"/>
      <c r="Y1400" s="47"/>
      <c r="Z1400" s="47"/>
      <c r="AA1400" s="47"/>
      <c r="AB1400" s="47"/>
    </row>
    <row r="1401" spans="2:28">
      <c r="B1401" s="1209"/>
      <c r="E1401" s="71"/>
      <c r="V1401" s="47"/>
      <c r="W1401" s="47"/>
      <c r="X1401" s="47"/>
      <c r="Y1401" s="47"/>
      <c r="Z1401" s="47"/>
      <c r="AA1401" s="47"/>
      <c r="AB1401" s="47"/>
    </row>
    <row r="1402" spans="2:28">
      <c r="B1402" s="1209"/>
      <c r="E1402" s="71"/>
      <c r="V1402" s="47"/>
      <c r="W1402" s="47"/>
      <c r="X1402" s="47"/>
      <c r="Y1402" s="47"/>
      <c r="Z1402" s="47"/>
      <c r="AA1402" s="47"/>
      <c r="AB1402" s="47"/>
    </row>
    <row r="1403" spans="2:28">
      <c r="B1403" s="1209"/>
      <c r="E1403" s="71"/>
      <c r="V1403" s="47"/>
      <c r="W1403" s="47"/>
      <c r="X1403" s="47"/>
      <c r="Y1403" s="47"/>
      <c r="Z1403" s="47"/>
      <c r="AA1403" s="47"/>
      <c r="AB1403" s="47"/>
    </row>
    <row r="1404" spans="2:28">
      <c r="B1404" s="1209"/>
      <c r="E1404" s="71"/>
      <c r="V1404" s="47"/>
      <c r="W1404" s="47"/>
      <c r="X1404" s="47"/>
      <c r="Y1404" s="47"/>
      <c r="Z1404" s="47"/>
      <c r="AA1404" s="47"/>
      <c r="AB1404" s="47"/>
    </row>
    <row r="1405" spans="2:28">
      <c r="B1405" s="1209"/>
      <c r="E1405" s="71"/>
      <c r="V1405" s="47"/>
      <c r="W1405" s="47"/>
      <c r="X1405" s="47"/>
      <c r="Y1405" s="47"/>
      <c r="Z1405" s="47"/>
      <c r="AA1405" s="47"/>
      <c r="AB1405" s="47"/>
    </row>
    <row r="1406" spans="2:28">
      <c r="B1406" s="1209"/>
      <c r="E1406" s="71"/>
      <c r="V1406" s="47"/>
      <c r="W1406" s="47"/>
      <c r="X1406" s="47"/>
      <c r="Y1406" s="47"/>
      <c r="Z1406" s="47"/>
      <c r="AA1406" s="47"/>
      <c r="AB1406" s="47"/>
    </row>
    <row r="1407" spans="2:28">
      <c r="B1407" s="1209"/>
      <c r="E1407" s="71"/>
      <c r="V1407" s="47"/>
      <c r="W1407" s="47"/>
      <c r="X1407" s="47"/>
      <c r="Y1407" s="47"/>
      <c r="Z1407" s="47"/>
      <c r="AA1407" s="47"/>
      <c r="AB1407" s="47"/>
    </row>
    <row r="1408" spans="2:28">
      <c r="B1408" s="1209"/>
      <c r="E1408" s="71"/>
      <c r="V1408" s="47"/>
      <c r="W1408" s="47"/>
      <c r="X1408" s="47"/>
      <c r="Y1408" s="47"/>
      <c r="Z1408" s="47"/>
      <c r="AA1408" s="47"/>
      <c r="AB1408" s="47"/>
    </row>
    <row r="1409" spans="2:28">
      <c r="B1409" s="1209"/>
      <c r="E1409" s="71"/>
      <c r="V1409" s="47"/>
      <c r="W1409" s="47"/>
      <c r="X1409" s="47"/>
      <c r="Y1409" s="47"/>
      <c r="Z1409" s="47"/>
      <c r="AA1409" s="47"/>
      <c r="AB1409" s="47"/>
    </row>
    <row r="1410" spans="2:28">
      <c r="B1410" s="1209"/>
      <c r="E1410" s="71"/>
      <c r="V1410" s="47"/>
      <c r="W1410" s="47"/>
      <c r="X1410" s="47"/>
      <c r="Y1410" s="47"/>
      <c r="Z1410" s="47"/>
      <c r="AA1410" s="47"/>
      <c r="AB1410" s="47"/>
    </row>
    <row r="1411" spans="2:28">
      <c r="B1411" s="1209"/>
      <c r="E1411" s="71"/>
      <c r="V1411" s="47"/>
      <c r="W1411" s="47"/>
      <c r="X1411" s="47"/>
      <c r="Y1411" s="47"/>
      <c r="Z1411" s="47"/>
      <c r="AA1411" s="47"/>
      <c r="AB1411" s="47"/>
    </row>
    <row r="1412" spans="2:28">
      <c r="B1412" s="1209"/>
      <c r="E1412" s="71"/>
      <c r="V1412" s="47"/>
      <c r="W1412" s="47"/>
      <c r="X1412" s="47"/>
      <c r="Y1412" s="47"/>
      <c r="Z1412" s="47"/>
      <c r="AA1412" s="47"/>
      <c r="AB1412" s="47"/>
    </row>
    <row r="1413" spans="2:28">
      <c r="B1413" s="1209"/>
      <c r="E1413" s="71"/>
      <c r="V1413" s="47"/>
      <c r="W1413" s="47"/>
      <c r="X1413" s="47"/>
      <c r="Y1413" s="47"/>
      <c r="Z1413" s="47"/>
      <c r="AA1413" s="47"/>
      <c r="AB1413" s="47"/>
    </row>
    <row r="1414" spans="2:28">
      <c r="B1414" s="1209"/>
      <c r="E1414" s="71"/>
      <c r="V1414" s="47"/>
      <c r="W1414" s="47"/>
      <c r="X1414" s="47"/>
      <c r="Y1414" s="47"/>
      <c r="Z1414" s="47"/>
      <c r="AA1414" s="47"/>
      <c r="AB1414" s="47"/>
    </row>
    <row r="1415" spans="2:28">
      <c r="B1415" s="1209"/>
      <c r="E1415" s="71"/>
      <c r="V1415" s="47"/>
      <c r="W1415" s="47"/>
      <c r="X1415" s="47"/>
      <c r="Y1415" s="47"/>
      <c r="Z1415" s="47"/>
      <c r="AA1415" s="47"/>
      <c r="AB1415" s="47"/>
    </row>
    <row r="1416" spans="2:28">
      <c r="B1416" s="1209"/>
      <c r="E1416" s="71"/>
      <c r="V1416" s="47"/>
      <c r="W1416" s="47"/>
      <c r="X1416" s="47"/>
      <c r="Y1416" s="47"/>
      <c r="Z1416" s="47"/>
      <c r="AA1416" s="47"/>
      <c r="AB1416" s="47"/>
    </row>
    <row r="1417" spans="2:28">
      <c r="B1417" s="1209"/>
      <c r="E1417" s="71"/>
      <c r="V1417" s="47"/>
      <c r="W1417" s="47"/>
      <c r="X1417" s="47"/>
      <c r="Y1417" s="47"/>
      <c r="Z1417" s="47"/>
      <c r="AA1417" s="47"/>
      <c r="AB1417" s="47"/>
    </row>
    <row r="1418" spans="2:28">
      <c r="B1418" s="1209"/>
      <c r="E1418" s="71"/>
      <c r="V1418" s="47"/>
      <c r="W1418" s="47"/>
      <c r="X1418" s="47"/>
      <c r="Y1418" s="47"/>
      <c r="Z1418" s="47"/>
      <c r="AA1418" s="47"/>
      <c r="AB1418" s="47"/>
    </row>
    <row r="1419" spans="2:28">
      <c r="B1419" s="1209"/>
      <c r="E1419" s="71"/>
      <c r="V1419" s="47"/>
      <c r="W1419" s="47"/>
      <c r="X1419" s="47"/>
      <c r="Y1419" s="47"/>
      <c r="Z1419" s="47"/>
      <c r="AA1419" s="47"/>
      <c r="AB1419" s="47"/>
    </row>
    <row r="1420" spans="2:28">
      <c r="B1420" s="1209"/>
      <c r="E1420" s="71"/>
      <c r="V1420" s="47"/>
      <c r="W1420" s="47"/>
      <c r="X1420" s="47"/>
      <c r="Y1420" s="47"/>
      <c r="Z1420" s="47"/>
      <c r="AA1420" s="47"/>
      <c r="AB1420" s="47"/>
    </row>
    <row r="1421" spans="2:28">
      <c r="B1421" s="1209"/>
      <c r="E1421" s="71"/>
      <c r="V1421" s="47"/>
      <c r="W1421" s="47"/>
      <c r="X1421" s="47"/>
      <c r="Y1421" s="47"/>
      <c r="Z1421" s="47"/>
      <c r="AA1421" s="47"/>
      <c r="AB1421" s="47"/>
    </row>
    <row r="1422" spans="2:28">
      <c r="B1422" s="1209"/>
      <c r="E1422" s="71"/>
      <c r="V1422" s="47"/>
      <c r="W1422" s="47"/>
      <c r="X1422" s="47"/>
      <c r="Y1422" s="47"/>
      <c r="Z1422" s="47"/>
      <c r="AA1422" s="47"/>
      <c r="AB1422" s="47"/>
    </row>
    <row r="1423" spans="2:28">
      <c r="B1423" s="1209"/>
      <c r="E1423" s="71"/>
      <c r="V1423" s="47"/>
      <c r="W1423" s="47"/>
      <c r="X1423" s="47"/>
      <c r="Y1423" s="47"/>
      <c r="Z1423" s="47"/>
      <c r="AA1423" s="47"/>
      <c r="AB1423" s="47"/>
    </row>
    <row r="1424" spans="2:28">
      <c r="B1424" s="1209"/>
      <c r="E1424" s="71"/>
      <c r="V1424" s="47"/>
      <c r="W1424" s="47"/>
      <c r="X1424" s="47"/>
      <c r="Y1424" s="47"/>
      <c r="Z1424" s="47"/>
      <c r="AA1424" s="47"/>
      <c r="AB1424" s="47"/>
    </row>
    <row r="1425" spans="2:28">
      <c r="B1425" s="1209"/>
      <c r="E1425" s="71"/>
      <c r="V1425" s="47"/>
      <c r="W1425" s="47"/>
      <c r="X1425" s="47"/>
      <c r="Y1425" s="47"/>
      <c r="Z1425" s="47"/>
      <c r="AA1425" s="47"/>
      <c r="AB1425" s="47"/>
    </row>
    <row r="1426" spans="2:28">
      <c r="B1426" s="1209"/>
      <c r="E1426" s="71"/>
      <c r="V1426" s="47"/>
      <c r="W1426" s="47"/>
      <c r="X1426" s="47"/>
      <c r="Y1426" s="47"/>
      <c r="Z1426" s="47"/>
      <c r="AA1426" s="47"/>
      <c r="AB1426" s="47"/>
    </row>
    <row r="1427" spans="2:28">
      <c r="B1427" s="1209"/>
      <c r="E1427" s="71"/>
      <c r="V1427" s="47"/>
      <c r="W1427" s="47"/>
      <c r="X1427" s="47"/>
      <c r="Y1427" s="47"/>
      <c r="Z1427" s="47"/>
      <c r="AA1427" s="47"/>
      <c r="AB1427" s="47"/>
    </row>
    <row r="1428" spans="2:28">
      <c r="B1428" s="1209"/>
      <c r="E1428" s="71"/>
      <c r="V1428" s="47"/>
      <c r="W1428" s="47"/>
      <c r="X1428" s="47"/>
      <c r="Y1428" s="47"/>
      <c r="Z1428" s="47"/>
      <c r="AA1428" s="47"/>
      <c r="AB1428" s="47"/>
    </row>
    <row r="1429" spans="2:28">
      <c r="B1429" s="1209"/>
      <c r="E1429" s="71"/>
      <c r="V1429" s="47"/>
      <c r="W1429" s="47"/>
      <c r="X1429" s="47"/>
      <c r="Y1429" s="47"/>
      <c r="Z1429" s="47"/>
      <c r="AA1429" s="47"/>
      <c r="AB1429" s="47"/>
    </row>
    <row r="1430" spans="2:28">
      <c r="B1430" s="1209"/>
      <c r="E1430" s="71"/>
      <c r="V1430" s="47"/>
      <c r="W1430" s="47"/>
      <c r="X1430" s="47"/>
      <c r="Y1430" s="47"/>
      <c r="Z1430" s="47"/>
      <c r="AA1430" s="47"/>
      <c r="AB1430" s="47"/>
    </row>
    <row r="1431" spans="2:28">
      <c r="B1431" s="1209"/>
      <c r="E1431" s="71"/>
      <c r="V1431" s="47"/>
      <c r="W1431" s="47"/>
      <c r="X1431" s="47"/>
      <c r="Y1431" s="47"/>
      <c r="Z1431" s="47"/>
      <c r="AA1431" s="47"/>
      <c r="AB1431" s="47"/>
    </row>
    <row r="1432" spans="2:28">
      <c r="B1432" s="1209"/>
      <c r="E1432" s="71"/>
      <c r="V1432" s="47"/>
      <c r="W1432" s="47"/>
      <c r="X1432" s="47"/>
      <c r="Y1432" s="47"/>
      <c r="Z1432" s="47"/>
      <c r="AA1432" s="47"/>
      <c r="AB1432" s="47"/>
    </row>
    <row r="1433" spans="2:28">
      <c r="B1433" s="1209"/>
      <c r="E1433" s="71"/>
      <c r="V1433" s="47"/>
      <c r="W1433" s="47"/>
      <c r="X1433" s="47"/>
      <c r="Y1433" s="47"/>
      <c r="Z1433" s="47"/>
      <c r="AA1433" s="47"/>
      <c r="AB1433" s="47"/>
    </row>
    <row r="1434" spans="2:28">
      <c r="B1434" s="1209"/>
      <c r="E1434" s="71"/>
      <c r="V1434" s="47"/>
      <c r="W1434" s="47"/>
      <c r="X1434" s="47"/>
      <c r="Y1434" s="47"/>
      <c r="Z1434" s="47"/>
      <c r="AA1434" s="47"/>
      <c r="AB1434" s="47"/>
    </row>
    <row r="1435" spans="2:28">
      <c r="B1435" s="1209"/>
      <c r="E1435" s="71"/>
      <c r="V1435" s="47"/>
      <c r="W1435" s="47"/>
      <c r="X1435" s="47"/>
      <c r="Y1435" s="47"/>
      <c r="Z1435" s="47"/>
      <c r="AA1435" s="47"/>
      <c r="AB1435" s="47"/>
    </row>
    <row r="1436" spans="2:28">
      <c r="B1436" s="1209"/>
      <c r="E1436" s="71"/>
      <c r="V1436" s="47"/>
      <c r="W1436" s="47"/>
      <c r="X1436" s="47"/>
      <c r="Y1436" s="47"/>
      <c r="Z1436" s="47"/>
      <c r="AA1436" s="47"/>
      <c r="AB1436" s="47"/>
    </row>
    <row r="1437" spans="2:28">
      <c r="B1437" s="1209"/>
      <c r="E1437" s="71"/>
      <c r="V1437" s="47"/>
      <c r="W1437" s="47"/>
      <c r="X1437" s="47"/>
      <c r="Y1437" s="47"/>
      <c r="Z1437" s="47"/>
      <c r="AA1437" s="47"/>
      <c r="AB1437" s="47"/>
    </row>
    <row r="1438" spans="2:28">
      <c r="B1438" s="1209"/>
      <c r="E1438" s="71"/>
      <c r="V1438" s="47"/>
      <c r="W1438" s="47"/>
      <c r="X1438" s="47"/>
      <c r="Y1438" s="47"/>
      <c r="Z1438" s="47"/>
      <c r="AA1438" s="47"/>
      <c r="AB1438" s="47"/>
    </row>
    <row r="1439" spans="2:28">
      <c r="B1439" s="1209"/>
      <c r="E1439" s="71"/>
      <c r="V1439" s="47"/>
      <c r="W1439" s="47"/>
      <c r="X1439" s="47"/>
      <c r="Y1439" s="47"/>
      <c r="Z1439" s="47"/>
      <c r="AA1439" s="47"/>
      <c r="AB1439" s="47"/>
    </row>
    <row r="1440" spans="2:28">
      <c r="B1440" s="1209"/>
      <c r="E1440" s="71"/>
      <c r="V1440" s="47"/>
      <c r="W1440" s="47"/>
      <c r="X1440" s="47"/>
      <c r="Y1440" s="47"/>
      <c r="Z1440" s="47"/>
      <c r="AA1440" s="47"/>
      <c r="AB1440" s="47"/>
    </row>
    <row r="1441" spans="2:28">
      <c r="B1441" s="1209"/>
      <c r="E1441" s="71"/>
      <c r="V1441" s="47"/>
      <c r="W1441" s="47"/>
      <c r="X1441" s="47"/>
      <c r="Y1441" s="47"/>
      <c r="Z1441" s="47"/>
      <c r="AA1441" s="47"/>
      <c r="AB1441" s="47"/>
    </row>
    <row r="1442" spans="2:28">
      <c r="B1442" s="1209"/>
      <c r="E1442" s="71"/>
      <c r="V1442" s="47"/>
      <c r="W1442" s="47"/>
      <c r="X1442" s="47"/>
      <c r="Y1442" s="47"/>
      <c r="Z1442" s="47"/>
      <c r="AA1442" s="47"/>
      <c r="AB1442" s="47"/>
    </row>
    <row r="1443" spans="2:28">
      <c r="B1443" s="1209"/>
      <c r="E1443" s="71"/>
      <c r="V1443" s="47"/>
      <c r="W1443" s="47"/>
      <c r="X1443" s="47"/>
      <c r="Y1443" s="47"/>
      <c r="Z1443" s="47"/>
      <c r="AA1443" s="47"/>
      <c r="AB1443" s="47"/>
    </row>
    <row r="1444" spans="2:28">
      <c r="B1444" s="1209"/>
      <c r="E1444" s="71"/>
      <c r="V1444" s="47"/>
      <c r="W1444" s="47"/>
      <c r="X1444" s="47"/>
      <c r="Y1444" s="47"/>
      <c r="Z1444" s="47"/>
      <c r="AA1444" s="47"/>
      <c r="AB1444" s="47"/>
    </row>
    <row r="1445" spans="2:28">
      <c r="B1445" s="1209"/>
      <c r="E1445" s="71"/>
      <c r="V1445" s="47"/>
      <c r="W1445" s="47"/>
      <c r="X1445" s="47"/>
      <c r="Y1445" s="47"/>
      <c r="Z1445" s="47"/>
      <c r="AA1445" s="47"/>
      <c r="AB1445" s="47"/>
    </row>
    <row r="1446" spans="2:28">
      <c r="B1446" s="1209"/>
      <c r="E1446" s="71"/>
      <c r="V1446" s="47"/>
      <c r="W1446" s="47"/>
      <c r="X1446" s="47"/>
      <c r="Y1446" s="47"/>
      <c r="Z1446" s="47"/>
      <c r="AA1446" s="47"/>
      <c r="AB1446" s="47"/>
    </row>
    <row r="1447" spans="2:28">
      <c r="B1447" s="1209"/>
      <c r="E1447" s="71"/>
      <c r="V1447" s="47"/>
      <c r="W1447" s="47"/>
      <c r="X1447" s="47"/>
      <c r="Y1447" s="47"/>
      <c r="Z1447" s="47"/>
      <c r="AA1447" s="47"/>
      <c r="AB1447" s="47"/>
    </row>
    <row r="1448" spans="2:28">
      <c r="B1448" s="1209"/>
      <c r="E1448" s="71"/>
      <c r="V1448" s="47"/>
      <c r="W1448" s="47"/>
      <c r="X1448" s="47"/>
      <c r="Y1448" s="47"/>
      <c r="Z1448" s="47"/>
      <c r="AA1448" s="47"/>
      <c r="AB1448" s="47"/>
    </row>
    <row r="1449" spans="2:28">
      <c r="B1449" s="1209"/>
      <c r="E1449" s="71"/>
      <c r="V1449" s="47"/>
      <c r="W1449" s="47"/>
      <c r="X1449" s="47"/>
      <c r="Y1449" s="47"/>
      <c r="Z1449" s="47"/>
      <c r="AA1449" s="47"/>
      <c r="AB1449" s="47"/>
    </row>
    <row r="1450" spans="2:28">
      <c r="B1450" s="1209"/>
      <c r="E1450" s="71"/>
      <c r="V1450" s="47"/>
      <c r="W1450" s="47"/>
      <c r="X1450" s="47"/>
      <c r="Y1450" s="47"/>
      <c r="Z1450" s="47"/>
      <c r="AA1450" s="47"/>
      <c r="AB1450" s="47"/>
    </row>
    <row r="1451" spans="2:28">
      <c r="B1451" s="1209"/>
      <c r="E1451" s="71"/>
      <c r="V1451" s="47"/>
      <c r="W1451" s="47"/>
      <c r="X1451" s="47"/>
      <c r="Y1451" s="47"/>
      <c r="Z1451" s="47"/>
      <c r="AA1451" s="47"/>
      <c r="AB1451" s="47"/>
    </row>
    <row r="1452" spans="2:28">
      <c r="B1452" s="1209"/>
      <c r="E1452" s="71"/>
      <c r="V1452" s="47"/>
      <c r="W1452" s="47"/>
      <c r="X1452" s="47"/>
      <c r="Y1452" s="47"/>
      <c r="Z1452" s="47"/>
      <c r="AA1452" s="47"/>
      <c r="AB1452" s="47"/>
    </row>
    <row r="1453" spans="2:28">
      <c r="B1453" s="1209"/>
      <c r="E1453" s="71"/>
      <c r="V1453" s="47"/>
      <c r="W1453" s="47"/>
      <c r="X1453" s="47"/>
      <c r="Y1453" s="47"/>
      <c r="Z1453" s="47"/>
      <c r="AA1453" s="47"/>
      <c r="AB1453" s="47"/>
    </row>
    <row r="1454" spans="2:28">
      <c r="B1454" s="1209"/>
      <c r="E1454" s="71"/>
      <c r="V1454" s="47"/>
      <c r="W1454" s="47"/>
      <c r="X1454" s="47"/>
      <c r="Y1454" s="47"/>
      <c r="Z1454" s="47"/>
      <c r="AA1454" s="47"/>
      <c r="AB1454" s="47"/>
    </row>
    <row r="1455" spans="2:28">
      <c r="B1455" s="1209"/>
      <c r="E1455" s="71"/>
      <c r="V1455" s="47"/>
      <c r="W1455" s="47"/>
      <c r="X1455" s="47"/>
      <c r="Y1455" s="47"/>
      <c r="Z1455" s="47"/>
      <c r="AA1455" s="47"/>
      <c r="AB1455" s="47"/>
    </row>
    <row r="1456" spans="2:28">
      <c r="B1456" s="1209"/>
      <c r="E1456" s="71"/>
      <c r="V1456" s="47"/>
      <c r="W1456" s="47"/>
      <c r="X1456" s="47"/>
      <c r="Y1456" s="47"/>
      <c r="Z1456" s="47"/>
      <c r="AA1456" s="47"/>
      <c r="AB1456" s="47"/>
    </row>
    <row r="1457" spans="2:28">
      <c r="B1457" s="1209"/>
      <c r="E1457" s="71"/>
      <c r="V1457" s="47"/>
      <c r="W1457" s="47"/>
      <c r="X1457" s="47"/>
      <c r="Y1457" s="47"/>
      <c r="Z1457" s="47"/>
      <c r="AA1457" s="47"/>
      <c r="AB1457" s="47"/>
    </row>
    <row r="1458" spans="2:28">
      <c r="B1458" s="1209"/>
      <c r="E1458" s="71"/>
      <c r="V1458" s="47"/>
      <c r="W1458" s="47"/>
      <c r="X1458" s="47"/>
      <c r="Y1458" s="47"/>
      <c r="Z1458" s="47"/>
      <c r="AA1458" s="47"/>
      <c r="AB1458" s="47"/>
    </row>
    <row r="1459" spans="2:28">
      <c r="B1459" s="1209"/>
      <c r="E1459" s="71"/>
      <c r="V1459" s="47"/>
      <c r="W1459" s="47"/>
      <c r="X1459" s="47"/>
      <c r="Y1459" s="47"/>
      <c r="Z1459" s="47"/>
      <c r="AA1459" s="47"/>
      <c r="AB1459" s="47"/>
    </row>
    <row r="1460" spans="2:28">
      <c r="B1460" s="1209"/>
      <c r="E1460" s="71"/>
      <c r="V1460" s="47"/>
      <c r="W1460" s="47"/>
      <c r="X1460" s="47"/>
      <c r="Y1460" s="47"/>
      <c r="Z1460" s="47"/>
      <c r="AA1460" s="47"/>
      <c r="AB1460" s="47"/>
    </row>
    <row r="1461" spans="2:28">
      <c r="B1461" s="1209"/>
      <c r="E1461" s="71"/>
      <c r="V1461" s="47"/>
      <c r="W1461" s="47"/>
      <c r="X1461" s="47"/>
      <c r="Y1461" s="47"/>
      <c r="Z1461" s="47"/>
      <c r="AA1461" s="47"/>
      <c r="AB1461" s="47"/>
    </row>
    <row r="1462" spans="2:28">
      <c r="B1462" s="1209"/>
      <c r="E1462" s="71"/>
      <c r="V1462" s="47"/>
      <c r="W1462" s="47"/>
      <c r="X1462" s="47"/>
      <c r="Y1462" s="47"/>
      <c r="Z1462" s="47"/>
      <c r="AA1462" s="47"/>
      <c r="AB1462" s="47"/>
    </row>
    <row r="1463" spans="2:28">
      <c r="B1463" s="1209"/>
      <c r="E1463" s="71"/>
      <c r="V1463" s="47"/>
      <c r="W1463" s="47"/>
      <c r="X1463" s="47"/>
      <c r="Y1463" s="47"/>
      <c r="Z1463" s="47"/>
      <c r="AA1463" s="47"/>
      <c r="AB1463" s="47"/>
    </row>
    <row r="1464" spans="2:28">
      <c r="B1464" s="1209"/>
      <c r="E1464" s="71"/>
      <c r="V1464" s="47"/>
      <c r="W1464" s="47"/>
      <c r="X1464" s="47"/>
      <c r="Y1464" s="47"/>
      <c r="Z1464" s="47"/>
      <c r="AA1464" s="47"/>
      <c r="AB1464" s="47"/>
    </row>
    <row r="1465" spans="2:28">
      <c r="B1465" s="1209"/>
      <c r="E1465" s="71"/>
      <c r="V1465" s="47"/>
      <c r="W1465" s="47"/>
      <c r="X1465" s="47"/>
      <c r="Y1465" s="47"/>
      <c r="Z1465" s="47"/>
      <c r="AA1465" s="47"/>
      <c r="AB1465" s="47"/>
    </row>
    <row r="1466" spans="2:28">
      <c r="B1466" s="1209"/>
      <c r="E1466" s="71"/>
      <c r="V1466" s="47"/>
      <c r="W1466" s="47"/>
      <c r="X1466" s="47"/>
      <c r="Y1466" s="47"/>
      <c r="Z1466" s="47"/>
      <c r="AA1466" s="47"/>
      <c r="AB1466" s="47"/>
    </row>
    <row r="1467" spans="2:28">
      <c r="B1467" s="1209"/>
      <c r="E1467" s="71"/>
      <c r="V1467" s="47"/>
      <c r="W1467" s="47"/>
      <c r="X1467" s="47"/>
      <c r="Y1467" s="47"/>
      <c r="Z1467" s="47"/>
      <c r="AA1467" s="47"/>
      <c r="AB1467" s="47"/>
    </row>
    <row r="1468" spans="2:28">
      <c r="B1468" s="1209"/>
      <c r="E1468" s="71"/>
      <c r="V1468" s="47"/>
      <c r="W1468" s="47"/>
      <c r="X1468" s="47"/>
      <c r="Y1468" s="47"/>
      <c r="Z1468" s="47"/>
      <c r="AA1468" s="47"/>
      <c r="AB1468" s="47"/>
    </row>
    <row r="1469" spans="2:28">
      <c r="B1469" s="1209"/>
      <c r="E1469" s="71"/>
      <c r="V1469" s="47"/>
      <c r="W1469" s="47"/>
      <c r="X1469" s="47"/>
      <c r="Y1469" s="47"/>
      <c r="Z1469" s="47"/>
      <c r="AA1469" s="47"/>
      <c r="AB1469" s="47"/>
    </row>
    <row r="1470" spans="2:28">
      <c r="B1470" s="1209"/>
      <c r="E1470" s="71"/>
      <c r="V1470" s="47"/>
      <c r="W1470" s="47"/>
      <c r="X1470" s="47"/>
      <c r="Y1470" s="47"/>
      <c r="Z1470" s="47"/>
      <c r="AA1470" s="47"/>
      <c r="AB1470" s="47"/>
    </row>
    <row r="1471" spans="2:28">
      <c r="B1471" s="1209"/>
      <c r="E1471" s="71"/>
      <c r="V1471" s="47"/>
      <c r="W1471" s="47"/>
      <c r="X1471" s="47"/>
      <c r="Y1471" s="47"/>
      <c r="Z1471" s="47"/>
      <c r="AA1471" s="47"/>
      <c r="AB1471" s="47"/>
    </row>
    <row r="1472" spans="2:28">
      <c r="B1472" s="1209"/>
      <c r="E1472" s="71"/>
      <c r="V1472" s="47"/>
      <c r="W1472" s="47"/>
      <c r="X1472" s="47"/>
      <c r="Y1472" s="47"/>
      <c r="Z1472" s="47"/>
      <c r="AA1472" s="47"/>
      <c r="AB1472" s="47"/>
    </row>
    <row r="1473" spans="2:28">
      <c r="B1473" s="1209"/>
      <c r="E1473" s="71"/>
      <c r="V1473" s="47"/>
      <c r="W1473" s="47"/>
      <c r="X1473" s="47"/>
      <c r="Y1473" s="47"/>
      <c r="Z1473" s="47"/>
      <c r="AA1473" s="47"/>
      <c r="AB1473" s="47"/>
    </row>
    <row r="1474" spans="2:28">
      <c r="B1474" s="1209"/>
      <c r="E1474" s="71"/>
      <c r="V1474" s="47"/>
      <c r="W1474" s="47"/>
      <c r="X1474" s="47"/>
      <c r="Y1474" s="47"/>
      <c r="Z1474" s="47"/>
      <c r="AA1474" s="47"/>
      <c r="AB1474" s="47"/>
    </row>
    <row r="1475" spans="2:28">
      <c r="B1475" s="1209"/>
      <c r="E1475" s="71"/>
      <c r="V1475" s="47"/>
      <c r="W1475" s="47"/>
      <c r="X1475" s="47"/>
      <c r="Y1475" s="47"/>
      <c r="Z1475" s="47"/>
      <c r="AA1475" s="47"/>
      <c r="AB1475" s="47"/>
    </row>
    <row r="1476" spans="2:28">
      <c r="B1476" s="1209"/>
      <c r="E1476" s="71"/>
      <c r="V1476" s="47"/>
      <c r="W1476" s="47"/>
      <c r="X1476" s="47"/>
      <c r="Y1476" s="47"/>
      <c r="Z1476" s="47"/>
      <c r="AA1476" s="47"/>
      <c r="AB1476" s="47"/>
    </row>
    <row r="1477" spans="2:28">
      <c r="B1477" s="1209"/>
      <c r="E1477" s="71"/>
      <c r="V1477" s="47"/>
      <c r="W1477" s="47"/>
      <c r="X1477" s="47"/>
      <c r="Y1477" s="47"/>
      <c r="Z1477" s="47"/>
      <c r="AA1477" s="47"/>
      <c r="AB1477" s="47"/>
    </row>
    <row r="1478" spans="2:28">
      <c r="B1478" s="1209"/>
      <c r="E1478" s="71"/>
      <c r="V1478" s="47"/>
      <c r="W1478" s="47"/>
      <c r="X1478" s="47"/>
      <c r="Y1478" s="47"/>
      <c r="Z1478" s="47"/>
      <c r="AA1478" s="47"/>
      <c r="AB1478" s="47"/>
    </row>
    <row r="1479" spans="2:28">
      <c r="B1479" s="1209"/>
      <c r="E1479" s="71"/>
      <c r="V1479" s="47"/>
      <c r="W1479" s="47"/>
      <c r="X1479" s="47"/>
      <c r="Y1479" s="47"/>
      <c r="Z1479" s="47"/>
      <c r="AA1479" s="47"/>
      <c r="AB1479" s="47"/>
    </row>
    <row r="1480" spans="2:28">
      <c r="B1480" s="1209"/>
      <c r="E1480" s="71"/>
      <c r="V1480" s="47"/>
      <c r="W1480" s="47"/>
      <c r="X1480" s="47"/>
      <c r="Y1480" s="47"/>
      <c r="Z1480" s="47"/>
      <c r="AA1480" s="47"/>
      <c r="AB1480" s="47"/>
    </row>
    <row r="1481" spans="2:28">
      <c r="B1481" s="1209"/>
      <c r="E1481" s="71"/>
      <c r="V1481" s="47"/>
      <c r="W1481" s="47"/>
      <c r="X1481" s="47"/>
      <c r="Y1481" s="47"/>
      <c r="Z1481" s="47"/>
      <c r="AA1481" s="47"/>
      <c r="AB1481" s="47"/>
    </row>
    <row r="1482" spans="2:28">
      <c r="B1482" s="1209"/>
      <c r="E1482" s="71"/>
      <c r="V1482" s="47"/>
      <c r="W1482" s="47"/>
      <c r="X1482" s="47"/>
      <c r="Y1482" s="47"/>
      <c r="Z1482" s="47"/>
      <c r="AA1482" s="47"/>
      <c r="AB1482" s="47"/>
    </row>
    <row r="1483" spans="2:28">
      <c r="B1483" s="1209"/>
      <c r="E1483" s="71"/>
      <c r="V1483" s="47"/>
      <c r="W1483" s="47"/>
      <c r="X1483" s="47"/>
      <c r="Y1483" s="47"/>
      <c r="Z1483" s="47"/>
      <c r="AA1483" s="47"/>
      <c r="AB1483" s="47"/>
    </row>
    <row r="1484" spans="2:28">
      <c r="B1484" s="1209"/>
      <c r="E1484" s="71"/>
      <c r="V1484" s="47"/>
      <c r="W1484" s="47"/>
      <c r="X1484" s="47"/>
      <c r="Y1484" s="47"/>
      <c r="Z1484" s="47"/>
      <c r="AA1484" s="47"/>
      <c r="AB1484" s="47"/>
    </row>
    <row r="1485" spans="2:28">
      <c r="B1485" s="1209"/>
      <c r="E1485" s="71"/>
      <c r="V1485" s="47"/>
      <c r="W1485" s="47"/>
      <c r="X1485" s="47"/>
      <c r="Y1485" s="47"/>
      <c r="Z1485" s="47"/>
      <c r="AA1485" s="47"/>
      <c r="AB1485" s="47"/>
    </row>
    <row r="1486" spans="2:28">
      <c r="B1486" s="1209"/>
      <c r="E1486" s="71"/>
      <c r="V1486" s="47"/>
      <c r="W1486" s="47"/>
      <c r="X1486" s="47"/>
      <c r="Y1486" s="47"/>
      <c r="Z1486" s="47"/>
      <c r="AA1486" s="47"/>
      <c r="AB1486" s="47"/>
    </row>
    <row r="1487" spans="2:28">
      <c r="B1487" s="1209"/>
      <c r="E1487" s="71"/>
      <c r="V1487" s="47"/>
      <c r="W1487" s="47"/>
      <c r="X1487" s="47"/>
      <c r="Y1487" s="47"/>
      <c r="Z1487" s="47"/>
      <c r="AA1487" s="47"/>
      <c r="AB1487" s="47"/>
    </row>
    <row r="1488" spans="2:28">
      <c r="B1488" s="1209"/>
      <c r="E1488" s="71"/>
      <c r="V1488" s="47"/>
      <c r="W1488" s="47"/>
      <c r="X1488" s="47"/>
      <c r="Y1488" s="47"/>
      <c r="Z1488" s="47"/>
      <c r="AA1488" s="47"/>
      <c r="AB1488" s="47"/>
    </row>
    <row r="1489" spans="2:28">
      <c r="B1489" s="1209"/>
      <c r="E1489" s="71"/>
      <c r="V1489" s="47"/>
      <c r="W1489" s="47"/>
      <c r="X1489" s="47"/>
      <c r="Y1489" s="47"/>
      <c r="Z1489" s="47"/>
      <c r="AA1489" s="47"/>
      <c r="AB1489" s="47"/>
    </row>
    <row r="1490" spans="2:28">
      <c r="B1490" s="1209"/>
      <c r="E1490" s="71"/>
      <c r="V1490" s="47"/>
      <c r="W1490" s="47"/>
      <c r="X1490" s="47"/>
      <c r="Y1490" s="47"/>
      <c r="Z1490" s="47"/>
      <c r="AA1490" s="47"/>
      <c r="AB1490" s="47"/>
    </row>
    <row r="1491" spans="2:28">
      <c r="B1491" s="1209"/>
      <c r="E1491" s="71"/>
      <c r="V1491" s="47"/>
      <c r="W1491" s="47"/>
      <c r="X1491" s="47"/>
      <c r="Y1491" s="47"/>
      <c r="Z1491" s="47"/>
      <c r="AA1491" s="47"/>
      <c r="AB1491" s="47"/>
    </row>
    <row r="1492" spans="2:28">
      <c r="B1492" s="1209"/>
      <c r="E1492" s="71"/>
      <c r="V1492" s="47"/>
      <c r="W1492" s="47"/>
      <c r="X1492" s="47"/>
      <c r="Y1492" s="47"/>
      <c r="Z1492" s="47"/>
      <c r="AA1492" s="47"/>
      <c r="AB1492" s="47"/>
    </row>
    <row r="1493" spans="2:28">
      <c r="B1493" s="1209"/>
      <c r="E1493" s="71"/>
      <c r="V1493" s="47"/>
      <c r="W1493" s="47"/>
      <c r="X1493" s="47"/>
      <c r="Y1493" s="47"/>
      <c r="Z1493" s="47"/>
      <c r="AA1493" s="47"/>
      <c r="AB1493" s="47"/>
    </row>
    <row r="1494" spans="2:28">
      <c r="B1494" s="1209"/>
      <c r="E1494" s="71"/>
      <c r="V1494" s="47"/>
      <c r="W1494" s="47"/>
      <c r="X1494" s="47"/>
      <c r="Y1494" s="47"/>
      <c r="Z1494" s="47"/>
      <c r="AA1494" s="47"/>
      <c r="AB1494" s="47"/>
    </row>
    <row r="1495" spans="2:28">
      <c r="B1495" s="1209"/>
      <c r="E1495" s="71"/>
      <c r="V1495" s="47"/>
      <c r="W1495" s="47"/>
      <c r="X1495" s="47"/>
      <c r="Y1495" s="47"/>
      <c r="Z1495" s="47"/>
      <c r="AA1495" s="47"/>
      <c r="AB1495" s="47"/>
    </row>
    <row r="1496" spans="2:28">
      <c r="B1496" s="1209"/>
      <c r="E1496" s="71"/>
      <c r="V1496" s="47"/>
      <c r="W1496" s="47"/>
      <c r="X1496" s="47"/>
      <c r="Y1496" s="47"/>
      <c r="Z1496" s="47"/>
      <c r="AA1496" s="47"/>
      <c r="AB1496" s="47"/>
    </row>
    <row r="1497" spans="2:28">
      <c r="B1497" s="1209"/>
      <c r="E1497" s="71"/>
      <c r="V1497" s="47"/>
      <c r="W1497" s="47"/>
      <c r="X1497" s="47"/>
      <c r="Y1497" s="47"/>
      <c r="Z1497" s="47"/>
      <c r="AA1497" s="47"/>
      <c r="AB1497" s="47"/>
    </row>
    <row r="1498" spans="2:28">
      <c r="B1498" s="1209"/>
      <c r="E1498" s="71"/>
      <c r="V1498" s="47"/>
      <c r="W1498" s="47"/>
      <c r="X1498" s="47"/>
      <c r="Y1498" s="47"/>
      <c r="Z1498" s="47"/>
      <c r="AA1498" s="47"/>
      <c r="AB1498" s="47"/>
    </row>
    <row r="1499" spans="2:28">
      <c r="B1499" s="1209"/>
      <c r="E1499" s="71"/>
      <c r="V1499" s="47"/>
      <c r="W1499" s="47"/>
      <c r="X1499" s="47"/>
      <c r="Y1499" s="47"/>
      <c r="Z1499" s="47"/>
      <c r="AA1499" s="47"/>
      <c r="AB1499" s="47"/>
    </row>
    <row r="1500" spans="2:28">
      <c r="B1500" s="1209"/>
      <c r="E1500" s="71"/>
      <c r="V1500" s="47"/>
      <c r="W1500" s="47"/>
      <c r="X1500" s="47"/>
      <c r="Y1500" s="47"/>
      <c r="Z1500" s="47"/>
      <c r="AA1500" s="47"/>
      <c r="AB1500" s="47"/>
    </row>
    <row r="1501" spans="2:28">
      <c r="B1501" s="1209"/>
      <c r="E1501" s="71"/>
      <c r="V1501" s="47"/>
      <c r="W1501" s="47"/>
      <c r="X1501" s="47"/>
      <c r="Y1501" s="47"/>
      <c r="Z1501" s="47"/>
      <c r="AA1501" s="47"/>
      <c r="AB1501" s="47"/>
    </row>
    <row r="1502" spans="2:28">
      <c r="B1502" s="1209"/>
      <c r="E1502" s="71"/>
      <c r="V1502" s="47"/>
      <c r="W1502" s="47"/>
      <c r="X1502" s="47"/>
      <c r="Y1502" s="47"/>
      <c r="Z1502" s="47"/>
      <c r="AA1502" s="47"/>
      <c r="AB1502" s="47"/>
    </row>
    <row r="1503" spans="2:28">
      <c r="B1503" s="1209"/>
      <c r="E1503" s="71"/>
      <c r="V1503" s="47"/>
      <c r="W1503" s="47"/>
      <c r="X1503" s="47"/>
      <c r="Y1503" s="47"/>
      <c r="Z1503" s="47"/>
      <c r="AA1503" s="47"/>
      <c r="AB1503" s="47"/>
    </row>
    <row r="1504" spans="2:28">
      <c r="B1504" s="1209"/>
      <c r="E1504" s="71"/>
      <c r="V1504" s="47"/>
      <c r="W1504" s="47"/>
      <c r="X1504" s="47"/>
      <c r="Y1504" s="47"/>
      <c r="Z1504" s="47"/>
      <c r="AA1504" s="47"/>
      <c r="AB1504" s="47"/>
    </row>
    <row r="1505" spans="2:28">
      <c r="B1505" s="1209"/>
      <c r="E1505" s="71"/>
      <c r="V1505" s="47"/>
      <c r="W1505" s="47"/>
      <c r="X1505" s="47"/>
      <c r="Y1505" s="47"/>
      <c r="Z1505" s="47"/>
      <c r="AA1505" s="47"/>
      <c r="AB1505" s="47"/>
    </row>
    <row r="1506" spans="2:28">
      <c r="B1506" s="1209"/>
      <c r="E1506" s="71"/>
      <c r="V1506" s="47"/>
      <c r="W1506" s="47"/>
      <c r="X1506" s="47"/>
      <c r="Y1506" s="47"/>
      <c r="Z1506" s="47"/>
      <c r="AA1506" s="47"/>
      <c r="AB1506" s="47"/>
    </row>
    <row r="1507" spans="2:28">
      <c r="B1507" s="1209"/>
      <c r="E1507" s="71"/>
      <c r="V1507" s="47"/>
      <c r="W1507" s="47"/>
      <c r="X1507" s="47"/>
      <c r="Y1507" s="47"/>
      <c r="Z1507" s="47"/>
      <c r="AA1507" s="47"/>
      <c r="AB1507" s="47"/>
    </row>
    <row r="1508" spans="2:28">
      <c r="B1508" s="1209"/>
      <c r="E1508" s="71"/>
      <c r="V1508" s="47"/>
      <c r="W1508" s="47"/>
      <c r="X1508" s="47"/>
      <c r="Y1508" s="47"/>
      <c r="Z1508" s="47"/>
      <c r="AA1508" s="47"/>
      <c r="AB1508" s="47"/>
    </row>
    <row r="1509" spans="2:28">
      <c r="B1509" s="1209"/>
      <c r="E1509" s="71"/>
      <c r="V1509" s="47"/>
      <c r="W1509" s="47"/>
      <c r="X1509" s="47"/>
      <c r="Y1509" s="47"/>
      <c r="Z1509" s="47"/>
      <c r="AA1509" s="47"/>
      <c r="AB1509" s="47"/>
    </row>
    <row r="1510" spans="2:28">
      <c r="B1510" s="1209"/>
      <c r="E1510" s="71"/>
      <c r="V1510" s="47"/>
      <c r="W1510" s="47"/>
      <c r="X1510" s="47"/>
      <c r="Y1510" s="47"/>
      <c r="Z1510" s="47"/>
      <c r="AA1510" s="47"/>
      <c r="AB1510" s="47"/>
    </row>
    <row r="1511" spans="2:28">
      <c r="B1511" s="1209"/>
      <c r="E1511" s="71"/>
      <c r="V1511" s="47"/>
      <c r="W1511" s="47"/>
      <c r="X1511" s="47"/>
      <c r="Y1511" s="47"/>
      <c r="Z1511" s="47"/>
      <c r="AA1511" s="47"/>
      <c r="AB1511" s="47"/>
    </row>
    <row r="1512" spans="2:28">
      <c r="B1512" s="1209"/>
      <c r="E1512" s="71"/>
      <c r="V1512" s="47"/>
      <c r="W1512" s="47"/>
      <c r="X1512" s="47"/>
      <c r="Y1512" s="47"/>
      <c r="Z1512" s="47"/>
      <c r="AA1512" s="47"/>
      <c r="AB1512" s="47"/>
    </row>
    <row r="1513" spans="2:28">
      <c r="B1513" s="1209"/>
      <c r="E1513" s="71"/>
      <c r="V1513" s="47"/>
      <c r="W1513" s="47"/>
      <c r="X1513" s="47"/>
      <c r="Y1513" s="47"/>
      <c r="Z1513" s="47"/>
      <c r="AA1513" s="47"/>
      <c r="AB1513" s="47"/>
    </row>
    <row r="1514" spans="2:28">
      <c r="B1514" s="1209"/>
      <c r="E1514" s="71"/>
      <c r="V1514" s="47"/>
      <c r="W1514" s="47"/>
      <c r="X1514" s="47"/>
      <c r="Y1514" s="47"/>
      <c r="Z1514" s="47"/>
      <c r="AA1514" s="47"/>
      <c r="AB1514" s="47"/>
    </row>
    <row r="1515" spans="2:28">
      <c r="B1515" s="1209"/>
      <c r="E1515" s="71"/>
      <c r="V1515" s="47"/>
      <c r="W1515" s="47"/>
      <c r="X1515" s="47"/>
      <c r="Y1515" s="47"/>
      <c r="Z1515" s="47"/>
      <c r="AA1515" s="47"/>
      <c r="AB1515" s="47"/>
    </row>
    <row r="1516" spans="2:28">
      <c r="B1516" s="1209"/>
      <c r="E1516" s="71"/>
      <c r="V1516" s="47"/>
      <c r="W1516" s="47"/>
      <c r="X1516" s="47"/>
      <c r="Y1516" s="47"/>
      <c r="Z1516" s="47"/>
      <c r="AA1516" s="47"/>
      <c r="AB1516" s="47"/>
    </row>
    <row r="1517" spans="2:28">
      <c r="B1517" s="1209"/>
      <c r="E1517" s="71"/>
      <c r="V1517" s="47"/>
      <c r="W1517" s="47"/>
      <c r="X1517" s="47"/>
      <c r="Y1517" s="47"/>
      <c r="Z1517" s="47"/>
      <c r="AA1517" s="47"/>
      <c r="AB1517" s="47"/>
    </row>
    <row r="1518" spans="2:28">
      <c r="B1518" s="1209"/>
      <c r="E1518" s="71"/>
      <c r="V1518" s="47"/>
      <c r="W1518" s="47"/>
      <c r="X1518" s="47"/>
      <c r="Y1518" s="47"/>
      <c r="Z1518" s="47"/>
      <c r="AA1518" s="47"/>
      <c r="AB1518" s="47"/>
    </row>
    <row r="1519" spans="2:28">
      <c r="B1519" s="1209"/>
      <c r="E1519" s="71"/>
      <c r="V1519" s="47"/>
      <c r="W1519" s="47"/>
      <c r="X1519" s="47"/>
      <c r="Y1519" s="47"/>
      <c r="Z1519" s="47"/>
      <c r="AA1519" s="47"/>
      <c r="AB1519" s="47"/>
    </row>
    <row r="1520" spans="2:28">
      <c r="B1520" s="1209"/>
      <c r="E1520" s="71"/>
      <c r="V1520" s="47"/>
      <c r="W1520" s="47"/>
      <c r="X1520" s="47"/>
      <c r="Y1520" s="47"/>
      <c r="Z1520" s="47"/>
      <c r="AA1520" s="47"/>
      <c r="AB1520" s="47"/>
    </row>
    <row r="1521" spans="2:28">
      <c r="B1521" s="1209"/>
      <c r="E1521" s="71"/>
      <c r="V1521" s="47"/>
      <c r="W1521" s="47"/>
      <c r="X1521" s="47"/>
      <c r="Y1521" s="47"/>
      <c r="Z1521" s="47"/>
      <c r="AA1521" s="47"/>
      <c r="AB1521" s="47"/>
    </row>
    <row r="1522" spans="2:28">
      <c r="B1522" s="1209"/>
      <c r="E1522" s="71"/>
      <c r="V1522" s="47"/>
      <c r="W1522" s="47"/>
      <c r="X1522" s="47"/>
      <c r="Y1522" s="47"/>
      <c r="Z1522" s="47"/>
      <c r="AA1522" s="47"/>
      <c r="AB1522" s="47"/>
    </row>
    <row r="1523" spans="2:28">
      <c r="B1523" s="1209"/>
      <c r="E1523" s="71"/>
      <c r="V1523" s="47"/>
      <c r="W1523" s="47"/>
      <c r="X1523" s="47"/>
      <c r="Y1523" s="47"/>
      <c r="Z1523" s="47"/>
      <c r="AA1523" s="47"/>
      <c r="AB1523" s="47"/>
    </row>
    <row r="1524" spans="2:28">
      <c r="B1524" s="1209"/>
      <c r="E1524" s="71"/>
      <c r="V1524" s="47"/>
      <c r="W1524" s="47"/>
      <c r="X1524" s="47"/>
      <c r="Y1524" s="47"/>
      <c r="Z1524" s="47"/>
      <c r="AA1524" s="47"/>
      <c r="AB1524" s="47"/>
    </row>
    <row r="1525" spans="2:28">
      <c r="B1525" s="1209"/>
      <c r="E1525" s="71"/>
      <c r="V1525" s="47"/>
      <c r="W1525" s="47"/>
      <c r="X1525" s="47"/>
      <c r="Y1525" s="47"/>
      <c r="Z1525" s="47"/>
      <c r="AA1525" s="47"/>
      <c r="AB1525" s="47"/>
    </row>
    <row r="1526" spans="2:28">
      <c r="B1526" s="1209"/>
      <c r="E1526" s="71"/>
      <c r="V1526" s="47"/>
      <c r="W1526" s="47"/>
      <c r="X1526" s="47"/>
      <c r="Y1526" s="47"/>
      <c r="Z1526" s="47"/>
      <c r="AA1526" s="47"/>
      <c r="AB1526" s="47"/>
    </row>
    <row r="1527" spans="2:28">
      <c r="B1527" s="1209"/>
      <c r="E1527" s="71"/>
      <c r="V1527" s="47"/>
      <c r="W1527" s="47"/>
      <c r="X1527" s="47"/>
      <c r="Y1527" s="47"/>
      <c r="Z1527" s="47"/>
      <c r="AA1527" s="47"/>
      <c r="AB1527" s="47"/>
    </row>
    <row r="1528" spans="2:28">
      <c r="E1528" s="71"/>
      <c r="V1528" s="47"/>
      <c r="W1528" s="47"/>
      <c r="X1528" s="47"/>
      <c r="Y1528" s="47"/>
      <c r="Z1528" s="47"/>
      <c r="AA1528" s="47"/>
      <c r="AB1528" s="47"/>
    </row>
    <row r="1529" spans="2:28">
      <c r="E1529" s="71"/>
      <c r="V1529" s="47"/>
      <c r="W1529" s="47"/>
      <c r="X1529" s="47"/>
      <c r="Y1529" s="47"/>
      <c r="Z1529" s="47"/>
      <c r="AA1529" s="47"/>
      <c r="AB1529" s="47"/>
    </row>
    <row r="1530" spans="2:28">
      <c r="E1530" s="71"/>
      <c r="V1530" s="47"/>
      <c r="W1530" s="47"/>
      <c r="X1530" s="47"/>
      <c r="Y1530" s="47"/>
      <c r="Z1530" s="47"/>
      <c r="AA1530" s="47"/>
      <c r="AB1530" s="47"/>
    </row>
    <row r="1531" spans="2:28">
      <c r="E1531" s="71"/>
      <c r="V1531" s="47"/>
      <c r="W1531" s="47"/>
      <c r="X1531" s="47"/>
      <c r="Y1531" s="47"/>
      <c r="Z1531" s="47"/>
      <c r="AA1531" s="47"/>
      <c r="AB1531" s="47"/>
    </row>
    <row r="1532" spans="2:28">
      <c r="E1532" s="71"/>
      <c r="V1532" s="47"/>
      <c r="W1532" s="47"/>
      <c r="X1532" s="47"/>
      <c r="Y1532" s="47"/>
      <c r="Z1532" s="47"/>
      <c r="AA1532" s="47"/>
      <c r="AB1532" s="47"/>
    </row>
    <row r="1533" spans="2:28">
      <c r="E1533" s="71"/>
      <c r="V1533" s="47"/>
      <c r="W1533" s="47"/>
      <c r="X1533" s="47"/>
      <c r="Y1533" s="47"/>
      <c r="Z1533" s="47"/>
      <c r="AA1533" s="47"/>
      <c r="AB1533" s="47"/>
    </row>
    <row r="1534" spans="2:28">
      <c r="E1534" s="71"/>
      <c r="V1534" s="47"/>
      <c r="W1534" s="47"/>
      <c r="X1534" s="47"/>
      <c r="Y1534" s="47"/>
      <c r="Z1534" s="47"/>
      <c r="AA1534" s="47"/>
      <c r="AB1534" s="47"/>
    </row>
    <row r="1535" spans="2:28">
      <c r="E1535" s="71"/>
      <c r="V1535" s="47"/>
      <c r="W1535" s="47"/>
      <c r="X1535" s="47"/>
      <c r="Y1535" s="47"/>
      <c r="Z1535" s="47"/>
      <c r="AA1535" s="47"/>
      <c r="AB1535" s="47"/>
    </row>
    <row r="1536" spans="2:28">
      <c r="E1536" s="71"/>
      <c r="V1536" s="47"/>
      <c r="W1536" s="47"/>
      <c r="X1536" s="47"/>
      <c r="Y1536" s="47"/>
      <c r="Z1536" s="47"/>
      <c r="AA1536" s="47"/>
      <c r="AB1536" s="47"/>
    </row>
    <row r="1537" spans="5:28">
      <c r="E1537" s="71"/>
      <c r="V1537" s="47"/>
      <c r="W1537" s="47"/>
      <c r="X1537" s="47"/>
      <c r="Y1537" s="47"/>
      <c r="Z1537" s="47"/>
      <c r="AA1537" s="47"/>
      <c r="AB1537" s="47"/>
    </row>
    <row r="1538" spans="5:28">
      <c r="E1538" s="71"/>
      <c r="V1538" s="47"/>
      <c r="W1538" s="47"/>
      <c r="X1538" s="47"/>
      <c r="Y1538" s="47"/>
      <c r="Z1538" s="47"/>
      <c r="AA1538" s="47"/>
      <c r="AB1538" s="47"/>
    </row>
    <row r="1539" spans="5:28">
      <c r="E1539" s="71"/>
      <c r="V1539" s="47"/>
      <c r="W1539" s="47"/>
      <c r="X1539" s="47"/>
      <c r="Y1539" s="47"/>
      <c r="Z1539" s="47"/>
      <c r="AA1539" s="47"/>
      <c r="AB1539" s="47"/>
    </row>
    <row r="1540" spans="5:28">
      <c r="E1540" s="71"/>
      <c r="V1540" s="47"/>
      <c r="W1540" s="47"/>
      <c r="X1540" s="47"/>
      <c r="Y1540" s="47"/>
      <c r="Z1540" s="47"/>
      <c r="AA1540" s="47"/>
      <c r="AB1540" s="47"/>
    </row>
    <row r="1541" spans="5:28">
      <c r="E1541" s="71"/>
      <c r="V1541" s="47"/>
      <c r="W1541" s="47"/>
      <c r="X1541" s="47"/>
      <c r="Y1541" s="47"/>
      <c r="Z1541" s="47"/>
      <c r="AA1541" s="47"/>
      <c r="AB1541" s="47"/>
    </row>
    <row r="1542" spans="5:28">
      <c r="E1542" s="71"/>
      <c r="V1542" s="47"/>
      <c r="W1542" s="47"/>
      <c r="X1542" s="47"/>
      <c r="Y1542" s="47"/>
      <c r="Z1542" s="47"/>
      <c r="AA1542" s="47"/>
      <c r="AB1542" s="47"/>
    </row>
    <row r="1543" spans="5:28">
      <c r="E1543" s="71"/>
      <c r="V1543" s="47"/>
      <c r="W1543" s="47"/>
      <c r="X1543" s="47"/>
      <c r="Y1543" s="47"/>
      <c r="Z1543" s="47"/>
      <c r="AA1543" s="47"/>
      <c r="AB1543" s="47"/>
    </row>
    <row r="1544" spans="5:28">
      <c r="E1544" s="71"/>
      <c r="V1544" s="47"/>
      <c r="W1544" s="47"/>
      <c r="X1544" s="47"/>
      <c r="Y1544" s="47"/>
      <c r="Z1544" s="47"/>
      <c r="AA1544" s="47"/>
      <c r="AB1544" s="47"/>
    </row>
    <row r="1545" spans="5:28">
      <c r="E1545" s="71"/>
      <c r="V1545" s="47"/>
      <c r="W1545" s="47"/>
      <c r="X1545" s="47"/>
      <c r="Y1545" s="47"/>
      <c r="Z1545" s="47"/>
      <c r="AA1545" s="47"/>
      <c r="AB1545" s="47"/>
    </row>
    <row r="1546" spans="5:28">
      <c r="E1546" s="71"/>
      <c r="V1546" s="47"/>
      <c r="W1546" s="47"/>
      <c r="X1546" s="47"/>
      <c r="Y1546" s="47"/>
      <c r="Z1546" s="47"/>
      <c r="AA1546" s="47"/>
      <c r="AB1546" s="47"/>
    </row>
    <row r="1547" spans="5:28">
      <c r="E1547" s="71"/>
      <c r="V1547" s="47"/>
      <c r="W1547" s="47"/>
      <c r="X1547" s="47"/>
      <c r="Y1547" s="47"/>
      <c r="Z1547" s="47"/>
      <c r="AA1547" s="47"/>
      <c r="AB1547" s="47"/>
    </row>
    <row r="1548" spans="5:28">
      <c r="E1548" s="71"/>
      <c r="V1548" s="47"/>
      <c r="W1548" s="47"/>
      <c r="X1548" s="47"/>
      <c r="Y1548" s="47"/>
      <c r="Z1548" s="47"/>
      <c r="AA1548" s="47"/>
      <c r="AB1548" s="47"/>
    </row>
    <row r="1549" spans="5:28">
      <c r="E1549" s="71"/>
      <c r="V1549" s="47"/>
      <c r="W1549" s="47"/>
      <c r="X1549" s="47"/>
      <c r="Y1549" s="47"/>
      <c r="Z1549" s="47"/>
      <c r="AA1549" s="47"/>
      <c r="AB1549" s="47"/>
    </row>
    <row r="1550" spans="5:28">
      <c r="E1550" s="71"/>
      <c r="V1550" s="47"/>
      <c r="W1550" s="47"/>
      <c r="X1550" s="47"/>
      <c r="Y1550" s="47"/>
      <c r="Z1550" s="47"/>
      <c r="AA1550" s="47"/>
      <c r="AB1550" s="47"/>
    </row>
    <row r="1551" spans="5:28">
      <c r="E1551" s="71"/>
      <c r="V1551" s="47"/>
      <c r="W1551" s="47"/>
      <c r="X1551" s="47"/>
      <c r="Y1551" s="47"/>
      <c r="Z1551" s="47"/>
      <c r="AA1551" s="47"/>
      <c r="AB1551" s="47"/>
    </row>
    <row r="1552" spans="5:28">
      <c r="E1552" s="71"/>
      <c r="V1552" s="47"/>
      <c r="W1552" s="47"/>
      <c r="X1552" s="47"/>
      <c r="Y1552" s="47"/>
      <c r="Z1552" s="47"/>
      <c r="AA1552" s="47"/>
      <c r="AB1552" s="47"/>
    </row>
    <row r="1553" spans="5:28">
      <c r="E1553" s="71"/>
      <c r="V1553" s="47"/>
      <c r="W1553" s="47"/>
      <c r="X1553" s="47"/>
      <c r="Y1553" s="47"/>
      <c r="Z1553" s="47"/>
      <c r="AA1553" s="47"/>
      <c r="AB1553" s="47"/>
    </row>
    <row r="1554" spans="5:28">
      <c r="E1554" s="71"/>
      <c r="V1554" s="47"/>
      <c r="W1554" s="47"/>
      <c r="X1554" s="47"/>
      <c r="Y1554" s="47"/>
      <c r="Z1554" s="47"/>
      <c r="AA1554" s="47"/>
      <c r="AB1554" s="47"/>
    </row>
    <row r="1555" spans="5:28">
      <c r="E1555" s="71"/>
      <c r="V1555" s="47"/>
      <c r="W1555" s="47"/>
      <c r="X1555" s="47"/>
      <c r="Y1555" s="47"/>
      <c r="Z1555" s="47"/>
      <c r="AA1555" s="47"/>
      <c r="AB1555" s="47"/>
    </row>
    <row r="1556" spans="5:28">
      <c r="E1556" s="71"/>
      <c r="V1556" s="47"/>
      <c r="W1556" s="47"/>
      <c r="X1556" s="47"/>
      <c r="Y1556" s="47"/>
      <c r="Z1556" s="47"/>
      <c r="AA1556" s="47"/>
      <c r="AB1556" s="47"/>
    </row>
    <row r="1557" spans="5:28">
      <c r="E1557" s="71"/>
      <c r="V1557" s="47"/>
      <c r="W1557" s="47"/>
      <c r="X1557" s="47"/>
      <c r="Y1557" s="47"/>
      <c r="Z1557" s="47"/>
      <c r="AA1557" s="47"/>
      <c r="AB1557" s="47"/>
    </row>
    <row r="1558" spans="5:28">
      <c r="E1558" s="71"/>
      <c r="V1558" s="47"/>
      <c r="W1558" s="47"/>
      <c r="X1558" s="47"/>
      <c r="Y1558" s="47"/>
      <c r="Z1558" s="47"/>
      <c r="AA1558" s="47"/>
      <c r="AB1558" s="47"/>
    </row>
    <row r="1559" spans="5:28">
      <c r="E1559" s="71"/>
      <c r="V1559" s="47"/>
      <c r="W1559" s="47"/>
      <c r="X1559" s="47"/>
      <c r="Y1559" s="47"/>
      <c r="Z1559" s="47"/>
      <c r="AA1559" s="47"/>
      <c r="AB1559" s="47"/>
    </row>
    <row r="1560" spans="5:28">
      <c r="E1560" s="71"/>
      <c r="V1560" s="47"/>
      <c r="W1560" s="47"/>
      <c r="X1560" s="47"/>
      <c r="Y1560" s="47"/>
      <c r="Z1560" s="47"/>
      <c r="AA1560" s="47"/>
      <c r="AB1560" s="47"/>
    </row>
    <row r="1561" spans="5:28">
      <c r="E1561" s="71"/>
      <c r="V1561" s="47"/>
      <c r="W1561" s="47"/>
      <c r="X1561" s="47"/>
      <c r="Y1561" s="47"/>
      <c r="Z1561" s="47"/>
      <c r="AA1561" s="47"/>
      <c r="AB1561" s="47"/>
    </row>
    <row r="1562" spans="5:28">
      <c r="E1562" s="71"/>
      <c r="V1562" s="47"/>
      <c r="W1562" s="47"/>
      <c r="X1562" s="47"/>
      <c r="Y1562" s="47"/>
      <c r="Z1562" s="47"/>
      <c r="AA1562" s="47"/>
      <c r="AB1562" s="47"/>
    </row>
    <row r="1563" spans="5:28">
      <c r="E1563" s="71"/>
      <c r="V1563" s="47"/>
      <c r="W1563" s="47"/>
      <c r="X1563" s="47"/>
      <c r="Y1563" s="47"/>
      <c r="Z1563" s="47"/>
      <c r="AA1563" s="47"/>
      <c r="AB1563" s="47"/>
    </row>
    <row r="1564" spans="5:28">
      <c r="E1564" s="71"/>
      <c r="V1564" s="47"/>
      <c r="W1564" s="47"/>
      <c r="X1564" s="47"/>
      <c r="Y1564" s="47"/>
      <c r="Z1564" s="47"/>
      <c r="AA1564" s="47"/>
      <c r="AB1564" s="47"/>
    </row>
    <row r="1565" spans="5:28">
      <c r="E1565" s="71"/>
      <c r="V1565" s="47"/>
      <c r="W1565" s="47"/>
      <c r="X1565" s="47"/>
      <c r="Y1565" s="47"/>
      <c r="Z1565" s="47"/>
      <c r="AA1565" s="47"/>
      <c r="AB1565" s="47"/>
    </row>
    <row r="1566" spans="5:28">
      <c r="E1566" s="71"/>
      <c r="V1566" s="47"/>
      <c r="W1566" s="47"/>
      <c r="X1566" s="47"/>
      <c r="Y1566" s="47"/>
      <c r="Z1566" s="47"/>
      <c r="AA1566" s="47"/>
      <c r="AB1566" s="47"/>
    </row>
    <row r="1567" spans="5:28">
      <c r="E1567" s="71"/>
      <c r="V1567" s="47"/>
      <c r="W1567" s="47"/>
      <c r="X1567" s="47"/>
      <c r="Y1567" s="47"/>
      <c r="Z1567" s="47"/>
      <c r="AA1567" s="47"/>
      <c r="AB1567" s="47"/>
    </row>
    <row r="1568" spans="5:28">
      <c r="E1568" s="71"/>
      <c r="V1568" s="47"/>
      <c r="W1568" s="47"/>
      <c r="X1568" s="47"/>
      <c r="Y1568" s="47"/>
      <c r="Z1568" s="47"/>
      <c r="AA1568" s="47"/>
      <c r="AB1568" s="47"/>
    </row>
    <row r="1569" spans="5:28">
      <c r="E1569" s="71"/>
      <c r="V1569" s="47"/>
      <c r="W1569" s="47"/>
      <c r="X1569" s="47"/>
      <c r="Y1569" s="47"/>
      <c r="Z1569" s="47"/>
      <c r="AA1569" s="47"/>
      <c r="AB1569" s="47"/>
    </row>
    <row r="1570" spans="5:28">
      <c r="E1570" s="71"/>
      <c r="V1570" s="47"/>
      <c r="W1570" s="47"/>
      <c r="X1570" s="47"/>
      <c r="Y1570" s="47"/>
      <c r="Z1570" s="47"/>
      <c r="AA1570" s="47"/>
      <c r="AB1570" s="47"/>
    </row>
    <row r="1571" spans="5:28">
      <c r="E1571" s="71"/>
      <c r="V1571" s="47"/>
      <c r="W1571" s="47"/>
      <c r="X1571" s="47"/>
      <c r="Y1571" s="47"/>
      <c r="Z1571" s="47"/>
      <c r="AA1571" s="47"/>
      <c r="AB1571" s="47"/>
    </row>
    <row r="1572" spans="5:28">
      <c r="E1572" s="71"/>
      <c r="V1572" s="47"/>
      <c r="W1572" s="47"/>
      <c r="X1572" s="47"/>
      <c r="Y1572" s="47"/>
      <c r="Z1572" s="47"/>
      <c r="AA1572" s="47"/>
      <c r="AB1572" s="47"/>
    </row>
    <row r="1573" spans="5:28">
      <c r="E1573" s="71"/>
      <c r="V1573" s="47"/>
      <c r="W1573" s="47"/>
      <c r="X1573" s="47"/>
      <c r="Y1573" s="47"/>
      <c r="Z1573" s="47"/>
      <c r="AA1573" s="47"/>
      <c r="AB1573" s="47"/>
    </row>
    <row r="1574" spans="5:28">
      <c r="E1574" s="71"/>
      <c r="V1574" s="47"/>
      <c r="W1574" s="47"/>
      <c r="X1574" s="47"/>
      <c r="Y1574" s="47"/>
      <c r="Z1574" s="47"/>
      <c r="AA1574" s="47"/>
      <c r="AB1574" s="47"/>
    </row>
    <row r="1575" spans="5:28">
      <c r="E1575" s="71"/>
      <c r="V1575" s="47"/>
      <c r="W1575" s="47"/>
      <c r="X1575" s="47"/>
      <c r="Y1575" s="47"/>
      <c r="Z1575" s="47"/>
      <c r="AA1575" s="47"/>
      <c r="AB1575" s="47"/>
    </row>
    <row r="1576" spans="5:28">
      <c r="E1576" s="71"/>
      <c r="V1576" s="47"/>
      <c r="W1576" s="47"/>
      <c r="X1576" s="47"/>
      <c r="Y1576" s="47"/>
      <c r="Z1576" s="47"/>
      <c r="AA1576" s="47"/>
      <c r="AB1576" s="47"/>
    </row>
    <row r="1577" spans="5:28">
      <c r="E1577" s="71"/>
      <c r="V1577" s="47"/>
      <c r="W1577" s="47"/>
      <c r="X1577" s="47"/>
      <c r="Y1577" s="47"/>
      <c r="Z1577" s="47"/>
      <c r="AA1577" s="47"/>
      <c r="AB1577" s="47"/>
    </row>
    <row r="1578" spans="5:28">
      <c r="E1578" s="71"/>
      <c r="V1578" s="47"/>
      <c r="W1578" s="47"/>
      <c r="X1578" s="47"/>
      <c r="Y1578" s="47"/>
      <c r="Z1578" s="47"/>
      <c r="AA1578" s="47"/>
      <c r="AB1578" s="47"/>
    </row>
    <row r="1579" spans="5:28">
      <c r="E1579" s="71"/>
      <c r="V1579" s="47"/>
      <c r="W1579" s="47"/>
      <c r="X1579" s="47"/>
      <c r="Y1579" s="47"/>
      <c r="Z1579" s="47"/>
      <c r="AA1579" s="47"/>
      <c r="AB1579" s="47"/>
    </row>
    <row r="1580" spans="5:28">
      <c r="E1580" s="71"/>
      <c r="V1580" s="47"/>
      <c r="W1580" s="47"/>
      <c r="X1580" s="47"/>
      <c r="Y1580" s="47"/>
      <c r="Z1580" s="47"/>
      <c r="AA1580" s="47"/>
      <c r="AB1580" s="47"/>
    </row>
    <row r="1581" spans="5:28">
      <c r="E1581" s="71"/>
      <c r="V1581" s="47"/>
      <c r="W1581" s="47"/>
      <c r="X1581" s="47"/>
      <c r="Y1581" s="47"/>
      <c r="Z1581" s="47"/>
      <c r="AA1581" s="47"/>
      <c r="AB1581" s="47"/>
    </row>
    <row r="1582" spans="5:28">
      <c r="E1582" s="71"/>
      <c r="V1582" s="47"/>
      <c r="W1582" s="47"/>
      <c r="X1582" s="47"/>
      <c r="Y1582" s="47"/>
      <c r="Z1582" s="47"/>
      <c r="AA1582" s="47"/>
      <c r="AB1582" s="47"/>
    </row>
    <row r="1583" spans="5:28">
      <c r="E1583" s="71"/>
      <c r="V1583" s="47"/>
      <c r="W1583" s="47"/>
      <c r="X1583" s="47"/>
      <c r="Y1583" s="47"/>
      <c r="Z1583" s="47"/>
      <c r="AA1583" s="47"/>
      <c r="AB1583" s="47"/>
    </row>
    <row r="1584" spans="5:28">
      <c r="E1584" s="71"/>
      <c r="V1584" s="47"/>
      <c r="W1584" s="47"/>
      <c r="X1584" s="47"/>
      <c r="Y1584" s="47"/>
      <c r="Z1584" s="47"/>
      <c r="AA1584" s="47"/>
      <c r="AB1584" s="47"/>
    </row>
    <row r="1585" spans="5:28">
      <c r="E1585" s="71"/>
      <c r="V1585" s="47"/>
      <c r="W1585" s="47"/>
      <c r="X1585" s="47"/>
      <c r="Y1585" s="47"/>
      <c r="Z1585" s="47"/>
      <c r="AA1585" s="47"/>
      <c r="AB1585" s="47"/>
    </row>
    <row r="1586" spans="5:28">
      <c r="E1586" s="71"/>
      <c r="V1586" s="47"/>
      <c r="W1586" s="47"/>
      <c r="X1586" s="47"/>
      <c r="Y1586" s="47"/>
      <c r="Z1586" s="47"/>
      <c r="AA1586" s="47"/>
      <c r="AB1586" s="47"/>
    </row>
    <row r="1587" spans="5:28">
      <c r="E1587" s="71"/>
      <c r="V1587" s="47"/>
      <c r="W1587" s="47"/>
      <c r="X1587" s="47"/>
      <c r="Y1587" s="47"/>
      <c r="Z1587" s="47"/>
      <c r="AA1587" s="47"/>
      <c r="AB1587" s="47"/>
    </row>
    <row r="1588" spans="5:28">
      <c r="E1588" s="71"/>
      <c r="V1588" s="47"/>
      <c r="W1588" s="47"/>
      <c r="X1588" s="47"/>
      <c r="Y1588" s="47"/>
      <c r="Z1588" s="47"/>
      <c r="AA1588" s="47"/>
      <c r="AB1588" s="47"/>
    </row>
    <row r="1589" spans="5:28">
      <c r="E1589" s="71"/>
      <c r="V1589" s="47"/>
      <c r="W1589" s="47"/>
      <c r="X1589" s="47"/>
      <c r="Y1589" s="47"/>
      <c r="Z1589" s="47"/>
      <c r="AA1589" s="47"/>
      <c r="AB1589" s="47"/>
    </row>
    <row r="1590" spans="5:28">
      <c r="E1590" s="71"/>
      <c r="V1590" s="47"/>
      <c r="W1590" s="47"/>
      <c r="X1590" s="47"/>
      <c r="Y1590" s="47"/>
      <c r="Z1590" s="47"/>
      <c r="AA1590" s="47"/>
      <c r="AB1590" s="47"/>
    </row>
    <row r="1591" spans="5:28">
      <c r="E1591" s="71"/>
      <c r="V1591" s="47"/>
      <c r="W1591" s="47"/>
      <c r="X1591" s="47"/>
      <c r="Y1591" s="47"/>
      <c r="Z1591" s="47"/>
      <c r="AA1591" s="47"/>
      <c r="AB1591" s="47"/>
    </row>
    <row r="1592" spans="5:28">
      <c r="E1592" s="71"/>
      <c r="V1592" s="47"/>
      <c r="W1592" s="47"/>
      <c r="X1592" s="47"/>
      <c r="Y1592" s="47"/>
      <c r="Z1592" s="47"/>
      <c r="AA1592" s="47"/>
      <c r="AB1592" s="47"/>
    </row>
    <row r="1593" spans="5:28">
      <c r="E1593" s="71"/>
      <c r="V1593" s="47"/>
      <c r="W1593" s="47"/>
      <c r="X1593" s="47"/>
      <c r="Y1593" s="47"/>
      <c r="Z1593" s="47"/>
      <c r="AA1593" s="47"/>
      <c r="AB1593" s="47"/>
    </row>
    <row r="1594" spans="5:28">
      <c r="E1594" s="71"/>
      <c r="V1594" s="47"/>
      <c r="W1594" s="47"/>
      <c r="X1594" s="47"/>
      <c r="Y1594" s="47"/>
      <c r="Z1594" s="47"/>
      <c r="AA1594" s="47"/>
      <c r="AB1594" s="47"/>
    </row>
    <row r="1595" spans="5:28">
      <c r="E1595" s="71"/>
      <c r="V1595" s="47"/>
      <c r="W1595" s="47"/>
      <c r="X1595" s="47"/>
      <c r="Y1595" s="47"/>
      <c r="Z1595" s="47"/>
      <c r="AA1595" s="47"/>
      <c r="AB1595" s="47"/>
    </row>
    <row r="1596" spans="5:28">
      <c r="E1596" s="71"/>
      <c r="V1596" s="47"/>
      <c r="W1596" s="47"/>
      <c r="X1596" s="47"/>
      <c r="Y1596" s="47"/>
      <c r="Z1596" s="47"/>
      <c r="AA1596" s="47"/>
      <c r="AB1596" s="47"/>
    </row>
    <row r="1597" spans="5:28">
      <c r="E1597" s="71"/>
      <c r="V1597" s="47"/>
      <c r="W1597" s="47"/>
      <c r="X1597" s="47"/>
      <c r="Y1597" s="47"/>
      <c r="Z1597" s="47"/>
      <c r="AA1597" s="47"/>
      <c r="AB1597" s="47"/>
    </row>
    <row r="1598" spans="5:28">
      <c r="E1598" s="71"/>
      <c r="V1598" s="47"/>
      <c r="W1598" s="47"/>
      <c r="X1598" s="47"/>
      <c r="Y1598" s="47"/>
      <c r="Z1598" s="47"/>
      <c r="AA1598" s="47"/>
      <c r="AB1598" s="47"/>
    </row>
    <row r="1599" spans="5:28">
      <c r="E1599" s="71"/>
      <c r="V1599" s="47"/>
      <c r="W1599" s="47"/>
      <c r="X1599" s="47"/>
      <c r="Y1599" s="47"/>
      <c r="Z1599" s="47"/>
      <c r="AA1599" s="47"/>
      <c r="AB1599" s="47"/>
    </row>
    <row r="1600" spans="5:28">
      <c r="E1600" s="71"/>
      <c r="V1600" s="47"/>
      <c r="W1600" s="47"/>
      <c r="X1600" s="47"/>
      <c r="Y1600" s="47"/>
      <c r="Z1600" s="47"/>
      <c r="AA1600" s="47"/>
      <c r="AB1600" s="47"/>
    </row>
    <row r="1601" spans="5:28">
      <c r="E1601" s="71"/>
      <c r="V1601" s="47"/>
      <c r="W1601" s="47"/>
      <c r="X1601" s="47"/>
      <c r="Y1601" s="47"/>
      <c r="Z1601" s="47"/>
      <c r="AA1601" s="47"/>
      <c r="AB1601" s="47"/>
    </row>
    <row r="1602" spans="5:28">
      <c r="E1602" s="71"/>
      <c r="V1602" s="47"/>
      <c r="W1602" s="47"/>
      <c r="X1602" s="47"/>
      <c r="Y1602" s="47"/>
      <c r="Z1602" s="47"/>
      <c r="AA1602" s="47"/>
      <c r="AB1602" s="47"/>
    </row>
    <row r="1603" spans="5:28">
      <c r="E1603" s="71"/>
      <c r="V1603" s="47"/>
      <c r="W1603" s="47"/>
      <c r="X1603" s="47"/>
      <c r="Y1603" s="47"/>
      <c r="Z1603" s="47"/>
      <c r="AA1603" s="47"/>
      <c r="AB1603" s="47"/>
    </row>
    <row r="1604" spans="5:28">
      <c r="E1604" s="71"/>
      <c r="V1604" s="47"/>
      <c r="W1604" s="47"/>
      <c r="X1604" s="47"/>
      <c r="Y1604" s="47"/>
      <c r="Z1604" s="47"/>
      <c r="AA1604" s="47"/>
      <c r="AB1604" s="47"/>
    </row>
    <row r="1605" spans="5:28">
      <c r="E1605" s="71"/>
      <c r="V1605" s="47"/>
      <c r="W1605" s="47"/>
      <c r="X1605" s="47"/>
      <c r="Y1605" s="47"/>
      <c r="Z1605" s="47"/>
      <c r="AA1605" s="47"/>
      <c r="AB1605" s="47"/>
    </row>
  </sheetData>
  <sheetProtection algorithmName="SHA-512" hashValue="9wGQeRfaGLcALcjvsHP1n865s/SyFqpJEoIkQcQ4CEjKgiJXRLaVriRRmnA8ubAAwA9avUSIbCrR6IYjFqAk5w==" saltValue="+2s3HklOcM/sb/nVIHax9g==" spinCount="100000" sheet="1" objects="1" scenarios="1" selectLockedCells="1" selectUnlockedCells="1"/>
  <conditionalFormatting sqref="G327:N327">
    <cfRule type="expression" dxfId="0" priority="1">
      <formula>$E$4="Non"</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8BB06-1F28-44CB-BF52-3C23FFC4DB21}">
  <sheetPr codeName="Feuil13">
    <tabColor rgb="FF002060"/>
  </sheetPr>
  <dimension ref="A1:BM1381"/>
  <sheetViews>
    <sheetView zoomScale="90" zoomScaleNormal="90" workbookViewId="0">
      <selection sqref="A1:XFD1048576"/>
    </sheetView>
  </sheetViews>
  <sheetFormatPr baseColWidth="10" defaultColWidth="10.81640625" defaultRowHeight="12.5"/>
  <cols>
    <col min="1" max="1" width="13.81640625" style="1130" customWidth="1"/>
    <col min="2" max="2" width="23.453125" style="1130" customWidth="1"/>
    <col min="3" max="3" width="25.81640625" style="1130" customWidth="1"/>
    <col min="4" max="4" width="28.1796875" style="1130" customWidth="1"/>
    <col min="5" max="5" width="15.54296875" style="1130" customWidth="1"/>
    <col min="6" max="9" width="13.1796875" style="1130" customWidth="1"/>
    <col min="10" max="17" width="10.81640625" style="1130"/>
    <col min="18" max="18" width="57" style="1130" customWidth="1"/>
    <col min="19" max="19" width="10.81640625" style="1130"/>
    <col min="20" max="20" width="14.1796875" style="1130" customWidth="1"/>
    <col min="21" max="21" width="11.453125" style="1130" customWidth="1"/>
    <col min="22" max="22" width="51.1796875" style="1130" customWidth="1"/>
    <col min="23" max="24" width="10.81640625" style="1130"/>
    <col min="25" max="26" width="25.54296875" style="1130" bestFit="1" customWidth="1"/>
    <col min="27" max="27" width="24.54296875" style="1130" bestFit="1" customWidth="1"/>
    <col min="28" max="28" width="17.7265625" style="1130" customWidth="1"/>
    <col min="29" max="31" width="10.81640625" style="1130"/>
    <col min="32" max="32" width="14.1796875" style="1130" bestFit="1" customWidth="1"/>
    <col min="33" max="33" width="17.81640625" style="1130" bestFit="1" customWidth="1"/>
    <col min="34" max="34" width="14.54296875" style="1130" bestFit="1" customWidth="1"/>
    <col min="35" max="42" width="10.81640625" style="1130"/>
    <col min="43" max="43" width="25.81640625" style="1150" customWidth="1"/>
    <col min="44" max="44" width="10.81640625" style="1130"/>
    <col min="45" max="45" width="22.7265625" style="1130" bestFit="1" customWidth="1"/>
    <col min="46" max="46" width="15.08984375" style="1130" customWidth="1"/>
    <col min="47" max="47" width="22.7265625" style="1130" bestFit="1" customWidth="1"/>
    <col min="48" max="49" width="10.81640625" style="1130"/>
    <col min="50" max="50" width="20.81640625" style="1130" customWidth="1"/>
    <col min="51" max="51" width="10.81640625" style="1130" customWidth="1"/>
    <col min="52" max="52" width="45.453125" style="1130" bestFit="1" customWidth="1"/>
    <col min="53" max="53" width="10.81640625" style="1130"/>
    <col min="54" max="54" width="25.1796875" style="1130" customWidth="1"/>
    <col min="55" max="63" width="10.81640625" style="1130"/>
    <col min="64" max="64" width="19.7265625" style="1130" customWidth="1"/>
    <col min="65" max="16384" width="10.81640625" style="1130"/>
  </cols>
  <sheetData>
    <row r="1" spans="1:65" ht="13">
      <c r="A1" s="1130" t="s">
        <v>172</v>
      </c>
      <c r="B1" s="1130" t="s">
        <v>170</v>
      </c>
      <c r="C1" s="1130" t="s">
        <v>171</v>
      </c>
      <c r="D1" s="1131" t="s">
        <v>358</v>
      </c>
      <c r="E1" s="1131" t="s">
        <v>94</v>
      </c>
      <c r="F1" s="1131" t="s">
        <v>194</v>
      </c>
      <c r="G1" s="1131" t="s">
        <v>174</v>
      </c>
      <c r="H1" s="1131"/>
      <c r="I1" s="1131"/>
      <c r="M1" s="1130" t="s">
        <v>1037</v>
      </c>
      <c r="N1" s="1130" t="s">
        <v>1043</v>
      </c>
      <c r="O1" s="1130" t="s">
        <v>1044</v>
      </c>
      <c r="P1" s="1130" t="s">
        <v>1045</v>
      </c>
      <c r="Q1" s="1130" t="s">
        <v>1046</v>
      </c>
      <c r="U1" s="1130" t="s">
        <v>309</v>
      </c>
      <c r="V1" s="1132" t="s">
        <v>192</v>
      </c>
      <c r="Y1" s="1131" t="s">
        <v>174</v>
      </c>
      <c r="Z1" s="1131" t="s">
        <v>194</v>
      </c>
      <c r="AC1" s="1130" t="s">
        <v>233</v>
      </c>
      <c r="AF1" s="1133" t="s">
        <v>286</v>
      </c>
      <c r="AM1" s="1133" t="s">
        <v>287</v>
      </c>
      <c r="AQ1" s="1134" t="s">
        <v>960</v>
      </c>
      <c r="AS1" s="1133" t="s">
        <v>962</v>
      </c>
      <c r="AU1" s="1133" t="s">
        <v>973</v>
      </c>
      <c r="AX1" s="1133" t="s">
        <v>981</v>
      </c>
      <c r="AZ1" s="1133" t="s">
        <v>999</v>
      </c>
      <c r="BB1" s="1133" t="s">
        <v>1000</v>
      </c>
      <c r="BD1" s="1135" t="s">
        <v>2923</v>
      </c>
      <c r="BG1" s="1133" t="s">
        <v>3034</v>
      </c>
      <c r="BL1" s="1135" t="s">
        <v>3161</v>
      </c>
      <c r="BM1" s="1135" t="s">
        <v>3037</v>
      </c>
    </row>
    <row r="2" spans="1:65" ht="14.5">
      <c r="A2" s="1136">
        <v>1140163248</v>
      </c>
      <c r="B2" s="1137" t="s">
        <v>595</v>
      </c>
      <c r="C2" s="1137" t="s">
        <v>361</v>
      </c>
      <c r="D2" s="1137" t="s">
        <v>362</v>
      </c>
      <c r="E2" s="1137" t="s">
        <v>139</v>
      </c>
      <c r="F2" s="1137" t="s">
        <v>200</v>
      </c>
      <c r="G2" s="1137" t="s">
        <v>199</v>
      </c>
      <c r="H2" s="1131"/>
      <c r="I2" s="1131"/>
      <c r="M2" s="1130" t="s">
        <v>1038</v>
      </c>
      <c r="N2" s="1130" t="s">
        <v>1012</v>
      </c>
      <c r="O2" s="1138">
        <f>IFERROR('Section 14b'!$D$69,"")</f>
        <v>0</v>
      </c>
      <c r="P2" s="1138">
        <f>IFERROR('Section 14b'!$H$69,"")</f>
        <v>0</v>
      </c>
      <c r="Q2" s="1138">
        <f>IFERROR('Section 14b'!$L$69,"")</f>
        <v>0</v>
      </c>
      <c r="U2" s="1130">
        <v>0</v>
      </c>
      <c r="V2" s="1131" t="s">
        <v>193</v>
      </c>
      <c r="Y2" s="1131" t="s">
        <v>193</v>
      </c>
      <c r="Z2" s="1131"/>
      <c r="AC2" s="1131" t="s">
        <v>193</v>
      </c>
      <c r="AD2" s="1131"/>
      <c r="AF2" s="1132" t="s">
        <v>265</v>
      </c>
      <c r="AM2" s="1139" t="s">
        <v>268</v>
      </c>
      <c r="AQ2" s="1140" t="s">
        <v>193</v>
      </c>
      <c r="AS2" s="1140" t="s">
        <v>193</v>
      </c>
      <c r="AU2" s="1140" t="s">
        <v>193</v>
      </c>
      <c r="AX2" s="1140" t="s">
        <v>193</v>
      </c>
      <c r="AZ2" s="1140" t="s">
        <v>193</v>
      </c>
      <c r="BB2" s="1131" t="s">
        <v>193</v>
      </c>
      <c r="BD2" s="1131" t="s">
        <v>193</v>
      </c>
      <c r="BG2" s="1139" t="s">
        <v>193</v>
      </c>
      <c r="BL2" s="1130">
        <v>1</v>
      </c>
      <c r="BM2" s="1130" t="s">
        <v>3162</v>
      </c>
    </row>
    <row r="3" spans="1:65" ht="14.5">
      <c r="A3" s="1136">
        <v>1140380222</v>
      </c>
      <c r="B3" s="1137" t="s">
        <v>808</v>
      </c>
      <c r="C3" s="1137" t="s">
        <v>361</v>
      </c>
      <c r="D3" s="1137" t="s">
        <v>365</v>
      </c>
      <c r="E3" s="1137" t="s">
        <v>135</v>
      </c>
      <c r="F3" s="1137" t="s">
        <v>222</v>
      </c>
      <c r="G3" s="1137" t="s">
        <v>221</v>
      </c>
      <c r="H3" s="1131"/>
      <c r="I3" s="1131"/>
      <c r="M3" s="1130" t="s">
        <v>1039</v>
      </c>
      <c r="N3" s="1130" t="s">
        <v>1013</v>
      </c>
      <c r="O3" s="1138" t="str">
        <f>IFERROR(#REF!,"")</f>
        <v/>
      </c>
      <c r="P3" s="1138" t="str">
        <f>IFERROR(#REF!,"")</f>
        <v/>
      </c>
      <c r="Q3" s="1138" t="str">
        <f>IFERROR(#REF!,"")</f>
        <v/>
      </c>
      <c r="U3" s="1130">
        <v>1</v>
      </c>
      <c r="V3" s="1141" t="s">
        <v>291</v>
      </c>
      <c r="Y3" s="1131" t="s">
        <v>195</v>
      </c>
      <c r="Z3" s="1131" t="s">
        <v>196</v>
      </c>
      <c r="AF3" s="1130">
        <v>0</v>
      </c>
      <c r="AG3" s="1130">
        <v>1</v>
      </c>
      <c r="AH3" s="1142" t="s">
        <v>253</v>
      </c>
      <c r="AM3" s="1139" t="s">
        <v>269</v>
      </c>
      <c r="AQ3" s="1143" t="s">
        <v>271</v>
      </c>
      <c r="AS3" s="1139" t="s">
        <v>1048</v>
      </c>
      <c r="AU3" s="1139" t="s">
        <v>963</v>
      </c>
      <c r="AX3" s="1144" t="s">
        <v>95</v>
      </c>
      <c r="AZ3" s="1139" t="s">
        <v>269</v>
      </c>
      <c r="BB3" s="1144" t="s">
        <v>95</v>
      </c>
      <c r="BD3" s="1144" t="s">
        <v>236</v>
      </c>
      <c r="BG3" s="1139" t="s">
        <v>2998</v>
      </c>
      <c r="BL3" s="1208">
        <v>2</v>
      </c>
      <c r="BM3" s="1208" t="s">
        <v>2991</v>
      </c>
    </row>
    <row r="4" spans="1:65" ht="14.5">
      <c r="A4" s="1136">
        <v>1140414724</v>
      </c>
      <c r="B4" s="1137" t="s">
        <v>435</v>
      </c>
      <c r="C4" s="1137" t="s">
        <v>361</v>
      </c>
      <c r="D4" s="1137" t="s">
        <v>363</v>
      </c>
      <c r="E4" s="1137" t="s">
        <v>143</v>
      </c>
      <c r="F4" s="1137" t="s">
        <v>212</v>
      </c>
      <c r="G4" s="1137" t="s">
        <v>211</v>
      </c>
      <c r="H4" s="1131"/>
      <c r="I4" s="1131"/>
      <c r="M4" s="1130" t="s">
        <v>1039</v>
      </c>
      <c r="N4" s="1130" t="s">
        <v>1014</v>
      </c>
      <c r="O4" s="1138" t="str">
        <f>IFERROR(#REF!,"")</f>
        <v/>
      </c>
      <c r="P4" s="1138" t="str">
        <f>IFERROR(#REF!,"")</f>
        <v/>
      </c>
      <c r="Q4" s="1138" t="str">
        <f>IFERROR(#REF!,"")</f>
        <v/>
      </c>
      <c r="U4" s="1130">
        <v>1</v>
      </c>
      <c r="V4" s="1141" t="s">
        <v>163</v>
      </c>
      <c r="Y4" s="1131" t="s">
        <v>197</v>
      </c>
      <c r="Z4" s="1131" t="s">
        <v>198</v>
      </c>
      <c r="AF4" s="1130">
        <v>2</v>
      </c>
      <c r="AG4" s="1130">
        <v>5</v>
      </c>
      <c r="AH4" s="1142" t="s">
        <v>254</v>
      </c>
      <c r="AM4" s="1139" t="s">
        <v>270</v>
      </c>
      <c r="AQ4" s="1145" t="s">
        <v>3019</v>
      </c>
      <c r="AS4" s="1146" t="s">
        <v>3117</v>
      </c>
      <c r="AU4" s="1147" t="s">
        <v>3024</v>
      </c>
      <c r="AX4" s="1144" t="s">
        <v>96</v>
      </c>
      <c r="AZ4" s="1139" t="s">
        <v>3119</v>
      </c>
      <c r="BB4" s="1144" t="s">
        <v>96</v>
      </c>
      <c r="BD4" s="1144" t="s">
        <v>239</v>
      </c>
      <c r="BG4" s="1139" t="s">
        <v>2999</v>
      </c>
      <c r="BL4" s="1130">
        <v>3</v>
      </c>
      <c r="BM4" s="1130" t="s">
        <v>3144</v>
      </c>
    </row>
    <row r="5" spans="1:65" ht="14.5">
      <c r="A5" s="1136">
        <v>1140432684</v>
      </c>
      <c r="B5" s="1137" t="s">
        <v>466</v>
      </c>
      <c r="C5" s="1137" t="s">
        <v>361</v>
      </c>
      <c r="D5" s="1137" t="s">
        <v>362</v>
      </c>
      <c r="E5" s="1137" t="s">
        <v>139</v>
      </c>
      <c r="F5" s="1137" t="s">
        <v>208</v>
      </c>
      <c r="G5" s="1137" t="s">
        <v>207</v>
      </c>
      <c r="H5" s="1131"/>
      <c r="I5" s="1131"/>
      <c r="M5" s="1130" t="s">
        <v>1039</v>
      </c>
      <c r="N5" s="1130" t="s">
        <v>1015</v>
      </c>
      <c r="O5" s="1138" t="str">
        <f>IFERROR(#REF!,"")</f>
        <v/>
      </c>
      <c r="P5" s="1138" t="str">
        <f>IFERROR(#REF!,"")</f>
        <v/>
      </c>
      <c r="Q5" s="1138" t="str">
        <f>IFERROR(#REF!,"")</f>
        <v/>
      </c>
      <c r="U5" s="1130">
        <v>1</v>
      </c>
      <c r="V5" s="1141" t="s">
        <v>162</v>
      </c>
      <c r="Y5" s="1131" t="s">
        <v>199</v>
      </c>
      <c r="Z5" s="1131" t="s">
        <v>200</v>
      </c>
      <c r="AF5" s="1130">
        <v>6</v>
      </c>
      <c r="AG5" s="1130">
        <v>10</v>
      </c>
      <c r="AH5" s="1142" t="s">
        <v>255</v>
      </c>
      <c r="AM5" s="1139" t="s">
        <v>271</v>
      </c>
      <c r="AQ5" s="1143" t="s">
        <v>273</v>
      </c>
      <c r="AS5" s="1139" t="s">
        <v>1049</v>
      </c>
      <c r="AU5" s="1147" t="s">
        <v>3118</v>
      </c>
      <c r="AX5" s="1144" t="s">
        <v>104</v>
      </c>
      <c r="AZ5" s="1139" t="s">
        <v>274</v>
      </c>
      <c r="BB5" s="1144" t="s">
        <v>104</v>
      </c>
      <c r="BD5" s="1144" t="s">
        <v>238</v>
      </c>
      <c r="BG5" s="1139" t="s">
        <v>3000</v>
      </c>
      <c r="BL5" s="1130">
        <v>4</v>
      </c>
      <c r="BM5" s="1130" t="s">
        <v>3163</v>
      </c>
    </row>
    <row r="6" spans="1:65" ht="14.5">
      <c r="A6" s="1136">
        <v>1140728099</v>
      </c>
      <c r="B6" s="1137" t="s">
        <v>1058</v>
      </c>
      <c r="C6" s="1137" t="s">
        <v>361</v>
      </c>
      <c r="D6" s="1137" t="s">
        <v>820</v>
      </c>
      <c r="E6" s="1137" t="s">
        <v>104</v>
      </c>
      <c r="F6" s="1137" t="s">
        <v>222</v>
      </c>
      <c r="G6" s="1137" t="s">
        <v>221</v>
      </c>
      <c r="H6" s="1131"/>
      <c r="I6" s="1131"/>
      <c r="M6" s="1130" t="s">
        <v>1039</v>
      </c>
      <c r="N6" s="1130" t="s">
        <v>1016</v>
      </c>
      <c r="O6" s="1138" t="str">
        <f>IFERROR(#REF!,"")</f>
        <v/>
      </c>
      <c r="P6" s="1138" t="str">
        <f>IFERROR(#REF!,"")</f>
        <v/>
      </c>
      <c r="Q6" s="1138" t="str">
        <f>IFERROR(#REF!,"")</f>
        <v/>
      </c>
      <c r="U6" s="1130">
        <v>2</v>
      </c>
      <c r="V6" s="1141" t="s">
        <v>984</v>
      </c>
      <c r="Y6" s="1131" t="s">
        <v>201</v>
      </c>
      <c r="Z6" s="1131" t="s">
        <v>202</v>
      </c>
      <c r="AF6" s="1130">
        <v>11</v>
      </c>
      <c r="AG6" s="1130">
        <v>20</v>
      </c>
      <c r="AH6" s="1142" t="s">
        <v>256</v>
      </c>
      <c r="AM6" s="1139" t="s">
        <v>272</v>
      </c>
      <c r="AQ6" s="1143" t="s">
        <v>275</v>
      </c>
      <c r="AS6" s="1139" t="s">
        <v>104</v>
      </c>
      <c r="AU6" s="1147" t="s">
        <v>3025</v>
      </c>
      <c r="AX6" s="1144" t="s">
        <v>152</v>
      </c>
      <c r="AZ6" s="1139" t="s">
        <v>3120</v>
      </c>
      <c r="BB6" s="1144" t="s">
        <v>152</v>
      </c>
      <c r="BD6" s="1144" t="s">
        <v>307</v>
      </c>
      <c r="BG6" s="1139" t="s">
        <v>3001</v>
      </c>
    </row>
    <row r="7" spans="1:65" ht="14.5">
      <c r="A7" s="1136">
        <v>1140820870</v>
      </c>
      <c r="B7" s="1137" t="s">
        <v>338</v>
      </c>
      <c r="C7" s="1137" t="s">
        <v>361</v>
      </c>
      <c r="D7" s="1137" t="s">
        <v>360</v>
      </c>
      <c r="E7" s="1137" t="s">
        <v>153</v>
      </c>
      <c r="F7" s="1137" t="s">
        <v>220</v>
      </c>
      <c r="G7" s="1137" t="s">
        <v>219</v>
      </c>
      <c r="H7" s="1131"/>
      <c r="I7" s="1131"/>
      <c r="M7" s="1130" t="s">
        <v>1040</v>
      </c>
      <c r="N7" s="1130" t="s">
        <v>1017</v>
      </c>
      <c r="O7" s="1138" t="str">
        <f>IFERROR(#REF!,"")</f>
        <v/>
      </c>
      <c r="P7" s="1138" t="str">
        <f>IFERROR(#REF!,"")</f>
        <v/>
      </c>
      <c r="Q7" s="1138" t="str">
        <f>IFERROR(#REF!,"")</f>
        <v/>
      </c>
      <c r="U7" s="1130">
        <v>2</v>
      </c>
      <c r="V7" s="1141" t="s">
        <v>985</v>
      </c>
      <c r="Y7" s="1131" t="s">
        <v>203</v>
      </c>
      <c r="Z7" s="1131" t="s">
        <v>204</v>
      </c>
      <c r="AF7" s="1130">
        <v>21</v>
      </c>
      <c r="AG7" s="1130">
        <v>30</v>
      </c>
      <c r="AH7" s="1142" t="s">
        <v>257</v>
      </c>
      <c r="AM7" s="1139" t="s">
        <v>273</v>
      </c>
      <c r="AQ7" s="1145" t="s">
        <v>967</v>
      </c>
      <c r="AS7" s="1139" t="s">
        <v>152</v>
      </c>
      <c r="AU7" s="1139" t="s">
        <v>964</v>
      </c>
      <c r="AX7" s="1144" t="s">
        <v>238</v>
      </c>
      <c r="AZ7" s="1139" t="s">
        <v>996</v>
      </c>
      <c r="BB7" s="1144" t="s">
        <v>229</v>
      </c>
      <c r="BD7" s="1144" t="s">
        <v>135</v>
      </c>
      <c r="BG7" s="1139" t="s">
        <v>3002</v>
      </c>
      <c r="BL7" s="1130" t="s">
        <v>3164</v>
      </c>
      <c r="BM7" s="1130" t="str">
        <f>BM3</f>
        <v>2025-2026</v>
      </c>
    </row>
    <row r="8" spans="1:65" ht="14.5">
      <c r="A8" s="1136">
        <v>1140820896</v>
      </c>
      <c r="B8" s="1137" t="s">
        <v>394</v>
      </c>
      <c r="C8" s="1137" t="s">
        <v>361</v>
      </c>
      <c r="D8" s="1137" t="s">
        <v>360</v>
      </c>
      <c r="E8" s="1137" t="s">
        <v>153</v>
      </c>
      <c r="F8" s="1137" t="s">
        <v>222</v>
      </c>
      <c r="G8" s="1137" t="s">
        <v>221</v>
      </c>
      <c r="H8" s="1131"/>
      <c r="I8" s="1131"/>
      <c r="M8" s="1130" t="s">
        <v>1041</v>
      </c>
      <c r="N8" s="1130" t="s">
        <v>1018</v>
      </c>
      <c r="O8" s="1130" t="str">
        <f>IFERROR(IF(#REF!&gt;0,#REF!,#REF!),"")</f>
        <v/>
      </c>
      <c r="Q8" s="1130" t="str">
        <f>IFERROR(IF(#REF!&gt;0,#REF!,#REF!),"")</f>
        <v/>
      </c>
      <c r="U8" s="1130">
        <v>2</v>
      </c>
      <c r="V8" s="1141" t="s">
        <v>986</v>
      </c>
      <c r="Y8" s="1131" t="s">
        <v>205</v>
      </c>
      <c r="Z8" s="1131" t="s">
        <v>206</v>
      </c>
      <c r="AF8" s="1130">
        <v>31</v>
      </c>
      <c r="AG8" s="1130">
        <v>100000</v>
      </c>
      <c r="AH8" s="1142" t="s">
        <v>258</v>
      </c>
      <c r="AM8" s="1139" t="s">
        <v>274</v>
      </c>
      <c r="AQ8" s="1143" t="s">
        <v>279</v>
      </c>
      <c r="AS8" s="1139" t="s">
        <v>3021</v>
      </c>
      <c r="AU8" s="1147" t="s">
        <v>3023</v>
      </c>
      <c r="AX8" s="1144" t="s">
        <v>229</v>
      </c>
      <c r="AZ8" s="1139" t="s">
        <v>276</v>
      </c>
      <c r="BB8" s="1144" t="s">
        <v>135</v>
      </c>
      <c r="BD8" s="1144" t="s">
        <v>143</v>
      </c>
      <c r="BG8" s="1139" t="s">
        <v>3003</v>
      </c>
      <c r="BL8" s="1130" t="s">
        <v>3165</v>
      </c>
      <c r="BM8" s="1130" t="str">
        <f>BM4</f>
        <v>2026-2027</v>
      </c>
    </row>
    <row r="9" spans="1:65" ht="14.5">
      <c r="A9" s="1136">
        <v>1140840332</v>
      </c>
      <c r="B9" s="1137" t="s">
        <v>910</v>
      </c>
      <c r="C9" s="1137" t="s">
        <v>361</v>
      </c>
      <c r="D9" s="1137" t="s">
        <v>812</v>
      </c>
      <c r="E9" s="1137" t="s">
        <v>152</v>
      </c>
      <c r="F9" s="1137" t="s">
        <v>222</v>
      </c>
      <c r="G9" s="1137" t="s">
        <v>221</v>
      </c>
      <c r="H9" s="1131"/>
      <c r="I9" s="1131"/>
      <c r="M9" s="1130" t="s">
        <v>1041</v>
      </c>
      <c r="N9" s="1130" t="s">
        <v>1019</v>
      </c>
      <c r="O9" s="1130" t="str">
        <f>IFERROR(IF(#REF!&gt;0,#REF!,#REF!),"")</f>
        <v/>
      </c>
      <c r="Q9" s="1130" t="str">
        <f>IFERROR(IF(#REF!&gt;0,#REF!,#REF!),"")</f>
        <v/>
      </c>
      <c r="U9" s="1130">
        <v>2</v>
      </c>
      <c r="V9" s="1141" t="s">
        <v>982</v>
      </c>
      <c r="Y9" s="1131" t="s">
        <v>207</v>
      </c>
      <c r="Z9" s="1131" t="s">
        <v>208</v>
      </c>
      <c r="AM9" s="1139" t="s">
        <v>275</v>
      </c>
      <c r="AQ9" s="1145" t="s">
        <v>3020</v>
      </c>
      <c r="AS9" s="1139" t="s">
        <v>1050</v>
      </c>
      <c r="AU9" s="1139" t="s">
        <v>965</v>
      </c>
      <c r="AX9" s="1144" t="s">
        <v>307</v>
      </c>
      <c r="AZ9" s="1139" t="s">
        <v>278</v>
      </c>
      <c r="BB9" s="1144" t="s">
        <v>146</v>
      </c>
      <c r="BD9" s="1144" t="s">
        <v>139</v>
      </c>
      <c r="BG9" s="1139" t="s">
        <v>3004</v>
      </c>
    </row>
    <row r="10" spans="1:65" ht="14.5">
      <c r="A10" s="1136">
        <v>1140850679</v>
      </c>
      <c r="B10" s="1137" t="s">
        <v>1059</v>
      </c>
      <c r="C10" s="1137" t="s">
        <v>361</v>
      </c>
      <c r="D10" s="1137" t="s">
        <v>360</v>
      </c>
      <c r="E10" s="1137" t="s">
        <v>153</v>
      </c>
      <c r="F10" s="1137" t="s">
        <v>208</v>
      </c>
      <c r="G10" s="1137" t="s">
        <v>207</v>
      </c>
      <c r="H10" s="1131"/>
      <c r="I10" s="1131"/>
      <c r="M10" s="1130" t="s">
        <v>1039</v>
      </c>
      <c r="N10" s="1130" t="s">
        <v>1020</v>
      </c>
      <c r="O10" s="1138" t="str">
        <f>IFERROR(#REF!,"")</f>
        <v/>
      </c>
      <c r="P10" s="1138" t="str">
        <f>IFERROR(#REF!,"")</f>
        <v/>
      </c>
      <c r="Q10" s="1138" t="str">
        <f>IFERROR(#REF!,"")</f>
        <v/>
      </c>
      <c r="U10" s="1130">
        <v>3</v>
      </c>
      <c r="V10" s="1141" t="s">
        <v>293</v>
      </c>
      <c r="Y10" s="1131" t="s">
        <v>209</v>
      </c>
      <c r="Z10" s="1131" t="s">
        <v>210</v>
      </c>
      <c r="AM10" s="1139" t="s">
        <v>276</v>
      </c>
      <c r="AQ10" s="1143" t="s">
        <v>969</v>
      </c>
      <c r="AS10" s="1139" t="s">
        <v>135</v>
      </c>
      <c r="AU10" s="1147" t="s">
        <v>3028</v>
      </c>
      <c r="AX10" s="1144" t="s">
        <v>135</v>
      </c>
      <c r="AZ10" s="1139" t="s">
        <v>279</v>
      </c>
      <c r="BB10" s="1144" t="s">
        <v>147</v>
      </c>
      <c r="BD10" s="1144" t="s">
        <v>237</v>
      </c>
      <c r="BG10" s="1139" t="s">
        <v>3005</v>
      </c>
    </row>
    <row r="11" spans="1:65" ht="14.5">
      <c r="A11" s="1136">
        <v>1140914632</v>
      </c>
      <c r="B11" s="1137" t="s">
        <v>1060</v>
      </c>
      <c r="C11" s="1137" t="s">
        <v>361</v>
      </c>
      <c r="D11" s="1137" t="s">
        <v>360</v>
      </c>
      <c r="E11" s="1137" t="s">
        <v>153</v>
      </c>
      <c r="F11" s="1137" t="s">
        <v>216</v>
      </c>
      <c r="G11" s="1137" t="s">
        <v>215</v>
      </c>
      <c r="H11" s="1131"/>
      <c r="I11" s="1131"/>
      <c r="M11" s="1130" t="s">
        <v>1042</v>
      </c>
      <c r="N11" s="1130" t="s">
        <v>1021</v>
      </c>
      <c r="O11" s="1130" t="str">
        <f>IFERROR(#REF!,"")</f>
        <v/>
      </c>
      <c r="P11" s="1130" t="str">
        <f>IFERROR(#REF!,"")</f>
        <v/>
      </c>
      <c r="Q11" s="1130" t="str">
        <f>IFERROR(#REF!,"")</f>
        <v/>
      </c>
      <c r="U11" s="1130">
        <v>4</v>
      </c>
      <c r="V11" s="1141" t="s">
        <v>1001</v>
      </c>
      <c r="Y11" s="1131" t="s">
        <v>211</v>
      </c>
      <c r="Z11" s="1131" t="s">
        <v>212</v>
      </c>
      <c r="AM11" s="1139" t="s">
        <v>277</v>
      </c>
      <c r="AQ11" s="1143" t="s">
        <v>1053</v>
      </c>
      <c r="AS11" s="1139" t="s">
        <v>961</v>
      </c>
      <c r="AU11" s="1139" t="s">
        <v>966</v>
      </c>
      <c r="AX11" s="1144" t="s">
        <v>237</v>
      </c>
      <c r="AZ11" s="1139" t="s">
        <v>280</v>
      </c>
      <c r="BB11" s="1144" t="s">
        <v>143</v>
      </c>
      <c r="BD11" s="1144" t="s">
        <v>6</v>
      </c>
      <c r="BG11" s="1139" t="s">
        <v>3006</v>
      </c>
    </row>
    <row r="12" spans="1:65" ht="14.5">
      <c r="A12" s="1136">
        <v>1141025990</v>
      </c>
      <c r="B12" s="1137" t="s">
        <v>1061</v>
      </c>
      <c r="C12" s="1137" t="s">
        <v>361</v>
      </c>
      <c r="D12" s="1137" t="s">
        <v>362</v>
      </c>
      <c r="E12" s="1137" t="s">
        <v>139</v>
      </c>
      <c r="F12" s="1137" t="s">
        <v>222</v>
      </c>
      <c r="G12" s="1137" t="s">
        <v>221</v>
      </c>
      <c r="H12" s="1131"/>
      <c r="I12" s="1131"/>
      <c r="M12" s="1130" t="s">
        <v>1042</v>
      </c>
      <c r="N12" s="1130" t="s">
        <v>1022</v>
      </c>
      <c r="O12" s="1130" t="str">
        <f>IFERROR(#REF!,"")</f>
        <v/>
      </c>
      <c r="P12" s="1130" t="str">
        <f>IFERROR(#REF!,"")</f>
        <v/>
      </c>
      <c r="Q12" s="1130" t="str">
        <f>IFERROR(#REF!,"")</f>
        <v/>
      </c>
      <c r="U12" s="1130">
        <v>4</v>
      </c>
      <c r="V12" s="1141" t="s">
        <v>1002</v>
      </c>
      <c r="Y12" s="1131" t="s">
        <v>213</v>
      </c>
      <c r="Z12" s="1131" t="s">
        <v>214</v>
      </c>
      <c r="AF12" s="1132" t="s">
        <v>266</v>
      </c>
      <c r="AM12" s="1139" t="s">
        <v>278</v>
      </c>
      <c r="AQ12" s="1143" t="s">
        <v>235</v>
      </c>
      <c r="AS12" s="1139" t="s">
        <v>147</v>
      </c>
      <c r="AU12" s="1139" t="s">
        <v>967</v>
      </c>
      <c r="AX12" s="1144" t="s">
        <v>147</v>
      </c>
      <c r="AZ12" s="1139" t="s">
        <v>997</v>
      </c>
      <c r="BB12" s="1144" t="s">
        <v>148</v>
      </c>
      <c r="BG12" s="1139" t="s">
        <v>24</v>
      </c>
    </row>
    <row r="13" spans="1:65" ht="14.5">
      <c r="A13" s="1136">
        <v>1141033119</v>
      </c>
      <c r="B13" s="1137" t="s">
        <v>1062</v>
      </c>
      <c r="C13" s="1137" t="s">
        <v>361</v>
      </c>
      <c r="D13" s="1137" t="s">
        <v>362</v>
      </c>
      <c r="E13" s="1137" t="s">
        <v>139</v>
      </c>
      <c r="F13" s="1137" t="s">
        <v>222</v>
      </c>
      <c r="G13" s="1137" t="s">
        <v>221</v>
      </c>
      <c r="H13" s="1131"/>
      <c r="I13" s="1131"/>
      <c r="M13" s="1130" t="s">
        <v>1042</v>
      </c>
      <c r="N13" s="1130" t="s">
        <v>1023</v>
      </c>
      <c r="O13" s="1130" t="str">
        <f>IFERROR(#REF!,"")</f>
        <v/>
      </c>
      <c r="P13" s="1130" t="str">
        <f>IFERROR(#REF!,"")</f>
        <v/>
      </c>
      <c r="Q13" s="1130" t="str">
        <f>IFERROR(#REF!,"")</f>
        <v/>
      </c>
      <c r="U13" s="1130">
        <v>5</v>
      </c>
      <c r="V13" s="1141" t="s">
        <v>134</v>
      </c>
      <c r="Y13" s="1131" t="s">
        <v>215</v>
      </c>
      <c r="Z13" s="1131" t="s">
        <v>216</v>
      </c>
      <c r="AF13" s="1148">
        <v>0</v>
      </c>
      <c r="AG13" s="1148">
        <v>99999.99</v>
      </c>
      <c r="AH13" s="1142" t="s">
        <v>259</v>
      </c>
      <c r="AM13" s="1139" t="s">
        <v>279</v>
      </c>
      <c r="AQ13" s="1149" t="s">
        <v>3022</v>
      </c>
      <c r="AS13" s="1139" t="s">
        <v>143</v>
      </c>
      <c r="AU13" s="1139" t="s">
        <v>1052</v>
      </c>
      <c r="AX13" s="1144" t="s">
        <v>143</v>
      </c>
      <c r="AZ13" s="1139" t="s">
        <v>998</v>
      </c>
      <c r="BB13" s="1144" t="s">
        <v>139</v>
      </c>
    </row>
    <row r="14" spans="1:65" ht="14.5">
      <c r="A14" s="1136">
        <v>1141043274</v>
      </c>
      <c r="B14" s="1137" t="s">
        <v>574</v>
      </c>
      <c r="C14" s="1137" t="s">
        <v>361</v>
      </c>
      <c r="D14" s="1137" t="s">
        <v>362</v>
      </c>
      <c r="E14" s="1137" t="s">
        <v>139</v>
      </c>
      <c r="F14" s="1137" t="s">
        <v>222</v>
      </c>
      <c r="G14" s="1137" t="s">
        <v>221</v>
      </c>
      <c r="H14" s="1131"/>
      <c r="I14" s="1131"/>
      <c r="M14" s="1130" t="s">
        <v>1042</v>
      </c>
      <c r="N14" s="1130" t="s">
        <v>1024</v>
      </c>
      <c r="O14" s="1130" t="str">
        <f>IFERROR(#REF!,"")</f>
        <v/>
      </c>
      <c r="P14" s="1130" t="str">
        <f>IFERROR(#REF!,"")</f>
        <v/>
      </c>
      <c r="Q14" s="1130" t="str">
        <f>IFERROR(#REF!,"")</f>
        <v/>
      </c>
      <c r="U14" s="1130">
        <v>8</v>
      </c>
      <c r="V14" s="1141" t="s">
        <v>983</v>
      </c>
      <c r="W14" s="1132"/>
      <c r="Y14" s="1131" t="s">
        <v>217</v>
      </c>
      <c r="Z14" s="1131" t="s">
        <v>218</v>
      </c>
      <c r="AF14" s="1148">
        <v>100000</v>
      </c>
      <c r="AG14" s="1148">
        <v>249999.99</v>
      </c>
      <c r="AH14" s="1142" t="s">
        <v>260</v>
      </c>
      <c r="AM14" s="1139" t="s">
        <v>280</v>
      </c>
      <c r="AS14" s="1139" t="s">
        <v>148</v>
      </c>
      <c r="AU14" s="1139" t="s">
        <v>1051</v>
      </c>
      <c r="AX14" s="1144" t="s">
        <v>148</v>
      </c>
      <c r="AZ14" s="1139" t="s">
        <v>288</v>
      </c>
      <c r="BB14" s="1139" t="s">
        <v>288</v>
      </c>
    </row>
    <row r="15" spans="1:65" ht="14.5">
      <c r="A15" s="1136">
        <v>1141163155</v>
      </c>
      <c r="B15" s="1137" t="s">
        <v>899</v>
      </c>
      <c r="C15" s="1137" t="s">
        <v>361</v>
      </c>
      <c r="D15" s="1137" t="s">
        <v>815</v>
      </c>
      <c r="E15" s="1137" t="s">
        <v>229</v>
      </c>
      <c r="F15" s="1137" t="s">
        <v>200</v>
      </c>
      <c r="G15" s="1137" t="s">
        <v>199</v>
      </c>
      <c r="H15" s="1131"/>
      <c r="I15" s="1131"/>
      <c r="M15" s="1130" t="s">
        <v>1042</v>
      </c>
      <c r="N15" s="1130" t="s">
        <v>1025</v>
      </c>
      <c r="O15" s="1130" t="str">
        <f>IFERROR(#REF!,"")</f>
        <v/>
      </c>
      <c r="P15" s="1130" t="str">
        <f>IFERROR(#REF!,"")</f>
        <v/>
      </c>
      <c r="Q15" s="1130" t="str">
        <f>IFERROR(#REF!,"")</f>
        <v/>
      </c>
      <c r="U15" s="1151" t="s">
        <v>990</v>
      </c>
      <c r="V15" s="1141" t="s">
        <v>34</v>
      </c>
      <c r="Y15" s="1131" t="s">
        <v>219</v>
      </c>
      <c r="Z15" s="1131" t="s">
        <v>220</v>
      </c>
      <c r="AF15" s="1148">
        <v>500000</v>
      </c>
      <c r="AG15" s="1148">
        <v>999999.99</v>
      </c>
      <c r="AH15" s="1142" t="s">
        <v>261</v>
      </c>
      <c r="AM15" s="1139" t="s">
        <v>281</v>
      </c>
      <c r="AS15" s="1132" t="s">
        <v>3022</v>
      </c>
      <c r="AU15" s="1147" t="s">
        <v>3029</v>
      </c>
      <c r="AX15" s="1144" t="s">
        <v>139</v>
      </c>
    </row>
    <row r="16" spans="1:65" ht="14.5">
      <c r="A16" s="1136">
        <v>1141198656</v>
      </c>
      <c r="B16" s="1137" t="s">
        <v>664</v>
      </c>
      <c r="C16" s="1137" t="s">
        <v>361</v>
      </c>
      <c r="D16" s="1137" t="s">
        <v>362</v>
      </c>
      <c r="E16" s="1137" t="s">
        <v>139</v>
      </c>
      <c r="F16" s="1137" t="s">
        <v>220</v>
      </c>
      <c r="G16" s="1137" t="s">
        <v>219</v>
      </c>
      <c r="H16" s="1131"/>
      <c r="I16" s="1131"/>
      <c r="M16" s="1130" t="s">
        <v>1042</v>
      </c>
      <c r="N16" s="1130" t="s">
        <v>1801</v>
      </c>
      <c r="O16" s="1130" t="str">
        <f>IFERROR(#REF!,"")</f>
        <v/>
      </c>
      <c r="P16" s="1130" t="str">
        <f>IFERROR(#REF!,"")</f>
        <v/>
      </c>
      <c r="Q16" s="1130" t="str">
        <f>IFERROR(#REF!,"")</f>
        <v/>
      </c>
      <c r="Y16" s="1131" t="s">
        <v>221</v>
      </c>
      <c r="Z16" s="1131" t="s">
        <v>222</v>
      </c>
      <c r="AF16" s="1148">
        <v>1000000</v>
      </c>
      <c r="AG16" s="1148">
        <v>4999999.99</v>
      </c>
      <c r="AH16" s="1142" t="s">
        <v>262</v>
      </c>
      <c r="AM16" s="1139" t="s">
        <v>282</v>
      </c>
      <c r="AU16" s="1139" t="s">
        <v>968</v>
      </c>
      <c r="AX16" s="1139" t="s">
        <v>288</v>
      </c>
    </row>
    <row r="17" spans="1:47" ht="14.5">
      <c r="A17" s="1136">
        <v>1141213562</v>
      </c>
      <c r="B17" s="1137" t="s">
        <v>1296</v>
      </c>
      <c r="C17" s="1137" t="s">
        <v>6</v>
      </c>
      <c r="D17" s="1137"/>
      <c r="E17" s="1137"/>
      <c r="F17" s="1137" t="s">
        <v>218</v>
      </c>
      <c r="G17" s="1137" t="s">
        <v>217</v>
      </c>
      <c r="H17" s="1131"/>
      <c r="I17" s="1131"/>
      <c r="M17" s="1130" t="s">
        <v>1042</v>
      </c>
      <c r="N17" s="1130" t="s">
        <v>1802</v>
      </c>
      <c r="O17" s="1130" t="str">
        <f>IFERROR(#REF!,"")</f>
        <v/>
      </c>
      <c r="P17" s="1130" t="str">
        <f>IFERROR(#REF!,"")</f>
        <v/>
      </c>
      <c r="Q17" s="1130" t="str">
        <f>IFERROR(#REF!,"")</f>
        <v/>
      </c>
      <c r="Y17" s="1131" t="s">
        <v>223</v>
      </c>
      <c r="Z17" s="1131" t="s">
        <v>224</v>
      </c>
      <c r="AF17" s="1148">
        <v>5000000</v>
      </c>
      <c r="AG17" s="1148">
        <v>9999999.9900000002</v>
      </c>
      <c r="AH17" s="1142" t="s">
        <v>263</v>
      </c>
      <c r="AM17" s="1139" t="s">
        <v>283</v>
      </c>
      <c r="AU17" s="1139" t="s">
        <v>969</v>
      </c>
    </row>
    <row r="18" spans="1:47" ht="14.5">
      <c r="A18" s="1136">
        <v>1141217910</v>
      </c>
      <c r="B18" s="1137" t="s">
        <v>1063</v>
      </c>
      <c r="C18" s="1137" t="s">
        <v>361</v>
      </c>
      <c r="D18" s="1137" t="s">
        <v>362</v>
      </c>
      <c r="E18" s="1137" t="s">
        <v>139</v>
      </c>
      <c r="F18" s="1137" t="s">
        <v>220</v>
      </c>
      <c r="G18" s="1137" t="s">
        <v>219</v>
      </c>
      <c r="H18" s="1131"/>
      <c r="I18" s="1131"/>
      <c r="M18" s="1130" t="s">
        <v>1042</v>
      </c>
      <c r="N18" s="1130" t="s">
        <v>1803</v>
      </c>
      <c r="O18" s="1130" t="str">
        <f>IFERROR(#REF!,"")</f>
        <v/>
      </c>
      <c r="P18" s="1130" t="str">
        <f>IFERROR(#REF!,"")</f>
        <v/>
      </c>
      <c r="Q18" s="1130" t="str">
        <f>IFERROR(#REF!,"")</f>
        <v/>
      </c>
      <c r="Y18" s="1131" t="s">
        <v>225</v>
      </c>
      <c r="Z18" s="1131" t="s">
        <v>226</v>
      </c>
      <c r="AF18" s="1148">
        <v>10000000</v>
      </c>
      <c r="AG18" s="1148">
        <v>10000000000</v>
      </c>
      <c r="AH18" s="1142" t="s">
        <v>264</v>
      </c>
      <c r="AM18" s="1139" t="s">
        <v>284</v>
      </c>
      <c r="AU18" s="1139" t="s">
        <v>970</v>
      </c>
    </row>
    <row r="19" spans="1:47" ht="14.5">
      <c r="A19" s="1136">
        <v>1141229253</v>
      </c>
      <c r="B19" s="1137" t="s">
        <v>1064</v>
      </c>
      <c r="C19" s="1137" t="s">
        <v>359</v>
      </c>
      <c r="D19" s="1137" t="s">
        <v>815</v>
      </c>
      <c r="E19" s="1137" t="s">
        <v>229</v>
      </c>
      <c r="F19" s="1137" t="s">
        <v>222</v>
      </c>
      <c r="G19" s="1137" t="s">
        <v>221</v>
      </c>
      <c r="H19" s="1131"/>
      <c r="I19" s="1131"/>
      <c r="Y19" s="1131" t="s">
        <v>227</v>
      </c>
      <c r="Z19" s="1131" t="s">
        <v>228</v>
      </c>
      <c r="AM19" s="1139" t="s">
        <v>235</v>
      </c>
      <c r="AQ19" s="1134" t="s">
        <v>1054</v>
      </c>
      <c r="AU19" s="1139" t="s">
        <v>972</v>
      </c>
    </row>
    <row r="20" spans="1:47" ht="14.5">
      <c r="A20" s="1136">
        <v>1141247131</v>
      </c>
      <c r="B20" s="1137" t="s">
        <v>343</v>
      </c>
      <c r="C20" s="1137" t="s">
        <v>359</v>
      </c>
      <c r="D20" s="1137" t="s">
        <v>360</v>
      </c>
      <c r="E20" s="1137" t="s">
        <v>153</v>
      </c>
      <c r="F20" s="1137" t="s">
        <v>200</v>
      </c>
      <c r="G20" s="1137" t="s">
        <v>199</v>
      </c>
      <c r="H20" s="1131"/>
      <c r="I20" s="1131"/>
      <c r="S20" s="1141"/>
      <c r="AM20" s="1139" t="s">
        <v>285</v>
      </c>
      <c r="AQ20" s="1140" t="s">
        <v>193</v>
      </c>
      <c r="AU20" s="1139" t="s">
        <v>971</v>
      </c>
    </row>
    <row r="21" spans="1:47" ht="14.5">
      <c r="A21" s="1136">
        <v>1141264326</v>
      </c>
      <c r="B21" s="1137" t="s">
        <v>493</v>
      </c>
      <c r="C21" s="1137" t="s">
        <v>359</v>
      </c>
      <c r="D21" s="1137" t="s">
        <v>362</v>
      </c>
      <c r="E21" s="1137" t="s">
        <v>139</v>
      </c>
      <c r="F21" s="1137" t="s">
        <v>200</v>
      </c>
      <c r="G21" s="1137" t="s">
        <v>199</v>
      </c>
      <c r="H21" s="1131"/>
      <c r="I21" s="1131"/>
      <c r="S21" s="1141"/>
      <c r="AM21" s="1139" t="s">
        <v>288</v>
      </c>
      <c r="AQ21" s="1149" t="s">
        <v>269</v>
      </c>
      <c r="AU21" s="1147" t="s">
        <v>3026</v>
      </c>
    </row>
    <row r="22" spans="1:47" ht="13">
      <c r="A22" s="1136">
        <v>1141303090</v>
      </c>
      <c r="B22" s="1137" t="s">
        <v>324</v>
      </c>
      <c r="C22" s="1137" t="s">
        <v>361</v>
      </c>
      <c r="D22" s="1137" t="s">
        <v>360</v>
      </c>
      <c r="E22" s="1137" t="s">
        <v>153</v>
      </c>
      <c r="F22" s="1137" t="s">
        <v>208</v>
      </c>
      <c r="G22" s="1137" t="s">
        <v>207</v>
      </c>
      <c r="H22" s="1131"/>
      <c r="I22" s="1131"/>
      <c r="S22" s="1141"/>
      <c r="Y22" s="1152" t="s">
        <v>1007</v>
      </c>
      <c r="Z22" s="1152" t="s">
        <v>1009</v>
      </c>
      <c r="AA22" s="1152" t="s">
        <v>812</v>
      </c>
      <c r="AB22" s="1152" t="s">
        <v>1010</v>
      </c>
      <c r="AC22" s="1152" t="s">
        <v>1011</v>
      </c>
      <c r="AD22" s="1131"/>
      <c r="AF22" s="1132" t="s">
        <v>240</v>
      </c>
      <c r="AQ22" s="1147" t="s">
        <v>3031</v>
      </c>
      <c r="AU22" s="1147" t="s">
        <v>3027</v>
      </c>
    </row>
    <row r="23" spans="1:47" ht="14.5">
      <c r="A23" s="1136">
        <v>1141399510</v>
      </c>
      <c r="B23" s="1137" t="s">
        <v>313</v>
      </c>
      <c r="C23" s="1137" t="s">
        <v>361</v>
      </c>
      <c r="D23" s="1137" t="s">
        <v>364</v>
      </c>
      <c r="E23" s="1137" t="s">
        <v>146</v>
      </c>
      <c r="F23" s="1137" t="s">
        <v>222</v>
      </c>
      <c r="G23" s="1137" t="s">
        <v>221</v>
      </c>
      <c r="H23" s="1131"/>
      <c r="I23" s="1131"/>
      <c r="Q23" s="1130" t="s">
        <v>1037</v>
      </c>
      <c r="S23" s="1141" t="s">
        <v>1033</v>
      </c>
      <c r="T23" s="1130" t="s">
        <v>989</v>
      </c>
      <c r="U23" s="1130" t="s">
        <v>987</v>
      </c>
      <c r="V23" s="1132" t="s">
        <v>192</v>
      </c>
      <c r="W23" s="1130" t="s">
        <v>94</v>
      </c>
      <c r="X23" s="1141"/>
      <c r="Y23" s="1131" t="s">
        <v>193</v>
      </c>
      <c r="Z23" s="1131" t="s">
        <v>193</v>
      </c>
      <c r="AA23" s="1131" t="s">
        <v>193</v>
      </c>
      <c r="AB23" s="1131" t="s">
        <v>193</v>
      </c>
      <c r="AC23" s="1131" t="s">
        <v>193</v>
      </c>
      <c r="AD23" s="1131"/>
      <c r="AF23" s="1144" t="s">
        <v>236</v>
      </c>
      <c r="AQ23" s="1147" t="s">
        <v>3030</v>
      </c>
      <c r="AU23" s="1139" t="s">
        <v>288</v>
      </c>
    </row>
    <row r="24" spans="1:47" ht="14.5">
      <c r="A24" s="1136">
        <v>1141643719</v>
      </c>
      <c r="B24" s="1137" t="s">
        <v>1297</v>
      </c>
      <c r="C24" s="1137" t="s">
        <v>6</v>
      </c>
      <c r="D24" s="1137"/>
      <c r="E24" s="1137"/>
      <c r="F24" s="1137" t="s">
        <v>222</v>
      </c>
      <c r="G24" s="1137" t="s">
        <v>221</v>
      </c>
      <c r="H24" s="1131"/>
      <c r="I24" s="1131"/>
      <c r="S24" s="1131" t="s">
        <v>193</v>
      </c>
      <c r="T24" s="1153"/>
      <c r="U24" s="1130">
        <v>0</v>
      </c>
      <c r="V24" s="1131" t="s">
        <v>193</v>
      </c>
      <c r="X24" s="1141"/>
      <c r="Y24" s="1144" t="s">
        <v>95</v>
      </c>
      <c r="Z24" s="1144" t="s">
        <v>95</v>
      </c>
      <c r="AA24" s="1144" t="s">
        <v>104</v>
      </c>
      <c r="AB24" s="1144" t="s">
        <v>146</v>
      </c>
      <c r="AC24" s="1144" t="s">
        <v>104</v>
      </c>
      <c r="AD24" s="1144"/>
      <c r="AE24" s="1132"/>
      <c r="AF24" s="1144" t="s">
        <v>239</v>
      </c>
      <c r="AQ24" s="1149" t="s">
        <v>272</v>
      </c>
    </row>
    <row r="25" spans="1:47" ht="14.5">
      <c r="A25" s="1136">
        <v>1141737578</v>
      </c>
      <c r="B25" s="1137" t="s">
        <v>799</v>
      </c>
      <c r="C25" s="1137" t="s">
        <v>361</v>
      </c>
      <c r="D25" s="1137" t="s">
        <v>364</v>
      </c>
      <c r="E25" s="1137" t="s">
        <v>146</v>
      </c>
      <c r="F25" s="1137" t="s">
        <v>200</v>
      </c>
      <c r="G25" s="1137" t="s">
        <v>199</v>
      </c>
      <c r="H25" s="1131"/>
      <c r="I25" s="1131"/>
      <c r="Q25" s="1130" t="s">
        <v>1038</v>
      </c>
      <c r="R25" s="1154" t="str">
        <f>V25</f>
        <v>Associations professionnelles d’artistes</v>
      </c>
      <c r="S25" s="1141" t="s">
        <v>1032</v>
      </c>
      <c r="T25" s="1153"/>
      <c r="U25" s="1130" t="s">
        <v>1012</v>
      </c>
      <c r="V25" s="1141" t="s">
        <v>291</v>
      </c>
      <c r="W25" s="1130" t="s">
        <v>1007</v>
      </c>
      <c r="X25" s="1141"/>
      <c r="Y25" s="1144" t="s">
        <v>96</v>
      </c>
      <c r="Z25" s="1144" t="s">
        <v>96</v>
      </c>
      <c r="AA25" s="1144" t="s">
        <v>152</v>
      </c>
      <c r="AC25" s="1144" t="s">
        <v>152</v>
      </c>
      <c r="AD25" s="1144"/>
      <c r="AF25" s="1144" t="s">
        <v>238</v>
      </c>
      <c r="AQ25" s="1149" t="s">
        <v>274</v>
      </c>
    </row>
    <row r="26" spans="1:47" ht="14.5">
      <c r="A26" s="1136">
        <v>1141749037</v>
      </c>
      <c r="B26" s="1137" t="s">
        <v>597</v>
      </c>
      <c r="C26" s="1137" t="s">
        <v>361</v>
      </c>
      <c r="D26" s="1137" t="s">
        <v>362</v>
      </c>
      <c r="E26" s="1137" t="s">
        <v>139</v>
      </c>
      <c r="F26" s="1137" t="s">
        <v>200</v>
      </c>
      <c r="G26" s="1137" t="s">
        <v>199</v>
      </c>
      <c r="H26" s="1131"/>
      <c r="I26" s="1131"/>
      <c r="Q26" s="1130" t="s">
        <v>1038</v>
      </c>
      <c r="R26" s="1154" t="str">
        <f t="shared" ref="R26:R28" si="0">V26</f>
        <v>Organismes de services</v>
      </c>
      <c r="S26" s="1141" t="s">
        <v>1032</v>
      </c>
      <c r="T26" s="1153"/>
      <c r="U26" s="1130" t="s">
        <v>1012</v>
      </c>
      <c r="V26" s="1141" t="s">
        <v>163</v>
      </c>
      <c r="W26" s="1130" t="s">
        <v>1007</v>
      </c>
      <c r="X26" s="1141"/>
      <c r="Y26" s="1144" t="s">
        <v>104</v>
      </c>
      <c r="Z26" s="1144" t="s">
        <v>135</v>
      </c>
      <c r="AA26" s="1144" t="s">
        <v>229</v>
      </c>
      <c r="AC26" s="1144" t="s">
        <v>229</v>
      </c>
      <c r="AD26" s="1144"/>
      <c r="AF26" s="1144" t="s">
        <v>307</v>
      </c>
      <c r="AQ26" s="1149" t="s">
        <v>276</v>
      </c>
    </row>
    <row r="27" spans="1:47" ht="14.5">
      <c r="A27" s="1136">
        <v>1141759010</v>
      </c>
      <c r="B27" s="1137" t="s">
        <v>561</v>
      </c>
      <c r="C27" s="1137" t="s">
        <v>361</v>
      </c>
      <c r="D27" s="1137" t="s">
        <v>363</v>
      </c>
      <c r="E27" s="1137" t="s">
        <v>143</v>
      </c>
      <c r="F27" s="1137" t="s">
        <v>222</v>
      </c>
      <c r="G27" s="1137" t="s">
        <v>221</v>
      </c>
      <c r="H27" s="1131"/>
      <c r="I27" s="1131"/>
      <c r="Q27" s="1130" t="s">
        <v>1038</v>
      </c>
      <c r="R27" s="1154" t="str">
        <f t="shared" si="0"/>
        <v>Regroupements nationaux</v>
      </c>
      <c r="S27" s="1141" t="s">
        <v>1032</v>
      </c>
      <c r="T27" s="1153"/>
      <c r="U27" s="1130" t="s">
        <v>1012</v>
      </c>
      <c r="V27" s="1141" t="s">
        <v>162</v>
      </c>
      <c r="W27" s="1130" t="s">
        <v>1007</v>
      </c>
      <c r="X27" s="1141"/>
      <c r="Y27" s="1144" t="s">
        <v>152</v>
      </c>
      <c r="Z27" s="1144" t="s">
        <v>143</v>
      </c>
      <c r="AA27" s="1144" t="s">
        <v>147</v>
      </c>
      <c r="AC27" s="1144" t="s">
        <v>146</v>
      </c>
      <c r="AD27" s="1144"/>
      <c r="AF27" s="1144" t="s">
        <v>135</v>
      </c>
      <c r="AQ27" s="1149" t="s">
        <v>284</v>
      </c>
    </row>
    <row r="28" spans="1:47" ht="14.5">
      <c r="A28" s="1136">
        <v>1142018168</v>
      </c>
      <c r="B28" s="1137" t="s">
        <v>1065</v>
      </c>
      <c r="C28" s="1137" t="s">
        <v>361</v>
      </c>
      <c r="D28" s="1137" t="s">
        <v>362</v>
      </c>
      <c r="E28" s="1137" t="s">
        <v>139</v>
      </c>
      <c r="F28" s="1137" t="s">
        <v>222</v>
      </c>
      <c r="G28" s="1137" t="s">
        <v>221</v>
      </c>
      <c r="H28" s="1131"/>
      <c r="I28" s="1131"/>
      <c r="Q28" s="1130" t="s">
        <v>1038</v>
      </c>
      <c r="R28" s="1154" t="str">
        <f t="shared" si="0"/>
        <v>Organismes de diffusion</v>
      </c>
      <c r="S28" s="1141" t="s">
        <v>1032</v>
      </c>
      <c r="T28" s="1153" t="s">
        <v>991</v>
      </c>
      <c r="U28" s="1130" t="s">
        <v>1013</v>
      </c>
      <c r="V28" s="1141" t="s">
        <v>984</v>
      </c>
      <c r="W28" s="1130" t="s">
        <v>1008</v>
      </c>
      <c r="X28" s="1141"/>
      <c r="Y28" s="1144" t="s">
        <v>229</v>
      </c>
      <c r="Z28" s="1144" t="s">
        <v>153</v>
      </c>
      <c r="AA28" s="1144" t="s">
        <v>148</v>
      </c>
      <c r="AC28" s="1144" t="s">
        <v>147</v>
      </c>
      <c r="AD28" s="1144"/>
      <c r="AF28" s="1144" t="s">
        <v>143</v>
      </c>
      <c r="AQ28" s="1149" t="s">
        <v>285</v>
      </c>
    </row>
    <row r="29" spans="1:47">
      <c r="A29" s="1136">
        <v>1142027755</v>
      </c>
      <c r="B29" s="1137" t="s">
        <v>497</v>
      </c>
      <c r="C29" s="1137" t="s">
        <v>359</v>
      </c>
      <c r="D29" s="1137" t="s">
        <v>365</v>
      </c>
      <c r="E29" s="1137" t="s">
        <v>135</v>
      </c>
      <c r="F29" s="1137" t="s">
        <v>222</v>
      </c>
      <c r="G29" s="1137" t="s">
        <v>221</v>
      </c>
      <c r="H29" s="1131"/>
      <c r="I29" s="1131"/>
      <c r="Q29" s="1130" t="s">
        <v>1038</v>
      </c>
      <c r="R29" s="1154" t="str">
        <f t="shared" ref="R29" si="1">V29</f>
        <v>Centres d’exposition</v>
      </c>
      <c r="S29" s="1141" t="s">
        <v>1032</v>
      </c>
      <c r="T29" s="1153" t="s">
        <v>991</v>
      </c>
      <c r="U29" s="1130" t="s">
        <v>1013</v>
      </c>
      <c r="V29" s="1141" t="s">
        <v>1047</v>
      </c>
      <c r="W29" s="1130" t="s">
        <v>1008</v>
      </c>
      <c r="X29" s="1141"/>
      <c r="Y29" s="1144" t="s">
        <v>135</v>
      </c>
      <c r="Z29" s="1144" t="s">
        <v>139</v>
      </c>
      <c r="AA29" s="1144"/>
      <c r="AC29" s="1144" t="s">
        <v>153</v>
      </c>
      <c r="AD29" s="1144"/>
      <c r="AF29" s="1144" t="s">
        <v>139</v>
      </c>
      <c r="AQ29" s="1132" t="s">
        <v>3022</v>
      </c>
    </row>
    <row r="30" spans="1:47">
      <c r="A30" s="1136">
        <v>1142041491</v>
      </c>
      <c r="B30" s="1137" t="s">
        <v>1066</v>
      </c>
      <c r="C30" s="1137" t="s">
        <v>361</v>
      </c>
      <c r="D30" s="1137" t="s">
        <v>362</v>
      </c>
      <c r="E30" s="1137" t="s">
        <v>139</v>
      </c>
      <c r="F30" s="1137" t="s">
        <v>222</v>
      </c>
      <c r="G30" s="1137" t="s">
        <v>221</v>
      </c>
      <c r="H30" s="1131"/>
      <c r="I30" s="1131"/>
      <c r="Q30" s="1130" t="s">
        <v>1038</v>
      </c>
      <c r="R30" s="1154" t="str">
        <f>V30</f>
        <v>Organismes de diffusion et de soutien à la production</v>
      </c>
      <c r="S30" s="1141" t="s">
        <v>1032</v>
      </c>
      <c r="T30" s="1153" t="s">
        <v>991</v>
      </c>
      <c r="U30" s="1130" t="s">
        <v>1013</v>
      </c>
      <c r="V30" s="1141" t="s">
        <v>985</v>
      </c>
      <c r="W30" s="1130" t="s">
        <v>1008</v>
      </c>
      <c r="X30" s="1141"/>
      <c r="Y30" s="1144" t="s">
        <v>146</v>
      </c>
      <c r="AC30" s="1144" t="s">
        <v>148</v>
      </c>
      <c r="AD30" s="1144"/>
      <c r="AF30" s="1144" t="s">
        <v>237</v>
      </c>
    </row>
    <row r="31" spans="1:47" ht="14.5">
      <c r="A31" s="1136">
        <v>1142063339</v>
      </c>
      <c r="B31" s="1137" t="s">
        <v>456</v>
      </c>
      <c r="C31" s="1137" t="s">
        <v>361</v>
      </c>
      <c r="D31" s="1137" t="s">
        <v>362</v>
      </c>
      <c r="E31" s="1137" t="s">
        <v>139</v>
      </c>
      <c r="F31" s="1137" t="s">
        <v>200</v>
      </c>
      <c r="G31" s="1137" t="s">
        <v>199</v>
      </c>
      <c r="H31" s="1131"/>
      <c r="I31" s="1131"/>
      <c r="Q31" s="1130" t="s">
        <v>1038</v>
      </c>
      <c r="R31" s="1154" t="str">
        <f>V31</f>
        <v>Organismes de création</v>
      </c>
      <c r="S31" s="1141" t="s">
        <v>1032</v>
      </c>
      <c r="T31" s="1153" t="s">
        <v>991</v>
      </c>
      <c r="U31" s="1130" t="s">
        <v>1013</v>
      </c>
      <c r="V31" s="1141" t="s">
        <v>982</v>
      </c>
      <c r="W31" s="1130" t="s">
        <v>1008</v>
      </c>
      <c r="X31" s="1141"/>
      <c r="Y31" s="1144" t="s">
        <v>147</v>
      </c>
      <c r="AF31" s="1144" t="s">
        <v>6</v>
      </c>
      <c r="AQ31" s="1149"/>
    </row>
    <row r="32" spans="1:47">
      <c r="A32" s="1136">
        <v>1142066803</v>
      </c>
      <c r="B32" s="1137" t="s">
        <v>484</v>
      </c>
      <c r="C32" s="1137" t="s">
        <v>359</v>
      </c>
      <c r="D32" s="1137" t="s">
        <v>365</v>
      </c>
      <c r="E32" s="1137" t="s">
        <v>135</v>
      </c>
      <c r="F32" s="1137" t="s">
        <v>222</v>
      </c>
      <c r="G32" s="1137" t="s">
        <v>221</v>
      </c>
      <c r="H32" s="1131"/>
      <c r="I32" s="1131"/>
      <c r="Q32" s="1130" t="s">
        <v>1038</v>
      </c>
      <c r="R32" s="1154" t="str">
        <f>V32</f>
        <v>Organismes de soutien à la production</v>
      </c>
      <c r="S32" s="1141" t="s">
        <v>1032</v>
      </c>
      <c r="U32" s="1130" t="s">
        <v>1013</v>
      </c>
      <c r="V32" s="1141" t="s">
        <v>986</v>
      </c>
      <c r="W32" s="1130" t="s">
        <v>1008</v>
      </c>
      <c r="X32" s="1141"/>
      <c r="Y32" s="1144" t="s">
        <v>143</v>
      </c>
    </row>
    <row r="33" spans="1:43">
      <c r="A33" s="1136">
        <v>1142067165</v>
      </c>
      <c r="B33" s="1137" t="s">
        <v>434</v>
      </c>
      <c r="C33" s="1137" t="s">
        <v>361</v>
      </c>
      <c r="D33" s="1137" t="s">
        <v>365</v>
      </c>
      <c r="E33" s="1137" t="s">
        <v>135</v>
      </c>
      <c r="F33" s="1137" t="s">
        <v>222</v>
      </c>
      <c r="G33" s="1137" t="s">
        <v>221</v>
      </c>
      <c r="H33" s="1131"/>
      <c r="I33" s="1131"/>
      <c r="Q33" s="1130" t="s">
        <v>1039</v>
      </c>
      <c r="R33" s="1154" t="str">
        <f>V33</f>
        <v>Organismes de soutien à la production</v>
      </c>
      <c r="S33" s="1141" t="s">
        <v>1032</v>
      </c>
      <c r="T33" s="1153" t="s">
        <v>995</v>
      </c>
      <c r="U33" s="1130" t="s">
        <v>1014</v>
      </c>
      <c r="V33" s="1141" t="s">
        <v>986</v>
      </c>
      <c r="W33" s="1130" t="s">
        <v>1009</v>
      </c>
      <c r="X33" s="1141"/>
      <c r="Y33" s="1144" t="s">
        <v>153</v>
      </c>
      <c r="AA33" s="1144"/>
    </row>
    <row r="34" spans="1:43" ht="13">
      <c r="A34" s="1136">
        <v>1142069104</v>
      </c>
      <c r="B34" s="1137" t="s">
        <v>1298</v>
      </c>
      <c r="C34" s="1137" t="s">
        <v>6</v>
      </c>
      <c r="D34" s="1137"/>
      <c r="E34" s="1137"/>
      <c r="F34" s="1137" t="s">
        <v>228</v>
      </c>
      <c r="G34" s="1137" t="s">
        <v>227</v>
      </c>
      <c r="H34" s="1131"/>
      <c r="I34" s="1131"/>
      <c r="Q34" s="1130" t="s">
        <v>1039</v>
      </c>
      <c r="R34" s="1154" t="str">
        <f>V34</f>
        <v>Organismes de création et de production</v>
      </c>
      <c r="S34" s="1141" t="s">
        <v>1032</v>
      </c>
      <c r="T34" s="1153" t="s">
        <v>992</v>
      </c>
      <c r="U34" s="1130" t="s">
        <v>1015</v>
      </c>
      <c r="V34" s="1141" t="s">
        <v>293</v>
      </c>
      <c r="W34" s="1130" t="s">
        <v>1009</v>
      </c>
      <c r="X34" s="1141"/>
      <c r="Y34" s="1144" t="s">
        <v>148</v>
      </c>
      <c r="AA34" s="1144"/>
      <c r="AQ34" s="1155" t="s">
        <v>960</v>
      </c>
    </row>
    <row r="35" spans="1:43">
      <c r="A35" s="1136">
        <v>1142071837</v>
      </c>
      <c r="B35" s="1137" t="s">
        <v>1067</v>
      </c>
      <c r="C35" s="1137" t="s">
        <v>361</v>
      </c>
      <c r="D35" s="1137" t="s">
        <v>365</v>
      </c>
      <c r="E35" s="1137" t="s">
        <v>135</v>
      </c>
      <c r="F35" s="1137" t="s">
        <v>222</v>
      </c>
      <c r="G35" s="1137" t="s">
        <v>221</v>
      </c>
      <c r="H35" s="1131"/>
      <c r="I35" s="1131"/>
      <c r="Q35" s="1130" t="s">
        <v>1039</v>
      </c>
      <c r="R35" s="1154" t="s">
        <v>1001</v>
      </c>
      <c r="S35" s="1141" t="s">
        <v>1032</v>
      </c>
      <c r="U35" s="1130" t="s">
        <v>1016</v>
      </c>
      <c r="V35" s="1141" t="s">
        <v>292</v>
      </c>
      <c r="W35" s="1130" t="s">
        <v>1009</v>
      </c>
      <c r="X35" s="1141"/>
      <c r="Y35" s="1144" t="s">
        <v>139</v>
      </c>
    </row>
    <row r="36" spans="1:43" ht="12.65" customHeight="1">
      <c r="A36" s="1136">
        <v>1142072017</v>
      </c>
      <c r="B36" s="1137" t="s">
        <v>585</v>
      </c>
      <c r="C36" s="1137" t="s">
        <v>361</v>
      </c>
      <c r="D36" s="1137" t="s">
        <v>362</v>
      </c>
      <c r="E36" s="1137" t="s">
        <v>139</v>
      </c>
      <c r="F36" s="1137" t="s">
        <v>222</v>
      </c>
      <c r="G36" s="1137" t="s">
        <v>221</v>
      </c>
      <c r="H36" s="1131"/>
      <c r="I36" s="1131"/>
      <c r="Q36" s="1130" t="s">
        <v>1039</v>
      </c>
      <c r="R36" s="1154" t="s">
        <v>1002</v>
      </c>
      <c r="S36" s="1141" t="s">
        <v>1032</v>
      </c>
      <c r="T36" s="1153" t="s">
        <v>993</v>
      </c>
      <c r="U36" s="1130" t="s">
        <v>1016</v>
      </c>
      <c r="V36" s="1141" t="s">
        <v>292</v>
      </c>
      <c r="W36" s="1130" t="s">
        <v>1009</v>
      </c>
      <c r="X36" s="1141"/>
    </row>
    <row r="37" spans="1:43" ht="13" customHeight="1">
      <c r="A37" s="1136">
        <v>1142072546</v>
      </c>
      <c r="B37" s="1137" t="s">
        <v>789</v>
      </c>
      <c r="C37" s="1137" t="s">
        <v>359</v>
      </c>
      <c r="D37" s="1137" t="s">
        <v>812</v>
      </c>
      <c r="E37" s="1137" t="s">
        <v>152</v>
      </c>
      <c r="F37" s="1137" t="s">
        <v>222</v>
      </c>
      <c r="G37" s="1137" t="s">
        <v>221</v>
      </c>
      <c r="H37" s="1131"/>
      <c r="I37" s="1131"/>
      <c r="Q37" s="1130" t="s">
        <v>1040</v>
      </c>
      <c r="R37" s="1154" t="str">
        <f t="shared" ref="R37:R48" si="2">V37</f>
        <v>Périodiques culturels</v>
      </c>
      <c r="S37" s="1141" t="s">
        <v>1032</v>
      </c>
      <c r="T37" s="1153"/>
      <c r="U37" s="1130" t="s">
        <v>1017</v>
      </c>
      <c r="V37" s="1141" t="s">
        <v>134</v>
      </c>
      <c r="W37" s="1130" t="s">
        <v>1007</v>
      </c>
      <c r="X37" s="1141"/>
      <c r="AQ37" s="1140" t="s">
        <v>193</v>
      </c>
    </row>
    <row r="38" spans="1:43" ht="13" customHeight="1">
      <c r="A38" s="1136">
        <v>1142082875</v>
      </c>
      <c r="B38" s="1137" t="s">
        <v>1068</v>
      </c>
      <c r="C38" s="1137" t="s">
        <v>361</v>
      </c>
      <c r="D38" s="1137" t="s">
        <v>812</v>
      </c>
      <c r="E38" s="1137" t="s">
        <v>152</v>
      </c>
      <c r="F38" s="1137" t="s">
        <v>218</v>
      </c>
      <c r="G38" s="1137" t="s">
        <v>217</v>
      </c>
      <c r="H38" s="1131"/>
      <c r="I38" s="1131"/>
      <c r="Q38" s="1130" t="s">
        <v>1041</v>
      </c>
      <c r="R38" s="1154" t="str">
        <f t="shared" si="2"/>
        <v>Événements nationaux et internationaux</v>
      </c>
      <c r="S38" s="1141" t="s">
        <v>1032</v>
      </c>
      <c r="T38" s="1153" t="s">
        <v>988</v>
      </c>
      <c r="U38" s="1130" t="s">
        <v>1018</v>
      </c>
      <c r="V38" s="1141" t="s">
        <v>34</v>
      </c>
      <c r="W38" s="1130" t="s">
        <v>1011</v>
      </c>
      <c r="X38" s="1141"/>
      <c r="AQ38" s="1156" t="s">
        <v>3097</v>
      </c>
    </row>
    <row r="39" spans="1:43" ht="16">
      <c r="A39" s="1136">
        <v>1142083493</v>
      </c>
      <c r="B39" s="1137" t="s">
        <v>1069</v>
      </c>
      <c r="C39" s="1137" t="s">
        <v>361</v>
      </c>
      <c r="D39" s="1137" t="s">
        <v>363</v>
      </c>
      <c r="E39" s="1137" t="s">
        <v>143</v>
      </c>
      <c r="F39" s="1137" t="s">
        <v>222</v>
      </c>
      <c r="G39" s="1137" t="s">
        <v>221</v>
      </c>
      <c r="H39" s="1131"/>
      <c r="I39" s="1131"/>
      <c r="Q39" s="1130" t="s">
        <v>1041</v>
      </c>
      <c r="R39" s="1154" t="str">
        <f t="shared" si="2"/>
        <v>Événements nationaux et internationaux</v>
      </c>
      <c r="S39" s="1141" t="s">
        <v>1032</v>
      </c>
      <c r="U39" s="1130" t="s">
        <v>1019</v>
      </c>
      <c r="V39" s="1141" t="s">
        <v>34</v>
      </c>
      <c r="W39" s="1130" t="s">
        <v>1009</v>
      </c>
      <c r="X39" s="1141"/>
      <c r="AQ39" s="1156" t="s">
        <v>3099</v>
      </c>
    </row>
    <row r="40" spans="1:43" ht="16">
      <c r="A40" s="1136">
        <v>1142083667</v>
      </c>
      <c r="B40" s="1137" t="s">
        <v>1299</v>
      </c>
      <c r="C40" s="1137" t="s">
        <v>6</v>
      </c>
      <c r="D40" s="1137"/>
      <c r="E40" s="1137"/>
      <c r="F40" s="1137" t="s">
        <v>208</v>
      </c>
      <c r="G40" s="1137" t="s">
        <v>207</v>
      </c>
      <c r="H40" s="1131"/>
      <c r="I40" s="1131"/>
      <c r="Q40" s="1130" t="s">
        <v>1039</v>
      </c>
      <c r="R40" s="1154" t="str">
        <f t="shared" si="2"/>
        <v>Organismes de diffusion et de production</v>
      </c>
      <c r="S40" s="1141" t="s">
        <v>1032</v>
      </c>
      <c r="T40" s="1153" t="s">
        <v>994</v>
      </c>
      <c r="U40" s="1130" t="s">
        <v>1020</v>
      </c>
      <c r="V40" s="1141" t="s">
        <v>983</v>
      </c>
      <c r="W40" s="1130" t="s">
        <v>1010</v>
      </c>
      <c r="X40" s="1141"/>
      <c r="AQ40" s="1156" t="s">
        <v>3098</v>
      </c>
    </row>
    <row r="41" spans="1:43">
      <c r="A41" s="1136">
        <v>1142087122</v>
      </c>
      <c r="B41" s="1137" t="s">
        <v>1070</v>
      </c>
      <c r="C41" s="1137" t="s">
        <v>361</v>
      </c>
      <c r="D41" s="1137" t="s">
        <v>360</v>
      </c>
      <c r="E41" s="1137" t="s">
        <v>153</v>
      </c>
      <c r="F41" s="1137" t="s">
        <v>198</v>
      </c>
      <c r="G41" s="1137" t="s">
        <v>197</v>
      </c>
      <c r="H41" s="1131"/>
      <c r="I41" s="1131"/>
      <c r="Q41" s="1130" t="s">
        <v>1042</v>
      </c>
      <c r="R41" s="1154" t="str">
        <f t="shared" si="2"/>
        <v>Diffuseurs et Événements nationaux et internationaux</v>
      </c>
      <c r="S41" s="1141" t="s">
        <v>1034</v>
      </c>
      <c r="T41" s="1153"/>
      <c r="U41" s="1130" t="s">
        <v>1021</v>
      </c>
      <c r="V41" s="1141" t="s">
        <v>1003</v>
      </c>
      <c r="W41" s="1130" t="s">
        <v>1009</v>
      </c>
      <c r="X41" s="1141"/>
    </row>
    <row r="42" spans="1:43" ht="13" customHeight="1">
      <c r="A42" s="1136">
        <v>1142087619</v>
      </c>
      <c r="B42" s="1137" t="s">
        <v>777</v>
      </c>
      <c r="C42" s="1137" t="s">
        <v>361</v>
      </c>
      <c r="D42" s="1137" t="s">
        <v>362</v>
      </c>
      <c r="E42" s="1137" t="s">
        <v>139</v>
      </c>
      <c r="F42" s="1137" t="s">
        <v>222</v>
      </c>
      <c r="G42" s="1137" t="s">
        <v>221</v>
      </c>
      <c r="H42" s="1131"/>
      <c r="I42" s="1131"/>
      <c r="Q42" s="1130" t="s">
        <v>1042</v>
      </c>
      <c r="R42" s="1154" t="str">
        <f t="shared" si="2"/>
        <v>Organismes de création et de production et Diffuseurs</v>
      </c>
      <c r="S42" s="1141" t="s">
        <v>1034</v>
      </c>
      <c r="U42" s="1130" t="s">
        <v>1022</v>
      </c>
      <c r="V42" s="1141" t="s">
        <v>1004</v>
      </c>
      <c r="W42" s="1130" t="s">
        <v>1009</v>
      </c>
      <c r="X42" s="1141"/>
    </row>
    <row r="43" spans="1:43" ht="12.65" customHeight="1">
      <c r="A43" s="1136">
        <v>1142087890</v>
      </c>
      <c r="B43" s="1137" t="s">
        <v>1300</v>
      </c>
      <c r="C43" s="1137" t="s">
        <v>6</v>
      </c>
      <c r="D43" s="1137"/>
      <c r="E43" s="1137"/>
      <c r="F43" s="1137" t="s">
        <v>226</v>
      </c>
      <c r="G43" s="1137" t="s">
        <v>225</v>
      </c>
      <c r="H43" s="1131"/>
      <c r="I43" s="1131"/>
      <c r="Q43" s="1130" t="s">
        <v>1042</v>
      </c>
      <c r="R43" s="1154" t="str">
        <f t="shared" si="2"/>
        <v>Organismes de création et de production et Diffuseurs</v>
      </c>
      <c r="S43" s="1141" t="s">
        <v>1034</v>
      </c>
      <c r="U43" s="1130" t="s">
        <v>1022</v>
      </c>
      <c r="V43" s="1141" t="s">
        <v>1004</v>
      </c>
      <c r="W43" s="1130" t="s">
        <v>1009</v>
      </c>
      <c r="X43" s="1141"/>
      <c r="Y43" s="1144"/>
    </row>
    <row r="44" spans="1:43" ht="12.65" customHeight="1">
      <c r="A44" s="1136">
        <v>1142091066</v>
      </c>
      <c r="B44" s="1137" t="s">
        <v>1071</v>
      </c>
      <c r="C44" s="1137" t="s">
        <v>361</v>
      </c>
      <c r="D44" s="1137" t="s">
        <v>362</v>
      </c>
      <c r="E44" s="1137" t="s">
        <v>139</v>
      </c>
      <c r="F44" s="1137" t="s">
        <v>222</v>
      </c>
      <c r="G44" s="1137" t="s">
        <v>221</v>
      </c>
      <c r="H44" s="1131"/>
      <c r="I44" s="1131"/>
      <c r="Q44" s="1130" t="s">
        <v>1042</v>
      </c>
      <c r="R44" s="1154" t="str">
        <f t="shared" si="2"/>
        <v>Organismes de création et de production et Événements nationaux et internationaux</v>
      </c>
      <c r="S44" s="1141" t="s">
        <v>1034</v>
      </c>
      <c r="U44" s="1130" t="s">
        <v>1023</v>
      </c>
      <c r="V44" s="1141" t="s">
        <v>1005</v>
      </c>
      <c r="W44" s="1130" t="s">
        <v>1009</v>
      </c>
      <c r="X44" s="1141"/>
      <c r="Y44" s="1144"/>
    </row>
    <row r="45" spans="1:43">
      <c r="A45" s="1136">
        <v>1142105379</v>
      </c>
      <c r="B45" s="1137" t="s">
        <v>1301</v>
      </c>
      <c r="C45" s="1137" t="s">
        <v>6</v>
      </c>
      <c r="D45" s="1137"/>
      <c r="E45" s="1137"/>
      <c r="F45" s="1137" t="s">
        <v>196</v>
      </c>
      <c r="G45" s="1137" t="s">
        <v>195</v>
      </c>
      <c r="H45" s="1131"/>
      <c r="I45" s="1131"/>
      <c r="Q45" s="1130" t="s">
        <v>1042</v>
      </c>
      <c r="R45" s="1154" t="str">
        <f t="shared" si="2"/>
        <v>Organismes de création et de production, Diffuseurs et Événements nationaux et internationaux</v>
      </c>
      <c r="S45" s="1141" t="s">
        <v>1034</v>
      </c>
      <c r="U45" s="1130" t="s">
        <v>1024</v>
      </c>
      <c r="V45" s="1141" t="s">
        <v>1006</v>
      </c>
      <c r="W45" s="1130" t="s">
        <v>1009</v>
      </c>
      <c r="Y45" s="1144"/>
    </row>
    <row r="46" spans="1:43">
      <c r="A46" s="1136">
        <v>1142110007</v>
      </c>
      <c r="B46" s="1137" t="s">
        <v>1302</v>
      </c>
      <c r="C46" s="1137" t="s">
        <v>6</v>
      </c>
      <c r="D46" s="1137"/>
      <c r="E46" s="1137"/>
      <c r="F46" s="1137" t="s">
        <v>228</v>
      </c>
      <c r="G46" s="1137" t="s">
        <v>227</v>
      </c>
      <c r="H46" s="1131"/>
      <c r="I46" s="1131"/>
      <c r="Q46" s="1130" t="s">
        <v>1042</v>
      </c>
      <c r="R46" s="1154" t="str">
        <f t="shared" si="2"/>
        <v>Organismes de diffusion et de production et Événements nationaux et internationaux</v>
      </c>
      <c r="S46" s="1141" t="s">
        <v>1034</v>
      </c>
      <c r="U46" s="1130" t="s">
        <v>1025</v>
      </c>
      <c r="V46" s="1141" t="s">
        <v>1031</v>
      </c>
      <c r="W46" s="1130" t="s">
        <v>1010</v>
      </c>
      <c r="Y46" s="1144"/>
    </row>
    <row r="47" spans="1:43">
      <c r="A47" s="1136">
        <v>1142111427</v>
      </c>
      <c r="B47" s="1137" t="s">
        <v>1072</v>
      </c>
      <c r="C47" s="1137" t="s">
        <v>361</v>
      </c>
      <c r="D47" s="1137" t="s">
        <v>360</v>
      </c>
      <c r="E47" s="1137" t="s">
        <v>153</v>
      </c>
      <c r="F47" s="1137" t="s">
        <v>206</v>
      </c>
      <c r="G47" s="1137" t="s">
        <v>205</v>
      </c>
      <c r="H47" s="1131"/>
      <c r="I47" s="1131"/>
      <c r="Q47" s="1130" t="s">
        <v>1042</v>
      </c>
      <c r="R47" s="1154" t="str">
        <f t="shared" si="2"/>
        <v>Diffuseurs et organismes de services</v>
      </c>
      <c r="S47" s="1141" t="s">
        <v>1034</v>
      </c>
      <c r="U47" s="1130" t="s">
        <v>1801</v>
      </c>
      <c r="V47" s="1131" t="s">
        <v>1035</v>
      </c>
      <c r="W47" s="1130" t="s">
        <v>1009</v>
      </c>
      <c r="Y47" s="1144"/>
    </row>
    <row r="48" spans="1:43">
      <c r="A48" s="1136">
        <v>1142112268</v>
      </c>
      <c r="B48" s="1137" t="s">
        <v>1303</v>
      </c>
      <c r="C48" s="1137" t="s">
        <v>6</v>
      </c>
      <c r="D48" s="1137"/>
      <c r="E48" s="1137"/>
      <c r="F48" s="1137" t="s">
        <v>210</v>
      </c>
      <c r="G48" s="1137" t="s">
        <v>209</v>
      </c>
      <c r="H48" s="1131"/>
      <c r="I48" s="1131"/>
      <c r="R48" s="1130" t="str">
        <f t="shared" si="2"/>
        <v>Événements nationaux et internationaux et organismes de soutien à la production</v>
      </c>
      <c r="U48" s="1130" t="s">
        <v>1802</v>
      </c>
      <c r="V48" s="1132" t="s">
        <v>1036</v>
      </c>
      <c r="W48" s="1130" t="s">
        <v>1009</v>
      </c>
    </row>
    <row r="49" spans="1:33">
      <c r="A49" s="1136">
        <v>1142119263</v>
      </c>
      <c r="B49" s="1137" t="s">
        <v>325</v>
      </c>
      <c r="C49" s="1137" t="s">
        <v>361</v>
      </c>
      <c r="D49" s="1137" t="s">
        <v>360</v>
      </c>
      <c r="E49" s="1137" t="s">
        <v>153</v>
      </c>
      <c r="F49" s="1137" t="s">
        <v>212</v>
      </c>
      <c r="G49" s="1137" t="s">
        <v>211</v>
      </c>
      <c r="H49" s="1131"/>
      <c r="I49" s="1131"/>
      <c r="U49" s="1130" t="s">
        <v>1803</v>
      </c>
    </row>
    <row r="50" spans="1:33">
      <c r="A50" s="1136">
        <v>1142119859</v>
      </c>
      <c r="B50" s="1137" t="s">
        <v>870</v>
      </c>
      <c r="C50" s="1137" t="s">
        <v>361</v>
      </c>
      <c r="D50" s="1137" t="s">
        <v>812</v>
      </c>
      <c r="E50" s="1137" t="s">
        <v>152</v>
      </c>
      <c r="F50" s="1137" t="s">
        <v>218</v>
      </c>
      <c r="G50" s="1137" t="s">
        <v>217</v>
      </c>
      <c r="H50" s="1131"/>
      <c r="I50" s="1131"/>
      <c r="Q50" s="1157">
        <v>1</v>
      </c>
      <c r="R50" s="1157">
        <v>2</v>
      </c>
      <c r="S50" s="1157">
        <v>3</v>
      </c>
      <c r="T50" s="1157">
        <v>4</v>
      </c>
      <c r="U50" s="1157">
        <v>5</v>
      </c>
      <c r="V50" s="1157">
        <v>6</v>
      </c>
      <c r="W50" s="1157">
        <v>7</v>
      </c>
      <c r="X50" s="1157">
        <v>8</v>
      </c>
      <c r="Y50" s="1157">
        <v>9</v>
      </c>
      <c r="Z50" s="1157">
        <v>10</v>
      </c>
      <c r="AA50" s="1157">
        <v>11</v>
      </c>
      <c r="AB50" s="1157">
        <v>12</v>
      </c>
      <c r="AC50" s="1157">
        <v>13</v>
      </c>
      <c r="AD50" s="1157">
        <v>14</v>
      </c>
      <c r="AE50" s="1130">
        <v>15</v>
      </c>
      <c r="AF50" s="1130">
        <v>16</v>
      </c>
      <c r="AG50" s="1130">
        <v>17</v>
      </c>
    </row>
    <row r="51" spans="1:33">
      <c r="A51" s="1136">
        <v>1142139840</v>
      </c>
      <c r="B51" s="1137" t="s">
        <v>1073</v>
      </c>
      <c r="C51" s="1137" t="s">
        <v>361</v>
      </c>
      <c r="D51" s="1137" t="s">
        <v>363</v>
      </c>
      <c r="E51" s="1137" t="s">
        <v>143</v>
      </c>
      <c r="F51" s="1137" t="s">
        <v>222</v>
      </c>
      <c r="G51" s="1137" t="s">
        <v>221</v>
      </c>
      <c r="H51" s="1131"/>
      <c r="I51" s="1131"/>
      <c r="Q51" s="1131" t="s">
        <v>193</v>
      </c>
      <c r="R51" s="1131" t="s">
        <v>193</v>
      </c>
      <c r="S51" s="1131" t="s">
        <v>193</v>
      </c>
      <c r="T51" s="1131" t="s">
        <v>193</v>
      </c>
      <c r="U51" s="1131" t="s">
        <v>193</v>
      </c>
      <c r="V51" s="1131" t="s">
        <v>193</v>
      </c>
      <c r="W51" s="1131" t="s">
        <v>193</v>
      </c>
      <c r="X51" s="1131" t="s">
        <v>193</v>
      </c>
      <c r="Y51" s="1131" t="s">
        <v>193</v>
      </c>
      <c r="Z51" s="1131" t="s">
        <v>193</v>
      </c>
      <c r="AA51" s="1131" t="s">
        <v>193</v>
      </c>
      <c r="AB51" s="1131" t="s">
        <v>193</v>
      </c>
      <c r="AC51" s="1131" t="s">
        <v>193</v>
      </c>
      <c r="AD51" s="1131" t="s">
        <v>193</v>
      </c>
      <c r="AE51" s="1158" t="s">
        <v>193</v>
      </c>
      <c r="AF51" s="1158" t="s">
        <v>193</v>
      </c>
      <c r="AG51" s="1158" t="s">
        <v>193</v>
      </c>
    </row>
    <row r="52" spans="1:33">
      <c r="A52" s="1136">
        <v>1142140871</v>
      </c>
      <c r="B52" s="1137" t="s">
        <v>1304</v>
      </c>
      <c r="C52" s="1137" t="s">
        <v>6</v>
      </c>
      <c r="D52" s="1137"/>
      <c r="E52" s="1137"/>
      <c r="F52" s="1137" t="s">
        <v>212</v>
      </c>
      <c r="G52" s="1137" t="s">
        <v>211</v>
      </c>
      <c r="H52" s="1131"/>
      <c r="I52" s="1131"/>
      <c r="Q52" s="1141" t="s">
        <v>291</v>
      </c>
      <c r="R52" s="1141" t="s">
        <v>1047</v>
      </c>
      <c r="S52" s="1141" t="s">
        <v>986</v>
      </c>
      <c r="T52" s="1141" t="s">
        <v>293</v>
      </c>
      <c r="U52" s="1141" t="s">
        <v>1001</v>
      </c>
      <c r="V52" s="1141" t="s">
        <v>134</v>
      </c>
      <c r="W52" s="1141" t="s">
        <v>34</v>
      </c>
      <c r="X52" s="1141" t="s">
        <v>34</v>
      </c>
      <c r="Y52" s="1141" t="s">
        <v>983</v>
      </c>
      <c r="Z52" s="1141" t="s">
        <v>1003</v>
      </c>
      <c r="AA52" s="1141" t="s">
        <v>1004</v>
      </c>
      <c r="AB52" s="1141" t="s">
        <v>1005</v>
      </c>
      <c r="AC52" s="1141" t="s">
        <v>1006</v>
      </c>
      <c r="AD52" s="1141" t="s">
        <v>1031</v>
      </c>
      <c r="AE52" s="1132" t="s">
        <v>1035</v>
      </c>
      <c r="AF52" s="1132" t="s">
        <v>1036</v>
      </c>
    </row>
    <row r="53" spans="1:33">
      <c r="A53" s="1136">
        <v>1142143651</v>
      </c>
      <c r="B53" s="1137" t="s">
        <v>1074</v>
      </c>
      <c r="C53" s="1137" t="s">
        <v>359</v>
      </c>
      <c r="D53" s="1137" t="s">
        <v>360</v>
      </c>
      <c r="E53" s="1137" t="s">
        <v>153</v>
      </c>
      <c r="F53" s="1137" t="s">
        <v>216</v>
      </c>
      <c r="G53" s="1137" t="s">
        <v>215</v>
      </c>
      <c r="H53" s="1131"/>
      <c r="I53" s="1131"/>
      <c r="Q53" s="1141" t="s">
        <v>163</v>
      </c>
      <c r="R53" s="1141" t="s">
        <v>984</v>
      </c>
      <c r="S53" s="1144"/>
      <c r="T53" s="1144"/>
      <c r="U53" s="1141" t="s">
        <v>1002</v>
      </c>
      <c r="V53" s="1144"/>
      <c r="W53" s="1144"/>
      <c r="X53" s="1144"/>
      <c r="Y53" s="1144"/>
      <c r="Z53" s="1144"/>
      <c r="AA53" s="1144"/>
      <c r="AB53" s="1144"/>
      <c r="AC53" s="1144"/>
      <c r="AD53" s="1144"/>
    </row>
    <row r="54" spans="1:33">
      <c r="A54" s="1136">
        <v>1142144691</v>
      </c>
      <c r="B54" s="1137" t="s">
        <v>908</v>
      </c>
      <c r="C54" s="1137" t="s">
        <v>361</v>
      </c>
      <c r="D54" s="1137" t="s">
        <v>812</v>
      </c>
      <c r="E54" s="1137" t="s">
        <v>152</v>
      </c>
      <c r="F54" s="1137" t="s">
        <v>196</v>
      </c>
      <c r="G54" s="1137" t="s">
        <v>195</v>
      </c>
      <c r="H54" s="1131"/>
      <c r="I54" s="1131"/>
      <c r="Q54" s="1141" t="s">
        <v>162</v>
      </c>
      <c r="R54" s="1141" t="s">
        <v>985</v>
      </c>
      <c r="S54" s="1144"/>
      <c r="T54" s="1144"/>
      <c r="U54" s="1144"/>
      <c r="V54" s="1144"/>
      <c r="W54" s="1144"/>
      <c r="X54" s="1144"/>
      <c r="Y54" s="1144"/>
      <c r="Z54" s="1144"/>
      <c r="AA54" s="1144"/>
      <c r="AB54" s="1144"/>
      <c r="AC54" s="1144"/>
      <c r="AD54" s="1144"/>
    </row>
    <row r="55" spans="1:33">
      <c r="A55" s="1136">
        <v>1142150078</v>
      </c>
      <c r="B55" s="1137" t="s">
        <v>914</v>
      </c>
      <c r="C55" s="1137" t="s">
        <v>361</v>
      </c>
      <c r="D55" s="1137" t="s">
        <v>812</v>
      </c>
      <c r="E55" s="1137" t="s">
        <v>152</v>
      </c>
      <c r="F55" s="1137" t="s">
        <v>222</v>
      </c>
      <c r="G55" s="1137" t="s">
        <v>221</v>
      </c>
      <c r="H55" s="1131"/>
      <c r="I55" s="1131"/>
      <c r="Q55" s="1144"/>
      <c r="R55" s="1141" t="s">
        <v>982</v>
      </c>
      <c r="S55" s="1144"/>
      <c r="T55" s="1144"/>
      <c r="U55" s="1144"/>
      <c r="V55" s="1144"/>
      <c r="W55" s="1144"/>
      <c r="X55" s="1144"/>
      <c r="Y55" s="1144"/>
      <c r="Z55" s="1144"/>
      <c r="AA55" s="1144"/>
      <c r="AB55" s="1144"/>
      <c r="AC55" s="1144"/>
      <c r="AD55" s="1144"/>
    </row>
    <row r="56" spans="1:33">
      <c r="A56" s="1136">
        <v>1142155416</v>
      </c>
      <c r="B56" s="1137" t="s">
        <v>651</v>
      </c>
      <c r="C56" s="1137" t="s">
        <v>361</v>
      </c>
      <c r="D56" s="1137" t="s">
        <v>365</v>
      </c>
      <c r="E56" s="1137" t="s">
        <v>135</v>
      </c>
      <c r="F56" s="1137" t="s">
        <v>222</v>
      </c>
      <c r="G56" s="1137" t="s">
        <v>221</v>
      </c>
      <c r="H56" s="1131"/>
      <c r="I56" s="1131"/>
      <c r="R56" s="1141" t="s">
        <v>986</v>
      </c>
      <c r="Y56" s="1144"/>
    </row>
    <row r="57" spans="1:33">
      <c r="A57" s="1136">
        <v>1142166124</v>
      </c>
      <c r="B57" s="1137" t="s">
        <v>545</v>
      </c>
      <c r="C57" s="1137" t="s">
        <v>361</v>
      </c>
      <c r="D57" s="1137" t="s">
        <v>363</v>
      </c>
      <c r="E57" s="1137" t="s">
        <v>143</v>
      </c>
      <c r="F57" s="1137" t="s">
        <v>222</v>
      </c>
      <c r="G57" s="1137" t="s">
        <v>221</v>
      </c>
      <c r="H57" s="1131"/>
      <c r="I57" s="1131"/>
    </row>
    <row r="58" spans="1:33">
      <c r="A58" s="1136">
        <v>1142171116</v>
      </c>
      <c r="B58" s="1137" t="s">
        <v>326</v>
      </c>
      <c r="C58" s="1137" t="s">
        <v>361</v>
      </c>
      <c r="D58" s="1137" t="s">
        <v>360</v>
      </c>
      <c r="E58" s="1137" t="s">
        <v>153</v>
      </c>
      <c r="F58" s="1137" t="s">
        <v>198</v>
      </c>
      <c r="G58" s="1137" t="s">
        <v>197</v>
      </c>
      <c r="H58" s="1131"/>
      <c r="I58" s="1131"/>
    </row>
    <row r="59" spans="1:33">
      <c r="A59" s="1136">
        <v>1142171470</v>
      </c>
      <c r="B59" s="1137" t="s">
        <v>833</v>
      </c>
      <c r="C59" s="1137" t="s">
        <v>361</v>
      </c>
      <c r="D59" s="1137" t="s">
        <v>812</v>
      </c>
      <c r="E59" s="1137" t="s">
        <v>152</v>
      </c>
      <c r="F59" s="1137" t="s">
        <v>222</v>
      </c>
      <c r="G59" s="1137" t="s">
        <v>221</v>
      </c>
      <c r="H59" s="1131"/>
      <c r="I59" s="1131"/>
    </row>
    <row r="60" spans="1:33">
      <c r="A60" s="1136">
        <v>1142172056</v>
      </c>
      <c r="B60" s="1137" t="s">
        <v>471</v>
      </c>
      <c r="C60" s="1137" t="s">
        <v>361</v>
      </c>
      <c r="D60" s="1137" t="s">
        <v>362</v>
      </c>
      <c r="E60" s="1137" t="s">
        <v>139</v>
      </c>
      <c r="F60" s="1137" t="s">
        <v>200</v>
      </c>
      <c r="G60" s="1137" t="s">
        <v>199</v>
      </c>
      <c r="H60" s="1131"/>
      <c r="I60" s="1131"/>
    </row>
    <row r="61" spans="1:33">
      <c r="A61" s="1136">
        <v>1142172528</v>
      </c>
      <c r="B61" s="1137" t="s">
        <v>779</v>
      </c>
      <c r="C61" s="1137" t="s">
        <v>361</v>
      </c>
      <c r="D61" s="1137" t="s">
        <v>365</v>
      </c>
      <c r="E61" s="1137" t="s">
        <v>135</v>
      </c>
      <c r="F61" s="1137" t="s">
        <v>222</v>
      </c>
      <c r="G61" s="1137" t="s">
        <v>221</v>
      </c>
      <c r="H61" s="1131"/>
      <c r="I61" s="1131"/>
    </row>
    <row r="62" spans="1:33">
      <c r="A62" s="1136">
        <v>1142177238</v>
      </c>
      <c r="B62" s="1137" t="s">
        <v>568</v>
      </c>
      <c r="C62" s="1137" t="s">
        <v>361</v>
      </c>
      <c r="D62" s="1137" t="s">
        <v>366</v>
      </c>
      <c r="E62" s="1137" t="s">
        <v>96</v>
      </c>
      <c r="F62" s="1137" t="s">
        <v>222</v>
      </c>
      <c r="G62" s="1137" t="s">
        <v>221</v>
      </c>
      <c r="H62" s="1131"/>
      <c r="I62" s="1131"/>
    </row>
    <row r="63" spans="1:33">
      <c r="A63" s="1136">
        <v>1142185694</v>
      </c>
      <c r="B63" s="1137" t="s">
        <v>900</v>
      </c>
      <c r="C63" s="1137" t="s">
        <v>361</v>
      </c>
      <c r="D63" s="1137" t="s">
        <v>812</v>
      </c>
      <c r="E63" s="1137" t="s">
        <v>152</v>
      </c>
      <c r="F63" s="1137" t="s">
        <v>198</v>
      </c>
      <c r="G63" s="1137" t="s">
        <v>197</v>
      </c>
      <c r="H63" s="1131"/>
      <c r="I63" s="1131"/>
    </row>
    <row r="64" spans="1:33">
      <c r="A64" s="1136">
        <v>1142196279</v>
      </c>
      <c r="B64" s="1137" t="s">
        <v>659</v>
      </c>
      <c r="C64" s="1137" t="s">
        <v>361</v>
      </c>
      <c r="D64" s="1137" t="s">
        <v>362</v>
      </c>
      <c r="E64" s="1137" t="s">
        <v>139</v>
      </c>
      <c r="F64" s="1137" t="s">
        <v>222</v>
      </c>
      <c r="G64" s="1137" t="s">
        <v>221</v>
      </c>
      <c r="H64" s="1131"/>
      <c r="I64" s="1131"/>
    </row>
    <row r="65" spans="1:9">
      <c r="A65" s="1136">
        <v>1142196311</v>
      </c>
      <c r="B65" s="1137" t="s">
        <v>709</v>
      </c>
      <c r="C65" s="1137" t="s">
        <v>6</v>
      </c>
      <c r="D65" s="1137"/>
      <c r="E65" s="1137"/>
      <c r="F65" s="1137" t="s">
        <v>222</v>
      </c>
      <c r="G65" s="1137" t="s">
        <v>221</v>
      </c>
      <c r="H65" s="1131"/>
      <c r="I65" s="1131"/>
    </row>
    <row r="66" spans="1:9">
      <c r="A66" s="1136">
        <v>1142198069</v>
      </c>
      <c r="B66" s="1137" t="s">
        <v>1075</v>
      </c>
      <c r="C66" s="1137" t="s">
        <v>361</v>
      </c>
      <c r="D66" s="1137" t="s">
        <v>360</v>
      </c>
      <c r="E66" s="1137" t="s">
        <v>153</v>
      </c>
      <c r="F66" s="1137" t="s">
        <v>222</v>
      </c>
      <c r="G66" s="1137" t="s">
        <v>221</v>
      </c>
      <c r="H66" s="1131"/>
      <c r="I66" s="1131"/>
    </row>
    <row r="67" spans="1:9">
      <c r="A67" s="1136">
        <v>1142205724</v>
      </c>
      <c r="B67" s="1137" t="s">
        <v>1076</v>
      </c>
      <c r="C67" s="1137" t="s">
        <v>361</v>
      </c>
      <c r="D67" s="1137" t="s">
        <v>812</v>
      </c>
      <c r="E67" s="1137" t="s">
        <v>152</v>
      </c>
      <c r="F67" s="1137" t="s">
        <v>228</v>
      </c>
      <c r="G67" s="1137" t="s">
        <v>227</v>
      </c>
      <c r="H67" s="1131"/>
      <c r="I67" s="1131"/>
    </row>
    <row r="68" spans="1:9">
      <c r="A68" s="1136">
        <v>1142206805</v>
      </c>
      <c r="B68" s="1137" t="s">
        <v>925</v>
      </c>
      <c r="C68" s="1137" t="s">
        <v>359</v>
      </c>
      <c r="D68" s="1137" t="s">
        <v>812</v>
      </c>
      <c r="E68" s="1137" t="s">
        <v>152</v>
      </c>
      <c r="F68" s="1137" t="s">
        <v>214</v>
      </c>
      <c r="G68" s="1137" t="s">
        <v>213</v>
      </c>
      <c r="H68" s="1131"/>
      <c r="I68" s="1131"/>
    </row>
    <row r="69" spans="1:9">
      <c r="A69" s="1136">
        <v>1142239574</v>
      </c>
      <c r="B69" s="1137" t="s">
        <v>636</v>
      </c>
      <c r="C69" s="1137" t="s">
        <v>361</v>
      </c>
      <c r="D69" s="1137" t="s">
        <v>365</v>
      </c>
      <c r="E69" s="1137" t="s">
        <v>135</v>
      </c>
      <c r="F69" s="1137" t="s">
        <v>222</v>
      </c>
      <c r="G69" s="1137" t="s">
        <v>221</v>
      </c>
      <c r="H69" s="1131"/>
      <c r="I69" s="1131"/>
    </row>
    <row r="70" spans="1:9">
      <c r="A70" s="1136">
        <v>1142239939</v>
      </c>
      <c r="B70" s="1137" t="s">
        <v>472</v>
      </c>
      <c r="C70" s="1137" t="s">
        <v>361</v>
      </c>
      <c r="D70" s="1137" t="s">
        <v>363</v>
      </c>
      <c r="E70" s="1137" t="s">
        <v>143</v>
      </c>
      <c r="F70" s="1137" t="s">
        <v>200</v>
      </c>
      <c r="G70" s="1137" t="s">
        <v>199</v>
      </c>
      <c r="H70" s="1131"/>
      <c r="I70" s="1131"/>
    </row>
    <row r="71" spans="1:9">
      <c r="A71" s="1136">
        <v>1142243139</v>
      </c>
      <c r="B71" s="1137" t="s">
        <v>842</v>
      </c>
      <c r="C71" s="1137" t="s">
        <v>361</v>
      </c>
      <c r="D71" s="1137" t="s">
        <v>812</v>
      </c>
      <c r="E71" s="1137" t="s">
        <v>152</v>
      </c>
      <c r="F71" s="1137" t="s">
        <v>222</v>
      </c>
      <c r="G71" s="1137" t="s">
        <v>221</v>
      </c>
      <c r="H71" s="1131"/>
      <c r="I71" s="1131"/>
    </row>
    <row r="72" spans="1:9">
      <c r="A72" s="1136">
        <v>1142254151</v>
      </c>
      <c r="B72" s="1137" t="s">
        <v>405</v>
      </c>
      <c r="C72" s="1137" t="s">
        <v>361</v>
      </c>
      <c r="D72" s="1137" t="s">
        <v>363</v>
      </c>
      <c r="E72" s="1137" t="s">
        <v>143</v>
      </c>
      <c r="F72" s="1137" t="s">
        <v>212</v>
      </c>
      <c r="G72" s="1137" t="s">
        <v>211</v>
      </c>
      <c r="H72" s="1131"/>
      <c r="I72" s="1131"/>
    </row>
    <row r="73" spans="1:9">
      <c r="A73" s="1136">
        <v>1142269936</v>
      </c>
      <c r="B73" s="1137" t="s">
        <v>1077</v>
      </c>
      <c r="C73" s="1137" t="s">
        <v>361</v>
      </c>
      <c r="D73" s="1137" t="s">
        <v>362</v>
      </c>
      <c r="E73" s="1137" t="s">
        <v>139</v>
      </c>
      <c r="F73" s="1137" t="s">
        <v>222</v>
      </c>
      <c r="G73" s="1137" t="s">
        <v>221</v>
      </c>
      <c r="H73" s="1131"/>
      <c r="I73" s="1131"/>
    </row>
    <row r="74" spans="1:9">
      <c r="A74" s="1136">
        <v>1142271338</v>
      </c>
      <c r="B74" s="1137" t="s">
        <v>1305</v>
      </c>
      <c r="C74" s="1137" t="s">
        <v>6</v>
      </c>
      <c r="D74" s="1137"/>
      <c r="E74" s="1137"/>
      <c r="F74" s="1137" t="s">
        <v>224</v>
      </c>
      <c r="G74" s="1137" t="s">
        <v>223</v>
      </c>
      <c r="H74" s="1131"/>
      <c r="I74" s="1131"/>
    </row>
    <row r="75" spans="1:9">
      <c r="A75" s="1136">
        <v>1142271908</v>
      </c>
      <c r="B75" s="1137" t="s">
        <v>864</v>
      </c>
      <c r="C75" s="1137" t="s">
        <v>361</v>
      </c>
      <c r="D75" s="1137" t="s">
        <v>815</v>
      </c>
      <c r="E75" s="1137" t="s">
        <v>229</v>
      </c>
      <c r="F75" s="1137" t="s">
        <v>222</v>
      </c>
      <c r="G75" s="1137" t="s">
        <v>221</v>
      </c>
      <c r="H75" s="1131"/>
      <c r="I75" s="1131"/>
    </row>
    <row r="76" spans="1:9">
      <c r="A76" s="1136">
        <v>1142273805</v>
      </c>
      <c r="B76" s="1137" t="s">
        <v>525</v>
      </c>
      <c r="C76" s="1137" t="s">
        <v>6</v>
      </c>
      <c r="D76" s="1137"/>
      <c r="E76" s="1137"/>
      <c r="F76" s="1137" t="s">
        <v>212</v>
      </c>
      <c r="G76" s="1137" t="s">
        <v>211</v>
      </c>
      <c r="H76" s="1131"/>
      <c r="I76" s="1131"/>
    </row>
    <row r="77" spans="1:9">
      <c r="A77" s="1136">
        <v>1142284406</v>
      </c>
      <c r="B77" s="1137" t="s">
        <v>388</v>
      </c>
      <c r="C77" s="1137" t="s">
        <v>361</v>
      </c>
      <c r="D77" s="1137" t="s">
        <v>360</v>
      </c>
      <c r="E77" s="1137" t="s">
        <v>153</v>
      </c>
      <c r="F77" s="1137" t="s">
        <v>204</v>
      </c>
      <c r="G77" s="1137" t="s">
        <v>203</v>
      </c>
      <c r="H77" s="1131"/>
      <c r="I77" s="1131"/>
    </row>
    <row r="78" spans="1:9">
      <c r="A78" s="1136">
        <v>1142288886</v>
      </c>
      <c r="B78" s="1137" t="s">
        <v>1306</v>
      </c>
      <c r="C78" s="1137" t="s">
        <v>6</v>
      </c>
      <c r="D78" s="1137"/>
      <c r="E78" s="1137"/>
      <c r="F78" s="1137" t="s">
        <v>222</v>
      </c>
      <c r="G78" s="1137" t="s">
        <v>221</v>
      </c>
      <c r="H78" s="1131"/>
      <c r="I78" s="1131"/>
    </row>
    <row r="79" spans="1:9">
      <c r="A79" s="1136">
        <v>1142292623</v>
      </c>
      <c r="B79" s="1137" t="s">
        <v>570</v>
      </c>
      <c r="C79" s="1137" t="s">
        <v>361</v>
      </c>
      <c r="D79" s="1137" t="s">
        <v>362</v>
      </c>
      <c r="E79" s="1137" t="s">
        <v>139</v>
      </c>
      <c r="F79" s="1137" t="s">
        <v>222</v>
      </c>
      <c r="G79" s="1137" t="s">
        <v>221</v>
      </c>
      <c r="H79" s="1131"/>
      <c r="I79" s="1131"/>
    </row>
    <row r="80" spans="1:9">
      <c r="A80" s="1136">
        <v>1142293100</v>
      </c>
      <c r="B80" s="1137" t="s">
        <v>913</v>
      </c>
      <c r="C80" s="1137" t="s">
        <v>361</v>
      </c>
      <c r="D80" s="1137" t="s">
        <v>812</v>
      </c>
      <c r="E80" s="1137" t="s">
        <v>152</v>
      </c>
      <c r="F80" s="1137" t="s">
        <v>218</v>
      </c>
      <c r="G80" s="1137" t="s">
        <v>217</v>
      </c>
      <c r="H80" s="1131"/>
      <c r="I80" s="1131"/>
    </row>
    <row r="81" spans="1:9">
      <c r="A81" s="1136">
        <v>1142298240</v>
      </c>
      <c r="B81" s="1137" t="s">
        <v>655</v>
      </c>
      <c r="C81" s="1137" t="s">
        <v>361</v>
      </c>
      <c r="D81" s="1137" t="s">
        <v>362</v>
      </c>
      <c r="E81" s="1137" t="s">
        <v>139</v>
      </c>
      <c r="F81" s="1137" t="s">
        <v>222</v>
      </c>
      <c r="G81" s="1137" t="s">
        <v>221</v>
      </c>
      <c r="H81" s="1131"/>
      <c r="I81" s="1131"/>
    </row>
    <row r="82" spans="1:9">
      <c r="A82" s="1136">
        <v>1142312264</v>
      </c>
      <c r="B82" s="1137" t="s">
        <v>1307</v>
      </c>
      <c r="C82" s="1137" t="s">
        <v>6</v>
      </c>
      <c r="D82" s="1137"/>
      <c r="E82" s="1137"/>
      <c r="F82" s="1137" t="s">
        <v>218</v>
      </c>
      <c r="G82" s="1137" t="s">
        <v>217</v>
      </c>
      <c r="H82" s="1131"/>
      <c r="I82" s="1131"/>
    </row>
    <row r="83" spans="1:9">
      <c r="A83" s="1136">
        <v>1142313288</v>
      </c>
      <c r="B83" s="1137" t="s">
        <v>583</v>
      </c>
      <c r="C83" s="1137" t="s">
        <v>361</v>
      </c>
      <c r="D83" s="1137" t="s">
        <v>365</v>
      </c>
      <c r="E83" s="1137" t="s">
        <v>135</v>
      </c>
      <c r="F83" s="1137" t="s">
        <v>222</v>
      </c>
      <c r="G83" s="1137" t="s">
        <v>221</v>
      </c>
      <c r="H83" s="1131"/>
      <c r="I83" s="1131"/>
    </row>
    <row r="84" spans="1:9">
      <c r="A84" s="1136">
        <v>1142313585</v>
      </c>
      <c r="B84" s="1137" t="s">
        <v>1078</v>
      </c>
      <c r="C84" s="1137" t="s">
        <v>359</v>
      </c>
      <c r="D84" s="1137" t="s">
        <v>364</v>
      </c>
      <c r="E84" s="1137" t="s">
        <v>146</v>
      </c>
      <c r="F84" s="1137" t="s">
        <v>226</v>
      </c>
      <c r="G84" s="1137" t="s">
        <v>225</v>
      </c>
      <c r="H84" s="1131"/>
      <c r="I84" s="1131"/>
    </row>
    <row r="85" spans="1:9">
      <c r="A85" s="1136">
        <v>1142318055</v>
      </c>
      <c r="B85" s="1137" t="s">
        <v>627</v>
      </c>
      <c r="C85" s="1137" t="s">
        <v>361</v>
      </c>
      <c r="D85" s="1137" t="s">
        <v>363</v>
      </c>
      <c r="E85" s="1137" t="s">
        <v>143</v>
      </c>
      <c r="F85" s="1137" t="s">
        <v>202</v>
      </c>
      <c r="G85" s="1137" t="s">
        <v>201</v>
      </c>
      <c r="H85" s="1131"/>
      <c r="I85" s="1131"/>
    </row>
    <row r="86" spans="1:9">
      <c r="A86" s="1136">
        <v>1142319103</v>
      </c>
      <c r="B86" s="1137" t="s">
        <v>1079</v>
      </c>
      <c r="C86" s="1137" t="s">
        <v>361</v>
      </c>
      <c r="D86" s="1137" t="s">
        <v>362</v>
      </c>
      <c r="E86" s="1137" t="s">
        <v>139</v>
      </c>
      <c r="F86" s="1137" t="s">
        <v>222</v>
      </c>
      <c r="G86" s="1137" t="s">
        <v>221</v>
      </c>
      <c r="H86" s="1131"/>
      <c r="I86" s="1131"/>
    </row>
    <row r="87" spans="1:9">
      <c r="A87" s="1136">
        <v>1142320242</v>
      </c>
      <c r="B87" s="1137" t="s">
        <v>841</v>
      </c>
      <c r="C87" s="1137" t="s">
        <v>361</v>
      </c>
      <c r="D87" s="1137" t="s">
        <v>812</v>
      </c>
      <c r="E87" s="1137" t="s">
        <v>152</v>
      </c>
      <c r="F87" s="1137" t="s">
        <v>222</v>
      </c>
      <c r="G87" s="1137" t="s">
        <v>221</v>
      </c>
      <c r="H87" s="1131"/>
      <c r="I87" s="1131"/>
    </row>
    <row r="88" spans="1:9">
      <c r="A88" s="1136">
        <v>1142322107</v>
      </c>
      <c r="B88" s="1137" t="s">
        <v>469</v>
      </c>
      <c r="C88" s="1137" t="s">
        <v>361</v>
      </c>
      <c r="D88" s="1137" t="s">
        <v>363</v>
      </c>
      <c r="E88" s="1137" t="s">
        <v>143</v>
      </c>
      <c r="F88" s="1137" t="s">
        <v>222</v>
      </c>
      <c r="G88" s="1137" t="s">
        <v>221</v>
      </c>
      <c r="H88" s="1131"/>
      <c r="I88" s="1131"/>
    </row>
    <row r="89" spans="1:9">
      <c r="A89" s="1136">
        <v>1142335232</v>
      </c>
      <c r="B89" s="1137" t="s">
        <v>382</v>
      </c>
      <c r="C89" s="1137" t="s">
        <v>361</v>
      </c>
      <c r="D89" s="1137" t="s">
        <v>360</v>
      </c>
      <c r="E89" s="1137" t="s">
        <v>153</v>
      </c>
      <c r="F89" s="1137" t="s">
        <v>220</v>
      </c>
      <c r="G89" s="1137" t="s">
        <v>219</v>
      </c>
      <c r="H89" s="1131"/>
      <c r="I89" s="1131"/>
    </row>
    <row r="90" spans="1:9">
      <c r="A90" s="1136">
        <v>1142335570</v>
      </c>
      <c r="B90" s="1137" t="s">
        <v>839</v>
      </c>
      <c r="C90" s="1137" t="s">
        <v>361</v>
      </c>
      <c r="D90" s="1137" t="s">
        <v>812</v>
      </c>
      <c r="E90" s="1137" t="s">
        <v>152</v>
      </c>
      <c r="F90" s="1137" t="s">
        <v>222</v>
      </c>
      <c r="G90" s="1137" t="s">
        <v>221</v>
      </c>
      <c r="H90" s="1131"/>
      <c r="I90" s="1131"/>
    </row>
    <row r="91" spans="1:9">
      <c r="A91" s="1136">
        <v>1142342576</v>
      </c>
      <c r="B91" s="1137" t="s">
        <v>599</v>
      </c>
      <c r="C91" s="1137" t="s">
        <v>361</v>
      </c>
      <c r="D91" s="1137" t="s">
        <v>362</v>
      </c>
      <c r="E91" s="1137" t="s">
        <v>139</v>
      </c>
      <c r="F91" s="1137" t="s">
        <v>222</v>
      </c>
      <c r="G91" s="1137" t="s">
        <v>221</v>
      </c>
      <c r="H91" s="1131"/>
      <c r="I91" s="1131"/>
    </row>
    <row r="92" spans="1:9">
      <c r="A92" s="1136">
        <v>1142350264</v>
      </c>
      <c r="B92" s="1137" t="s">
        <v>578</v>
      </c>
      <c r="C92" s="1137" t="s">
        <v>361</v>
      </c>
      <c r="D92" s="1137" t="s">
        <v>362</v>
      </c>
      <c r="E92" s="1137" t="s">
        <v>139</v>
      </c>
      <c r="F92" s="1137" t="s">
        <v>222</v>
      </c>
      <c r="G92" s="1137" t="s">
        <v>221</v>
      </c>
      <c r="H92" s="1131"/>
      <c r="I92" s="1131"/>
    </row>
    <row r="93" spans="1:9">
      <c r="A93" s="1136">
        <v>1142353599</v>
      </c>
      <c r="B93" s="1137" t="s">
        <v>658</v>
      </c>
      <c r="C93" s="1137" t="s">
        <v>361</v>
      </c>
      <c r="D93" s="1137" t="s">
        <v>362</v>
      </c>
      <c r="E93" s="1137" t="s">
        <v>139</v>
      </c>
      <c r="F93" s="1137" t="s">
        <v>222</v>
      </c>
      <c r="G93" s="1137" t="s">
        <v>221</v>
      </c>
      <c r="H93" s="1131"/>
      <c r="I93" s="1131"/>
    </row>
    <row r="94" spans="1:9">
      <c r="A94" s="1136">
        <v>1142354134</v>
      </c>
      <c r="B94" s="1137" t="s">
        <v>588</v>
      </c>
      <c r="C94" s="1137" t="s">
        <v>361</v>
      </c>
      <c r="D94" s="1137" t="s">
        <v>362</v>
      </c>
      <c r="E94" s="1137" t="s">
        <v>139</v>
      </c>
      <c r="F94" s="1137" t="s">
        <v>222</v>
      </c>
      <c r="G94" s="1137" t="s">
        <v>221</v>
      </c>
      <c r="H94" s="1131"/>
      <c r="I94" s="1131"/>
    </row>
    <row r="95" spans="1:9">
      <c r="A95" s="1136">
        <v>1142358663</v>
      </c>
      <c r="B95" s="1137" t="s">
        <v>349</v>
      </c>
      <c r="C95" s="1137" t="s">
        <v>359</v>
      </c>
      <c r="D95" s="1137" t="s">
        <v>360</v>
      </c>
      <c r="E95" s="1137" t="s">
        <v>153</v>
      </c>
      <c r="F95" s="1137" t="s">
        <v>200</v>
      </c>
      <c r="G95" s="1137" t="s">
        <v>199</v>
      </c>
      <c r="H95" s="1131"/>
      <c r="I95" s="1131"/>
    </row>
    <row r="96" spans="1:9">
      <c r="A96" s="1136">
        <v>1142360032</v>
      </c>
      <c r="B96" s="1137" t="s">
        <v>473</v>
      </c>
      <c r="C96" s="1137" t="s">
        <v>361</v>
      </c>
      <c r="D96" s="1137" t="s">
        <v>362</v>
      </c>
      <c r="E96" s="1137" t="s">
        <v>139</v>
      </c>
      <c r="F96" s="1137" t="s">
        <v>222</v>
      </c>
      <c r="G96" s="1137" t="s">
        <v>221</v>
      </c>
      <c r="H96" s="1131"/>
      <c r="I96" s="1131"/>
    </row>
    <row r="97" spans="1:9">
      <c r="A97" s="1136">
        <v>1142363408</v>
      </c>
      <c r="B97" s="1137" t="s">
        <v>1308</v>
      </c>
      <c r="C97" s="1137" t="s">
        <v>6</v>
      </c>
      <c r="D97" s="1137"/>
      <c r="E97" s="1137"/>
      <c r="F97" s="1137" t="s">
        <v>228</v>
      </c>
      <c r="G97" s="1137" t="s">
        <v>227</v>
      </c>
      <c r="H97" s="1131"/>
      <c r="I97" s="1131"/>
    </row>
    <row r="98" spans="1:9">
      <c r="A98" s="1136">
        <v>1142377614</v>
      </c>
      <c r="B98" s="1137" t="s">
        <v>384</v>
      </c>
      <c r="C98" s="1137" t="s">
        <v>361</v>
      </c>
      <c r="D98" s="1137" t="s">
        <v>360</v>
      </c>
      <c r="E98" s="1137" t="s">
        <v>153</v>
      </c>
      <c r="F98" s="1137" t="s">
        <v>204</v>
      </c>
      <c r="G98" s="1137" t="s">
        <v>203</v>
      </c>
      <c r="H98" s="1131"/>
      <c r="I98" s="1131"/>
    </row>
    <row r="99" spans="1:9">
      <c r="A99" s="1136">
        <v>1142383257</v>
      </c>
      <c r="B99" s="1137" t="s">
        <v>327</v>
      </c>
      <c r="C99" s="1137" t="s">
        <v>361</v>
      </c>
      <c r="D99" s="1137" t="s">
        <v>360</v>
      </c>
      <c r="E99" s="1137" t="s">
        <v>153</v>
      </c>
      <c r="F99" s="1137" t="s">
        <v>202</v>
      </c>
      <c r="G99" s="1137" t="s">
        <v>201</v>
      </c>
      <c r="H99" s="1131"/>
      <c r="I99" s="1131"/>
    </row>
    <row r="100" spans="1:9">
      <c r="A100" s="1136">
        <v>1142387530</v>
      </c>
      <c r="B100" s="1137" t="s">
        <v>835</v>
      </c>
      <c r="C100" s="1137" t="s">
        <v>361</v>
      </c>
      <c r="D100" s="1137" t="s">
        <v>812</v>
      </c>
      <c r="E100" s="1137" t="s">
        <v>152</v>
      </c>
      <c r="F100" s="1137" t="s">
        <v>228</v>
      </c>
      <c r="G100" s="1137" t="s">
        <v>227</v>
      </c>
      <c r="H100" s="1131"/>
      <c r="I100" s="1131"/>
    </row>
    <row r="101" spans="1:9">
      <c r="A101" s="1136">
        <v>1142392142</v>
      </c>
      <c r="B101" s="1137" t="s">
        <v>1080</v>
      </c>
      <c r="C101" s="1137" t="s">
        <v>361</v>
      </c>
      <c r="D101" s="1137" t="s">
        <v>363</v>
      </c>
      <c r="E101" s="1137" t="s">
        <v>143</v>
      </c>
      <c r="F101" s="1137" t="s">
        <v>202</v>
      </c>
      <c r="G101" s="1137" t="s">
        <v>201</v>
      </c>
      <c r="H101" s="1131"/>
      <c r="I101" s="1131"/>
    </row>
    <row r="102" spans="1:9">
      <c r="A102" s="1136">
        <v>1142394528</v>
      </c>
      <c r="B102" s="1137" t="s">
        <v>1081</v>
      </c>
      <c r="C102" s="1137" t="s">
        <v>359</v>
      </c>
      <c r="D102" s="1137" t="s">
        <v>360</v>
      </c>
      <c r="E102" s="1137" t="s">
        <v>153</v>
      </c>
      <c r="F102" s="1137" t="s">
        <v>208</v>
      </c>
      <c r="G102" s="1137" t="s">
        <v>207</v>
      </c>
      <c r="H102" s="1131"/>
      <c r="I102" s="1131"/>
    </row>
    <row r="103" spans="1:9">
      <c r="A103" s="1136">
        <v>1142400689</v>
      </c>
      <c r="B103" s="1137" t="s">
        <v>374</v>
      </c>
      <c r="C103" s="1137" t="s">
        <v>361</v>
      </c>
      <c r="D103" s="1137" t="s">
        <v>360</v>
      </c>
      <c r="E103" s="1137" t="s">
        <v>153</v>
      </c>
      <c r="F103" s="1137" t="s">
        <v>210</v>
      </c>
      <c r="G103" s="1137" t="s">
        <v>209</v>
      </c>
      <c r="H103" s="1131"/>
      <c r="I103" s="1131"/>
    </row>
    <row r="104" spans="1:9">
      <c r="A104" s="1136">
        <v>1142405761</v>
      </c>
      <c r="B104" s="1137" t="s">
        <v>1309</v>
      </c>
      <c r="C104" s="1137" t="s">
        <v>6</v>
      </c>
      <c r="D104" s="1137"/>
      <c r="E104" s="1137"/>
      <c r="F104" s="1137" t="s">
        <v>200</v>
      </c>
      <c r="G104" s="1137" t="s">
        <v>199</v>
      </c>
      <c r="H104" s="1131"/>
      <c r="I104" s="1131"/>
    </row>
    <row r="105" spans="1:9">
      <c r="A105" s="1136">
        <v>1142424903</v>
      </c>
      <c r="B105" s="1137" t="s">
        <v>1310</v>
      </c>
      <c r="C105" s="1137" t="s">
        <v>6</v>
      </c>
      <c r="D105" s="1137"/>
      <c r="E105" s="1137"/>
      <c r="F105" s="1137" t="s">
        <v>222</v>
      </c>
      <c r="G105" s="1137" t="s">
        <v>221</v>
      </c>
      <c r="H105" s="1131"/>
      <c r="I105" s="1131"/>
    </row>
    <row r="106" spans="1:9">
      <c r="A106" s="1136">
        <v>1142451906</v>
      </c>
      <c r="B106" s="1137" t="s">
        <v>341</v>
      </c>
      <c r="C106" s="1137" t="s">
        <v>361</v>
      </c>
      <c r="D106" s="1137" t="s">
        <v>360</v>
      </c>
      <c r="E106" s="1137" t="s">
        <v>153</v>
      </c>
      <c r="F106" s="1137" t="s">
        <v>220</v>
      </c>
      <c r="G106" s="1137" t="s">
        <v>219</v>
      </c>
      <c r="H106" s="1131"/>
      <c r="I106" s="1131"/>
    </row>
    <row r="107" spans="1:9">
      <c r="A107" s="1136">
        <v>1142452490</v>
      </c>
      <c r="B107" s="1137" t="s">
        <v>596</v>
      </c>
      <c r="C107" s="1137" t="s">
        <v>361</v>
      </c>
      <c r="D107" s="1137" t="s">
        <v>362</v>
      </c>
      <c r="E107" s="1137" t="s">
        <v>139</v>
      </c>
      <c r="F107" s="1137" t="s">
        <v>222</v>
      </c>
      <c r="G107" s="1137" t="s">
        <v>221</v>
      </c>
      <c r="H107" s="1131"/>
      <c r="I107" s="1131"/>
    </row>
    <row r="108" spans="1:9">
      <c r="A108" s="1136">
        <v>1142464149</v>
      </c>
      <c r="B108" s="1137" t="s">
        <v>856</v>
      </c>
      <c r="C108" s="1137" t="s">
        <v>361</v>
      </c>
      <c r="D108" s="1137" t="s">
        <v>812</v>
      </c>
      <c r="E108" s="1137" t="s">
        <v>152</v>
      </c>
      <c r="F108" s="1137" t="s">
        <v>222</v>
      </c>
      <c r="G108" s="1137" t="s">
        <v>221</v>
      </c>
      <c r="H108" s="1131"/>
      <c r="I108" s="1131"/>
    </row>
    <row r="109" spans="1:9">
      <c r="A109" s="1136">
        <v>1142480541</v>
      </c>
      <c r="B109" s="1137" t="s">
        <v>333</v>
      </c>
      <c r="C109" s="1137" t="s">
        <v>361</v>
      </c>
      <c r="D109" s="1137" t="s">
        <v>360</v>
      </c>
      <c r="E109" s="1137" t="s">
        <v>153</v>
      </c>
      <c r="F109" s="1137" t="s">
        <v>220</v>
      </c>
      <c r="G109" s="1137" t="s">
        <v>219</v>
      </c>
      <c r="H109" s="1131"/>
      <c r="I109" s="1131"/>
    </row>
    <row r="110" spans="1:9">
      <c r="A110" s="1136">
        <v>1142481481</v>
      </c>
      <c r="B110" s="1137" t="s">
        <v>460</v>
      </c>
      <c r="C110" s="1137" t="s">
        <v>361</v>
      </c>
      <c r="D110" s="1137" t="s">
        <v>362</v>
      </c>
      <c r="E110" s="1137" t="s">
        <v>139</v>
      </c>
      <c r="F110" s="1137" t="s">
        <v>222</v>
      </c>
      <c r="G110" s="1137" t="s">
        <v>221</v>
      </c>
      <c r="H110" s="1131"/>
      <c r="I110" s="1131"/>
    </row>
    <row r="111" spans="1:9">
      <c r="A111" s="1136">
        <v>1142495333</v>
      </c>
      <c r="B111" s="1137" t="s">
        <v>351</v>
      </c>
      <c r="C111" s="1137" t="s">
        <v>359</v>
      </c>
      <c r="D111" s="1137" t="s">
        <v>360</v>
      </c>
      <c r="E111" s="1137" t="s">
        <v>153</v>
      </c>
      <c r="F111" s="1137" t="s">
        <v>198</v>
      </c>
      <c r="G111" s="1137" t="s">
        <v>197</v>
      </c>
      <c r="H111" s="1131"/>
      <c r="I111" s="1131"/>
    </row>
    <row r="112" spans="1:9">
      <c r="A112" s="1136">
        <v>1142496018</v>
      </c>
      <c r="B112" s="1137" t="s">
        <v>1082</v>
      </c>
      <c r="C112" s="1137" t="s">
        <v>361</v>
      </c>
      <c r="D112" s="1137" t="s">
        <v>360</v>
      </c>
      <c r="E112" s="1137" t="s">
        <v>153</v>
      </c>
      <c r="F112" s="1137" t="s">
        <v>222</v>
      </c>
      <c r="G112" s="1137" t="s">
        <v>221</v>
      </c>
      <c r="H112" s="1131"/>
      <c r="I112" s="1131"/>
    </row>
    <row r="113" spans="1:9">
      <c r="A113" s="1136">
        <v>1142502112</v>
      </c>
      <c r="B113" s="1137" t="s">
        <v>1311</v>
      </c>
      <c r="C113" s="1137" t="s">
        <v>6</v>
      </c>
      <c r="D113" s="1137"/>
      <c r="E113" s="1137"/>
      <c r="F113" s="1137" t="s">
        <v>208</v>
      </c>
      <c r="G113" s="1137" t="s">
        <v>207</v>
      </c>
      <c r="H113" s="1131"/>
      <c r="I113" s="1131"/>
    </row>
    <row r="114" spans="1:9">
      <c r="A114" s="1136">
        <v>1142507822</v>
      </c>
      <c r="B114" s="1137" t="s">
        <v>1083</v>
      </c>
      <c r="C114" s="1137" t="s">
        <v>361</v>
      </c>
      <c r="D114" s="1137" t="s">
        <v>364</v>
      </c>
      <c r="E114" s="1137" t="s">
        <v>146</v>
      </c>
      <c r="F114" s="1137" t="s">
        <v>222</v>
      </c>
      <c r="G114" s="1137" t="s">
        <v>221</v>
      </c>
      <c r="H114" s="1131"/>
      <c r="I114" s="1131"/>
    </row>
    <row r="115" spans="1:9">
      <c r="A115" s="1136">
        <v>1142534123</v>
      </c>
      <c r="B115" s="1137" t="s">
        <v>1312</v>
      </c>
      <c r="C115" s="1137" t="s">
        <v>6</v>
      </c>
      <c r="D115" s="1137"/>
      <c r="E115" s="1137"/>
      <c r="F115" s="1137" t="s">
        <v>198</v>
      </c>
      <c r="G115" s="1137" t="s">
        <v>197</v>
      </c>
      <c r="H115" s="1131"/>
      <c r="I115" s="1131"/>
    </row>
    <row r="116" spans="1:9">
      <c r="A116" s="1136">
        <v>1142535807</v>
      </c>
      <c r="B116" s="1137" t="s">
        <v>565</v>
      </c>
      <c r="C116" s="1137" t="s">
        <v>361</v>
      </c>
      <c r="D116" s="1137" t="s">
        <v>365</v>
      </c>
      <c r="E116" s="1137" t="s">
        <v>135</v>
      </c>
      <c r="F116" s="1137" t="s">
        <v>222</v>
      </c>
      <c r="G116" s="1137" t="s">
        <v>221</v>
      </c>
      <c r="H116" s="1131"/>
      <c r="I116" s="1131"/>
    </row>
    <row r="117" spans="1:9">
      <c r="A117" s="1136">
        <v>1142558650</v>
      </c>
      <c r="B117" s="1137" t="s">
        <v>1084</v>
      </c>
      <c r="C117" s="1137" t="s">
        <v>361</v>
      </c>
      <c r="D117" s="1137" t="s">
        <v>362</v>
      </c>
      <c r="E117" s="1137" t="s">
        <v>139</v>
      </c>
      <c r="F117" s="1137" t="s">
        <v>222</v>
      </c>
      <c r="G117" s="1137" t="s">
        <v>221</v>
      </c>
      <c r="H117" s="1131"/>
      <c r="I117" s="1131"/>
    </row>
    <row r="118" spans="1:9">
      <c r="A118" s="1136">
        <v>1142564609</v>
      </c>
      <c r="B118" s="1137" t="s">
        <v>850</v>
      </c>
      <c r="C118" s="1137" t="s">
        <v>361</v>
      </c>
      <c r="D118" s="1137" t="s">
        <v>812</v>
      </c>
      <c r="E118" s="1137" t="s">
        <v>152</v>
      </c>
      <c r="F118" s="1137" t="s">
        <v>220</v>
      </c>
      <c r="G118" s="1137" t="s">
        <v>219</v>
      </c>
      <c r="H118" s="1131"/>
      <c r="I118" s="1131"/>
    </row>
    <row r="119" spans="1:9">
      <c r="A119" s="1136">
        <v>1142568931</v>
      </c>
      <c r="B119" s="1137" t="s">
        <v>851</v>
      </c>
      <c r="C119" s="1137" t="s">
        <v>361</v>
      </c>
      <c r="D119" s="1137" t="s">
        <v>812</v>
      </c>
      <c r="E119" s="1137" t="s">
        <v>152</v>
      </c>
      <c r="F119" s="1137" t="s">
        <v>220</v>
      </c>
      <c r="G119" s="1137" t="s">
        <v>219</v>
      </c>
      <c r="H119" s="1131"/>
      <c r="I119" s="1131"/>
    </row>
    <row r="120" spans="1:9">
      <c r="A120" s="1136">
        <v>1142569061</v>
      </c>
      <c r="B120" s="1137" t="s">
        <v>646</v>
      </c>
      <c r="C120" s="1137" t="s">
        <v>361</v>
      </c>
      <c r="D120" s="1137" t="s">
        <v>365</v>
      </c>
      <c r="E120" s="1137" t="s">
        <v>135</v>
      </c>
      <c r="F120" s="1137" t="s">
        <v>222</v>
      </c>
      <c r="G120" s="1137" t="s">
        <v>221</v>
      </c>
      <c r="H120" s="1131"/>
      <c r="I120" s="1131"/>
    </row>
    <row r="121" spans="1:9">
      <c r="A121" s="1136">
        <v>1142572586</v>
      </c>
      <c r="B121" s="1137" t="s">
        <v>811</v>
      </c>
      <c r="C121" s="1137" t="s">
        <v>361</v>
      </c>
      <c r="D121" s="1137" t="s">
        <v>812</v>
      </c>
      <c r="E121" s="1137" t="s">
        <v>152</v>
      </c>
      <c r="F121" s="1137" t="s">
        <v>222</v>
      </c>
      <c r="G121" s="1137" t="s">
        <v>221</v>
      </c>
      <c r="H121" s="1131"/>
      <c r="I121" s="1131"/>
    </row>
    <row r="122" spans="1:9">
      <c r="A122" s="1136">
        <v>1142575399</v>
      </c>
      <c r="B122" s="1137" t="s">
        <v>1085</v>
      </c>
      <c r="C122" s="1137" t="s">
        <v>361</v>
      </c>
      <c r="D122" s="1137" t="s">
        <v>363</v>
      </c>
      <c r="E122" s="1137" t="s">
        <v>143</v>
      </c>
      <c r="F122" s="1137" t="s">
        <v>222</v>
      </c>
      <c r="G122" s="1137" t="s">
        <v>221</v>
      </c>
      <c r="H122" s="1131"/>
      <c r="I122" s="1131"/>
    </row>
    <row r="123" spans="1:9">
      <c r="A123" s="1136">
        <v>1142577932</v>
      </c>
      <c r="B123" s="1137" t="s">
        <v>944</v>
      </c>
      <c r="C123" s="1137" t="s">
        <v>359</v>
      </c>
      <c r="D123" s="1137" t="s">
        <v>812</v>
      </c>
      <c r="E123" s="1137" t="s">
        <v>152</v>
      </c>
      <c r="F123" s="1137" t="s">
        <v>202</v>
      </c>
      <c r="G123" s="1137" t="s">
        <v>201</v>
      </c>
      <c r="H123" s="1131"/>
      <c r="I123" s="1131"/>
    </row>
    <row r="124" spans="1:9">
      <c r="A124" s="1136">
        <v>1142578708</v>
      </c>
      <c r="B124" s="1137" t="s">
        <v>1086</v>
      </c>
      <c r="C124" s="1137" t="s">
        <v>359</v>
      </c>
      <c r="D124" s="1137" t="s">
        <v>366</v>
      </c>
      <c r="E124" s="1137" t="s">
        <v>96</v>
      </c>
      <c r="F124" s="1137" t="s">
        <v>222</v>
      </c>
      <c r="G124" s="1137" t="s">
        <v>221</v>
      </c>
      <c r="H124" s="1131"/>
      <c r="I124" s="1131"/>
    </row>
    <row r="125" spans="1:9">
      <c r="A125" s="1136">
        <v>1142580217</v>
      </c>
      <c r="B125" s="1137" t="s">
        <v>1313</v>
      </c>
      <c r="C125" s="1137" t="s">
        <v>6</v>
      </c>
      <c r="D125" s="1137"/>
      <c r="E125" s="1137"/>
      <c r="F125" s="1137" t="s">
        <v>222</v>
      </c>
      <c r="G125" s="1137" t="s">
        <v>221</v>
      </c>
      <c r="H125" s="1131"/>
      <c r="I125" s="1131"/>
    </row>
    <row r="126" spans="1:9">
      <c r="A126" s="1136">
        <v>1142588475</v>
      </c>
      <c r="B126" s="1137" t="s">
        <v>648</v>
      </c>
      <c r="C126" s="1137" t="s">
        <v>361</v>
      </c>
      <c r="D126" s="1137" t="s">
        <v>363</v>
      </c>
      <c r="E126" s="1137" t="s">
        <v>143</v>
      </c>
      <c r="F126" s="1137" t="s">
        <v>196</v>
      </c>
      <c r="G126" s="1137" t="s">
        <v>195</v>
      </c>
      <c r="H126" s="1131"/>
      <c r="I126" s="1131"/>
    </row>
    <row r="127" spans="1:9">
      <c r="A127" s="1136">
        <v>1142603225</v>
      </c>
      <c r="B127" s="1137" t="s">
        <v>386</v>
      </c>
      <c r="C127" s="1137" t="s">
        <v>361</v>
      </c>
      <c r="D127" s="1137" t="s">
        <v>360</v>
      </c>
      <c r="E127" s="1137" t="s">
        <v>153</v>
      </c>
      <c r="F127" s="1137" t="s">
        <v>200</v>
      </c>
      <c r="G127" s="1137" t="s">
        <v>199</v>
      </c>
      <c r="H127" s="1131"/>
      <c r="I127" s="1131"/>
    </row>
    <row r="128" spans="1:9">
      <c r="A128" s="1136">
        <v>1142621557</v>
      </c>
      <c r="B128" s="1137" t="s">
        <v>788</v>
      </c>
      <c r="C128" s="1137" t="s">
        <v>361</v>
      </c>
      <c r="D128" s="1137" t="s">
        <v>365</v>
      </c>
      <c r="E128" s="1137" t="s">
        <v>135</v>
      </c>
      <c r="F128" s="1137" t="s">
        <v>222</v>
      </c>
      <c r="G128" s="1137" t="s">
        <v>221</v>
      </c>
      <c r="H128" s="1131"/>
      <c r="I128" s="1131"/>
    </row>
    <row r="129" spans="1:9">
      <c r="A129" s="1136">
        <v>1142625210</v>
      </c>
      <c r="B129" s="1137" t="s">
        <v>794</v>
      </c>
      <c r="C129" s="1137" t="s">
        <v>361</v>
      </c>
      <c r="D129" s="1137" t="s">
        <v>364</v>
      </c>
      <c r="E129" s="1137" t="s">
        <v>146</v>
      </c>
      <c r="F129" s="1137" t="s">
        <v>222</v>
      </c>
      <c r="G129" s="1137" t="s">
        <v>221</v>
      </c>
      <c r="H129" s="1131"/>
      <c r="I129" s="1131"/>
    </row>
    <row r="130" spans="1:9">
      <c r="A130" s="1136">
        <v>1142632463</v>
      </c>
      <c r="B130" s="1137" t="s">
        <v>1087</v>
      </c>
      <c r="C130" s="1137" t="s">
        <v>361</v>
      </c>
      <c r="D130" s="1137" t="s">
        <v>363</v>
      </c>
      <c r="E130" s="1137" t="s">
        <v>143</v>
      </c>
      <c r="F130" s="1137" t="s">
        <v>200</v>
      </c>
      <c r="G130" s="1137" t="s">
        <v>199</v>
      </c>
      <c r="H130" s="1131"/>
      <c r="I130" s="1131"/>
    </row>
    <row r="131" spans="1:9">
      <c r="A131" s="1136">
        <v>1142632695</v>
      </c>
      <c r="B131" s="1137" t="s">
        <v>1314</v>
      </c>
      <c r="C131" s="1137" t="s">
        <v>6</v>
      </c>
      <c r="D131" s="1137"/>
      <c r="E131" s="1137"/>
      <c r="F131" s="1137" t="s">
        <v>222</v>
      </c>
      <c r="G131" s="1137" t="s">
        <v>221</v>
      </c>
      <c r="H131" s="1131"/>
      <c r="I131" s="1131"/>
    </row>
    <row r="132" spans="1:9">
      <c r="A132" s="1136">
        <v>1142634352</v>
      </c>
      <c r="B132" s="1137" t="s">
        <v>937</v>
      </c>
      <c r="C132" s="1137" t="s">
        <v>359</v>
      </c>
      <c r="D132" s="1137" t="s">
        <v>812</v>
      </c>
      <c r="E132" s="1137" t="s">
        <v>152</v>
      </c>
      <c r="F132" s="1137" t="s">
        <v>222</v>
      </c>
      <c r="G132" s="1137" t="s">
        <v>221</v>
      </c>
      <c r="H132" s="1131"/>
      <c r="I132" s="1131"/>
    </row>
    <row r="133" spans="1:9">
      <c r="A133" s="1136">
        <v>1142637736</v>
      </c>
      <c r="B133" s="1137" t="s">
        <v>410</v>
      </c>
      <c r="C133" s="1137" t="s">
        <v>361</v>
      </c>
      <c r="D133" s="1137" t="s">
        <v>362</v>
      </c>
      <c r="E133" s="1137" t="s">
        <v>139</v>
      </c>
      <c r="F133" s="1137" t="s">
        <v>222</v>
      </c>
      <c r="G133" s="1137" t="s">
        <v>221</v>
      </c>
      <c r="H133" s="1131"/>
      <c r="I133" s="1131"/>
    </row>
    <row r="134" spans="1:9">
      <c r="A134" s="1136">
        <v>1142654350</v>
      </c>
      <c r="B134" s="1137" t="s">
        <v>603</v>
      </c>
      <c r="C134" s="1137" t="s">
        <v>361</v>
      </c>
      <c r="D134" s="1137" t="s">
        <v>365</v>
      </c>
      <c r="E134" s="1137" t="s">
        <v>135</v>
      </c>
      <c r="F134" s="1137" t="s">
        <v>222</v>
      </c>
      <c r="G134" s="1137" t="s">
        <v>221</v>
      </c>
      <c r="H134" s="1131"/>
      <c r="I134" s="1131"/>
    </row>
    <row r="135" spans="1:9">
      <c r="A135" s="1136">
        <v>1142660084</v>
      </c>
      <c r="B135" s="1137" t="s">
        <v>624</v>
      </c>
      <c r="C135" s="1137" t="s">
        <v>361</v>
      </c>
      <c r="D135" s="1137" t="s">
        <v>365</v>
      </c>
      <c r="E135" s="1137" t="s">
        <v>135</v>
      </c>
      <c r="F135" s="1137" t="s">
        <v>222</v>
      </c>
      <c r="G135" s="1137" t="s">
        <v>221</v>
      </c>
      <c r="H135" s="1131"/>
      <c r="I135" s="1131"/>
    </row>
    <row r="136" spans="1:9">
      <c r="A136" s="1136">
        <v>1142677674</v>
      </c>
      <c r="B136" s="1137" t="s">
        <v>1088</v>
      </c>
      <c r="C136" s="1137" t="s">
        <v>361</v>
      </c>
      <c r="D136" s="1137" t="s">
        <v>812</v>
      </c>
      <c r="E136" s="1137" t="s">
        <v>152</v>
      </c>
      <c r="F136" s="1137" t="s">
        <v>222</v>
      </c>
      <c r="G136" s="1137" t="s">
        <v>221</v>
      </c>
      <c r="H136" s="1131"/>
      <c r="I136" s="1131"/>
    </row>
    <row r="137" spans="1:9">
      <c r="A137" s="1136">
        <v>1142679209</v>
      </c>
      <c r="B137" s="1137" t="s">
        <v>653</v>
      </c>
      <c r="C137" s="1137" t="s">
        <v>361</v>
      </c>
      <c r="D137" s="1137" t="s">
        <v>362</v>
      </c>
      <c r="E137" s="1137" t="s">
        <v>139</v>
      </c>
      <c r="F137" s="1137" t="s">
        <v>200</v>
      </c>
      <c r="G137" s="1137" t="s">
        <v>199</v>
      </c>
      <c r="H137" s="1131"/>
      <c r="I137" s="1131"/>
    </row>
    <row r="138" spans="1:9">
      <c r="A138" s="1136">
        <v>1142707430</v>
      </c>
      <c r="B138" s="1137" t="s">
        <v>1089</v>
      </c>
      <c r="C138" s="1137" t="s">
        <v>361</v>
      </c>
      <c r="D138" s="1137" t="s">
        <v>360</v>
      </c>
      <c r="E138" s="1137" t="s">
        <v>153</v>
      </c>
      <c r="F138" s="1137" t="s">
        <v>198</v>
      </c>
      <c r="G138" s="1137" t="s">
        <v>197</v>
      </c>
      <c r="H138" s="1131"/>
      <c r="I138" s="1131"/>
    </row>
    <row r="139" spans="1:9">
      <c r="A139" s="1136">
        <v>1142725507</v>
      </c>
      <c r="B139" s="1137" t="s">
        <v>1090</v>
      </c>
      <c r="C139" s="1137" t="s">
        <v>361</v>
      </c>
      <c r="D139" s="1137" t="s">
        <v>364</v>
      </c>
      <c r="E139" s="1137" t="s">
        <v>146</v>
      </c>
      <c r="F139" s="1137" t="s">
        <v>222</v>
      </c>
      <c r="G139" s="1137" t="s">
        <v>221</v>
      </c>
      <c r="H139" s="1131"/>
      <c r="I139" s="1131"/>
    </row>
    <row r="140" spans="1:9">
      <c r="A140" s="1136">
        <v>1142734434</v>
      </c>
      <c r="B140" s="1137" t="s">
        <v>584</v>
      </c>
      <c r="C140" s="1137" t="s">
        <v>361</v>
      </c>
      <c r="D140" s="1137" t="s">
        <v>362</v>
      </c>
      <c r="E140" s="1137" t="s">
        <v>139</v>
      </c>
      <c r="F140" s="1137" t="s">
        <v>202</v>
      </c>
      <c r="G140" s="1137" t="s">
        <v>201</v>
      </c>
      <c r="H140" s="1131"/>
      <c r="I140" s="1131"/>
    </row>
    <row r="141" spans="1:9">
      <c r="A141" s="1136">
        <v>1142768382</v>
      </c>
      <c r="B141" s="1137" t="s">
        <v>470</v>
      </c>
      <c r="C141" s="1137" t="s">
        <v>361</v>
      </c>
      <c r="D141" s="1137" t="s">
        <v>363</v>
      </c>
      <c r="E141" s="1137" t="s">
        <v>143</v>
      </c>
      <c r="F141" s="1137" t="s">
        <v>222</v>
      </c>
      <c r="G141" s="1137" t="s">
        <v>221</v>
      </c>
      <c r="H141" s="1131"/>
      <c r="I141" s="1131"/>
    </row>
    <row r="142" spans="1:9">
      <c r="A142" s="1136">
        <v>1142773366</v>
      </c>
      <c r="B142" s="1137" t="s">
        <v>1091</v>
      </c>
      <c r="C142" s="1137" t="s">
        <v>361</v>
      </c>
      <c r="D142" s="1137" t="s">
        <v>360</v>
      </c>
      <c r="E142" s="1137" t="s">
        <v>153</v>
      </c>
      <c r="F142" s="1137" t="s">
        <v>222</v>
      </c>
      <c r="G142" s="1137" t="s">
        <v>221</v>
      </c>
      <c r="H142" s="1131"/>
      <c r="I142" s="1131"/>
    </row>
    <row r="143" spans="1:9">
      <c r="A143" s="1136">
        <v>1142784306</v>
      </c>
      <c r="B143" s="1137" t="s">
        <v>463</v>
      </c>
      <c r="C143" s="1137" t="s">
        <v>361</v>
      </c>
      <c r="D143" s="1137" t="s">
        <v>363</v>
      </c>
      <c r="E143" s="1137" t="s">
        <v>143</v>
      </c>
      <c r="F143" s="1137" t="s">
        <v>208</v>
      </c>
      <c r="G143" s="1137" t="s">
        <v>207</v>
      </c>
      <c r="H143" s="1131"/>
      <c r="I143" s="1131"/>
    </row>
    <row r="144" spans="1:9">
      <c r="A144" s="1136">
        <v>1142803809</v>
      </c>
      <c r="B144" s="1137" t="s">
        <v>662</v>
      </c>
      <c r="C144" s="1137" t="s">
        <v>361</v>
      </c>
      <c r="D144" s="1137" t="s">
        <v>362</v>
      </c>
      <c r="E144" s="1137" t="s">
        <v>139</v>
      </c>
      <c r="F144" s="1137" t="s">
        <v>222</v>
      </c>
      <c r="G144" s="1137" t="s">
        <v>221</v>
      </c>
      <c r="H144" s="1131"/>
      <c r="I144" s="1131"/>
    </row>
    <row r="145" spans="1:9">
      <c r="A145" s="1136">
        <v>1142806836</v>
      </c>
      <c r="B145" s="1137" t="s">
        <v>1092</v>
      </c>
      <c r="C145" s="1137" t="s">
        <v>361</v>
      </c>
      <c r="D145" s="1137" t="s">
        <v>362</v>
      </c>
      <c r="E145" s="1137" t="s">
        <v>139</v>
      </c>
      <c r="F145" s="1137" t="s">
        <v>222</v>
      </c>
      <c r="G145" s="1137" t="s">
        <v>221</v>
      </c>
      <c r="H145" s="1131"/>
      <c r="I145" s="1131"/>
    </row>
    <row r="146" spans="1:9">
      <c r="A146" s="1136">
        <v>1142818518</v>
      </c>
      <c r="B146" s="1137" t="s">
        <v>898</v>
      </c>
      <c r="C146" s="1137" t="s">
        <v>361</v>
      </c>
      <c r="D146" s="1137" t="s">
        <v>812</v>
      </c>
      <c r="E146" s="1137" t="s">
        <v>152</v>
      </c>
      <c r="F146" s="1137" t="s">
        <v>210</v>
      </c>
      <c r="G146" s="1137" t="s">
        <v>209</v>
      </c>
      <c r="H146" s="1131"/>
      <c r="I146" s="1131"/>
    </row>
    <row r="147" spans="1:9">
      <c r="A147" s="1136">
        <v>1142828517</v>
      </c>
      <c r="B147" s="1137" t="s">
        <v>555</v>
      </c>
      <c r="C147" s="1137" t="s">
        <v>361</v>
      </c>
      <c r="D147" s="1137" t="s">
        <v>403</v>
      </c>
      <c r="E147" s="1137" t="s">
        <v>95</v>
      </c>
      <c r="F147" s="1137" t="s">
        <v>222</v>
      </c>
      <c r="G147" s="1137" t="s">
        <v>221</v>
      </c>
      <c r="H147" s="1131"/>
      <c r="I147" s="1131"/>
    </row>
    <row r="148" spans="1:9">
      <c r="A148" s="1136">
        <v>1142835751</v>
      </c>
      <c r="B148" s="1137" t="s">
        <v>941</v>
      </c>
      <c r="C148" s="1137" t="s">
        <v>6</v>
      </c>
      <c r="D148" s="1137"/>
      <c r="E148" s="1137"/>
      <c r="F148" s="1137" t="s">
        <v>222</v>
      </c>
      <c r="G148" s="1137" t="s">
        <v>221</v>
      </c>
      <c r="H148" s="1131"/>
      <c r="I148" s="1131"/>
    </row>
    <row r="149" spans="1:9">
      <c r="A149" s="1136">
        <v>1142850537</v>
      </c>
      <c r="B149" s="1137" t="s">
        <v>1315</v>
      </c>
      <c r="C149" s="1137" t="s">
        <v>6</v>
      </c>
      <c r="D149" s="1137"/>
      <c r="E149" s="1137"/>
      <c r="F149" s="1137" t="s">
        <v>216</v>
      </c>
      <c r="G149" s="1137" t="s">
        <v>215</v>
      </c>
      <c r="H149" s="1131"/>
      <c r="I149" s="1131"/>
    </row>
    <row r="150" spans="1:9">
      <c r="A150" s="1136">
        <v>1142854166</v>
      </c>
      <c r="B150" s="1137" t="s">
        <v>340</v>
      </c>
      <c r="C150" s="1137" t="s">
        <v>361</v>
      </c>
      <c r="D150" s="1137" t="s">
        <v>360</v>
      </c>
      <c r="E150" s="1137" t="s">
        <v>153</v>
      </c>
      <c r="F150" s="1137" t="s">
        <v>220</v>
      </c>
      <c r="G150" s="1137" t="s">
        <v>219</v>
      </c>
      <c r="H150" s="1131"/>
      <c r="I150" s="1131"/>
    </row>
    <row r="151" spans="1:9">
      <c r="A151" s="1136">
        <v>1142860049</v>
      </c>
      <c r="B151" s="1137" t="s">
        <v>778</v>
      </c>
      <c r="C151" s="1137" t="s">
        <v>361</v>
      </c>
      <c r="D151" s="1137" t="s">
        <v>365</v>
      </c>
      <c r="E151" s="1137" t="s">
        <v>135</v>
      </c>
      <c r="F151" s="1137" t="s">
        <v>222</v>
      </c>
      <c r="G151" s="1137" t="s">
        <v>221</v>
      </c>
      <c r="H151" s="1131"/>
      <c r="I151" s="1131"/>
    </row>
    <row r="152" spans="1:9">
      <c r="A152" s="1136">
        <v>1142861989</v>
      </c>
      <c r="B152" s="1137" t="s">
        <v>1316</v>
      </c>
      <c r="C152" s="1137" t="s">
        <v>6</v>
      </c>
      <c r="D152" s="1137"/>
      <c r="E152" s="1137"/>
      <c r="F152" s="1137" t="s">
        <v>228</v>
      </c>
      <c r="G152" s="1137" t="s">
        <v>227</v>
      </c>
      <c r="H152" s="1131"/>
      <c r="I152" s="1131"/>
    </row>
    <row r="153" spans="1:9">
      <c r="A153" s="1136">
        <v>1142869826</v>
      </c>
      <c r="B153" s="1137" t="s">
        <v>911</v>
      </c>
      <c r="C153" s="1137" t="s">
        <v>361</v>
      </c>
      <c r="D153" s="1137" t="s">
        <v>815</v>
      </c>
      <c r="E153" s="1137" t="s">
        <v>229</v>
      </c>
      <c r="F153" s="1137" t="s">
        <v>200</v>
      </c>
      <c r="G153" s="1137" t="s">
        <v>199</v>
      </c>
      <c r="H153" s="1131"/>
      <c r="I153" s="1131"/>
    </row>
    <row r="154" spans="1:9">
      <c r="A154" s="1136">
        <v>1142888107</v>
      </c>
      <c r="B154" s="1137" t="s">
        <v>838</v>
      </c>
      <c r="C154" s="1137" t="s">
        <v>361</v>
      </c>
      <c r="D154" s="1137" t="s">
        <v>812</v>
      </c>
      <c r="E154" s="1137" t="s">
        <v>152</v>
      </c>
      <c r="F154" s="1137" t="s">
        <v>216</v>
      </c>
      <c r="G154" s="1137" t="s">
        <v>215</v>
      </c>
      <c r="H154" s="1131"/>
      <c r="I154" s="1131"/>
    </row>
    <row r="155" spans="1:9">
      <c r="A155" s="1136">
        <v>1142934315</v>
      </c>
      <c r="B155" s="1137" t="s">
        <v>621</v>
      </c>
      <c r="C155" s="1137" t="s">
        <v>361</v>
      </c>
      <c r="D155" s="1137" t="s">
        <v>363</v>
      </c>
      <c r="E155" s="1137" t="s">
        <v>143</v>
      </c>
      <c r="F155" s="1137" t="s">
        <v>218</v>
      </c>
      <c r="G155" s="1137" t="s">
        <v>217</v>
      </c>
      <c r="H155" s="1131"/>
      <c r="I155" s="1131"/>
    </row>
    <row r="156" spans="1:9">
      <c r="A156" s="1136">
        <v>1142987016</v>
      </c>
      <c r="B156" s="1137" t="s">
        <v>449</v>
      </c>
      <c r="C156" s="1137" t="s">
        <v>359</v>
      </c>
      <c r="D156" s="1137" t="s">
        <v>363</v>
      </c>
      <c r="E156" s="1137" t="s">
        <v>143</v>
      </c>
      <c r="F156" s="1137" t="s">
        <v>200</v>
      </c>
      <c r="G156" s="1137" t="s">
        <v>199</v>
      </c>
      <c r="H156" s="1131"/>
      <c r="I156" s="1131"/>
    </row>
    <row r="157" spans="1:9">
      <c r="A157" s="1136">
        <v>1143003417</v>
      </c>
      <c r="B157" s="1137" t="s">
        <v>650</v>
      </c>
      <c r="C157" s="1137" t="s">
        <v>361</v>
      </c>
      <c r="D157" s="1137" t="s">
        <v>365</v>
      </c>
      <c r="E157" s="1137" t="s">
        <v>135</v>
      </c>
      <c r="F157" s="1137" t="s">
        <v>208</v>
      </c>
      <c r="G157" s="1137" t="s">
        <v>207</v>
      </c>
      <c r="H157" s="1131"/>
      <c r="I157" s="1131"/>
    </row>
    <row r="158" spans="1:9">
      <c r="A158" s="1136">
        <v>1143015973</v>
      </c>
      <c r="B158" s="1137" t="s">
        <v>321</v>
      </c>
      <c r="C158" s="1137" t="s">
        <v>6</v>
      </c>
      <c r="D158" s="1137"/>
      <c r="E158" s="1137"/>
      <c r="F158" s="1137" t="s">
        <v>222</v>
      </c>
      <c r="G158" s="1137" t="s">
        <v>221</v>
      </c>
      <c r="H158" s="1131"/>
      <c r="I158" s="1131"/>
    </row>
    <row r="159" spans="1:9">
      <c r="A159" s="1136">
        <v>1143028588</v>
      </c>
      <c r="B159" s="1137" t="s">
        <v>1093</v>
      </c>
      <c r="C159" s="1137" t="s">
        <v>359</v>
      </c>
      <c r="D159" s="1137" t="s">
        <v>812</v>
      </c>
      <c r="E159" s="1137" t="s">
        <v>152</v>
      </c>
      <c r="F159" s="1137" t="s">
        <v>198</v>
      </c>
      <c r="G159" s="1137" t="s">
        <v>197</v>
      </c>
      <c r="H159" s="1131"/>
      <c r="I159" s="1131"/>
    </row>
    <row r="160" spans="1:9">
      <c r="A160" s="1136">
        <v>1143048388</v>
      </c>
      <c r="B160" s="1137" t="s">
        <v>1317</v>
      </c>
      <c r="C160" s="1137" t="s">
        <v>6</v>
      </c>
      <c r="D160" s="1137"/>
      <c r="E160" s="1137"/>
      <c r="F160" s="1137" t="s">
        <v>204</v>
      </c>
      <c r="G160" s="1137" t="s">
        <v>203</v>
      </c>
      <c r="H160" s="1131"/>
      <c r="I160" s="1131"/>
    </row>
    <row r="161" spans="1:9">
      <c r="A161" s="1136">
        <v>1143058015</v>
      </c>
      <c r="B161" s="1137" t="s">
        <v>878</v>
      </c>
      <c r="C161" s="1137" t="s">
        <v>6</v>
      </c>
      <c r="D161" s="1137"/>
      <c r="E161" s="1137"/>
      <c r="F161" s="1137" t="s">
        <v>204</v>
      </c>
      <c r="G161" s="1137" t="s">
        <v>203</v>
      </c>
      <c r="H161" s="1131"/>
      <c r="I161" s="1131"/>
    </row>
    <row r="162" spans="1:9">
      <c r="A162" s="1136">
        <v>1143063049</v>
      </c>
      <c r="B162" s="1137" t="s">
        <v>843</v>
      </c>
      <c r="C162" s="1137" t="s">
        <v>361</v>
      </c>
      <c r="D162" s="1137" t="s">
        <v>812</v>
      </c>
      <c r="E162" s="1137" t="s">
        <v>152</v>
      </c>
      <c r="F162" s="1137" t="s">
        <v>204</v>
      </c>
      <c r="G162" s="1137" t="s">
        <v>203</v>
      </c>
      <c r="H162" s="1131"/>
      <c r="I162" s="1131"/>
    </row>
    <row r="163" spans="1:9">
      <c r="A163" s="1136">
        <v>1143066596</v>
      </c>
      <c r="B163" s="1137" t="s">
        <v>1318</v>
      </c>
      <c r="C163" s="1137" t="s">
        <v>6</v>
      </c>
      <c r="D163" s="1137"/>
      <c r="E163" s="1137"/>
      <c r="F163" s="1137" t="s">
        <v>222</v>
      </c>
      <c r="G163" s="1137" t="s">
        <v>221</v>
      </c>
      <c r="H163" s="1131"/>
      <c r="I163" s="1131"/>
    </row>
    <row r="164" spans="1:9">
      <c r="A164" s="1136">
        <v>1143083484</v>
      </c>
      <c r="B164" s="1137" t="s">
        <v>600</v>
      </c>
      <c r="C164" s="1137" t="s">
        <v>361</v>
      </c>
      <c r="D164" s="1137" t="s">
        <v>362</v>
      </c>
      <c r="E164" s="1137" t="s">
        <v>139</v>
      </c>
      <c r="F164" s="1137" t="s">
        <v>200</v>
      </c>
      <c r="G164" s="1137" t="s">
        <v>199</v>
      </c>
      <c r="H164" s="1131"/>
      <c r="I164" s="1131"/>
    </row>
    <row r="165" spans="1:9">
      <c r="A165" s="1136">
        <v>1143110451</v>
      </c>
      <c r="B165" s="1137" t="s">
        <v>1094</v>
      </c>
      <c r="C165" s="1137" t="s">
        <v>361</v>
      </c>
      <c r="D165" s="1137" t="s">
        <v>360</v>
      </c>
      <c r="E165" s="1137" t="s">
        <v>153</v>
      </c>
      <c r="F165" s="1137" t="s">
        <v>204</v>
      </c>
      <c r="G165" s="1137" t="s">
        <v>203</v>
      </c>
      <c r="H165" s="1131"/>
      <c r="I165" s="1131"/>
    </row>
    <row r="166" spans="1:9">
      <c r="A166" s="1136">
        <v>1143117597</v>
      </c>
      <c r="B166" s="1137" t="s">
        <v>1319</v>
      </c>
      <c r="C166" s="1137" t="s">
        <v>6</v>
      </c>
      <c r="D166" s="1137"/>
      <c r="E166" s="1137"/>
      <c r="F166" s="1137" t="s">
        <v>216</v>
      </c>
      <c r="G166" s="1137" t="s">
        <v>215</v>
      </c>
      <c r="H166" s="1131"/>
      <c r="I166" s="1131"/>
    </row>
    <row r="167" spans="1:9">
      <c r="A167" s="1136">
        <v>1143119361</v>
      </c>
      <c r="B167" s="1137" t="s">
        <v>342</v>
      </c>
      <c r="C167" s="1137" t="s">
        <v>359</v>
      </c>
      <c r="D167" s="1137" t="s">
        <v>360</v>
      </c>
      <c r="E167" s="1137" t="s">
        <v>153</v>
      </c>
      <c r="F167" s="1137" t="s">
        <v>208</v>
      </c>
      <c r="G167" s="1137" t="s">
        <v>207</v>
      </c>
      <c r="H167" s="1131"/>
      <c r="I167" s="1131"/>
    </row>
    <row r="168" spans="1:9">
      <c r="A168" s="1136">
        <v>1143124411</v>
      </c>
      <c r="B168" s="1137" t="s">
        <v>863</v>
      </c>
      <c r="C168" s="1137" t="s">
        <v>361</v>
      </c>
      <c r="D168" s="1137" t="s">
        <v>830</v>
      </c>
      <c r="E168" s="1137" t="s">
        <v>148</v>
      </c>
      <c r="F168" s="1137" t="s">
        <v>200</v>
      </c>
      <c r="G168" s="1137" t="s">
        <v>199</v>
      </c>
      <c r="H168" s="1131"/>
      <c r="I168" s="1131"/>
    </row>
    <row r="169" spans="1:9">
      <c r="A169" s="1136">
        <v>1143124668</v>
      </c>
      <c r="B169" s="1137" t="s">
        <v>1095</v>
      </c>
      <c r="C169" s="1137" t="s">
        <v>361</v>
      </c>
      <c r="D169" s="1137" t="s">
        <v>812</v>
      </c>
      <c r="E169" s="1137" t="s">
        <v>152</v>
      </c>
      <c r="F169" s="1137" t="s">
        <v>214</v>
      </c>
      <c r="G169" s="1137" t="s">
        <v>213</v>
      </c>
      <c r="H169" s="1131"/>
      <c r="I169" s="1131"/>
    </row>
    <row r="170" spans="1:9">
      <c r="A170" s="1136">
        <v>1143129949</v>
      </c>
      <c r="B170" s="1137" t="s">
        <v>404</v>
      </c>
      <c r="C170" s="1137" t="s">
        <v>361</v>
      </c>
      <c r="D170" s="1137" t="s">
        <v>365</v>
      </c>
      <c r="E170" s="1137" t="s">
        <v>135</v>
      </c>
      <c r="F170" s="1137" t="s">
        <v>200</v>
      </c>
      <c r="G170" s="1137" t="s">
        <v>199</v>
      </c>
      <c r="H170" s="1131"/>
      <c r="I170" s="1131"/>
    </row>
    <row r="171" spans="1:9">
      <c r="A171" s="1136">
        <v>1143141464</v>
      </c>
      <c r="B171" s="1137" t="s">
        <v>409</v>
      </c>
      <c r="C171" s="1137" t="s">
        <v>361</v>
      </c>
      <c r="D171" s="1137" t="s">
        <v>362</v>
      </c>
      <c r="E171" s="1137" t="s">
        <v>139</v>
      </c>
      <c r="F171" s="1137" t="s">
        <v>200</v>
      </c>
      <c r="G171" s="1137" t="s">
        <v>199</v>
      </c>
      <c r="H171" s="1131"/>
      <c r="I171" s="1131"/>
    </row>
    <row r="172" spans="1:9">
      <c r="A172" s="1136">
        <v>1143142330</v>
      </c>
      <c r="B172" s="1137" t="s">
        <v>1320</v>
      </c>
      <c r="C172" s="1137" t="s">
        <v>6</v>
      </c>
      <c r="D172" s="1137"/>
      <c r="E172" s="1137"/>
      <c r="F172" s="1137" t="s">
        <v>216</v>
      </c>
      <c r="G172" s="1137" t="s">
        <v>215</v>
      </c>
      <c r="H172" s="1131"/>
      <c r="I172" s="1131"/>
    </row>
    <row r="173" spans="1:9">
      <c r="A173" s="1136">
        <v>1143146695</v>
      </c>
      <c r="B173" s="1137" t="s">
        <v>502</v>
      </c>
      <c r="C173" s="1137" t="s">
        <v>359</v>
      </c>
      <c r="D173" s="1137" t="s">
        <v>360</v>
      </c>
      <c r="E173" s="1137" t="s">
        <v>153</v>
      </c>
      <c r="F173" s="1137" t="s">
        <v>196</v>
      </c>
      <c r="G173" s="1137" t="s">
        <v>195</v>
      </c>
      <c r="H173" s="1131"/>
      <c r="I173" s="1131"/>
    </row>
    <row r="174" spans="1:9">
      <c r="A174" s="1136">
        <v>1143147107</v>
      </c>
      <c r="B174" s="1137" t="s">
        <v>1096</v>
      </c>
      <c r="C174" s="1137" t="s">
        <v>361</v>
      </c>
      <c r="D174" s="1137" t="s">
        <v>362</v>
      </c>
      <c r="E174" s="1137" t="s">
        <v>139</v>
      </c>
      <c r="F174" s="1137" t="s">
        <v>200</v>
      </c>
      <c r="G174" s="1137" t="s">
        <v>199</v>
      </c>
      <c r="H174" s="1131"/>
      <c r="I174" s="1131"/>
    </row>
    <row r="175" spans="1:9">
      <c r="A175" s="1136">
        <v>1143153741</v>
      </c>
      <c r="B175" s="1137" t="s">
        <v>809</v>
      </c>
      <c r="C175" s="1137" t="s">
        <v>361</v>
      </c>
      <c r="D175" s="1137" t="s">
        <v>360</v>
      </c>
      <c r="E175" s="1137" t="s">
        <v>153</v>
      </c>
      <c r="F175" s="1137" t="s">
        <v>222</v>
      </c>
      <c r="G175" s="1137" t="s">
        <v>221</v>
      </c>
      <c r="H175" s="1131"/>
      <c r="I175" s="1131"/>
    </row>
    <row r="176" spans="1:9">
      <c r="A176" s="1136">
        <v>1143160936</v>
      </c>
      <c r="B176" s="1137" t="s">
        <v>787</v>
      </c>
      <c r="C176" s="1137" t="s">
        <v>361</v>
      </c>
      <c r="D176" s="1137" t="s">
        <v>364</v>
      </c>
      <c r="E176" s="1137" t="s">
        <v>146</v>
      </c>
      <c r="F176" s="1137" t="s">
        <v>222</v>
      </c>
      <c r="G176" s="1137" t="s">
        <v>221</v>
      </c>
      <c r="H176" s="1131"/>
      <c r="I176" s="1131"/>
    </row>
    <row r="177" spans="1:9">
      <c r="A177" s="1136">
        <v>1143161322</v>
      </c>
      <c r="B177" s="1137" t="s">
        <v>1097</v>
      </c>
      <c r="C177" s="1137" t="s">
        <v>359</v>
      </c>
      <c r="D177" s="1137" t="s">
        <v>363</v>
      </c>
      <c r="E177" s="1137" t="s">
        <v>143</v>
      </c>
      <c r="F177" s="1137" t="s">
        <v>222</v>
      </c>
      <c r="G177" s="1137" t="s">
        <v>221</v>
      </c>
      <c r="H177" s="1131"/>
      <c r="I177" s="1131"/>
    </row>
    <row r="178" spans="1:9">
      <c r="A178" s="1136">
        <v>1143167089</v>
      </c>
      <c r="B178" s="1137" t="s">
        <v>566</v>
      </c>
      <c r="C178" s="1137" t="s">
        <v>361</v>
      </c>
      <c r="D178" s="1137" t="s">
        <v>365</v>
      </c>
      <c r="E178" s="1137" t="s">
        <v>135</v>
      </c>
      <c r="F178" s="1137" t="s">
        <v>222</v>
      </c>
      <c r="G178" s="1137" t="s">
        <v>221</v>
      </c>
      <c r="H178" s="1131"/>
      <c r="I178" s="1131"/>
    </row>
    <row r="179" spans="1:9">
      <c r="A179" s="1136">
        <v>1143175256</v>
      </c>
      <c r="B179" s="1137" t="s">
        <v>1098</v>
      </c>
      <c r="C179" s="1137" t="s">
        <v>361</v>
      </c>
      <c r="D179" s="1137" t="s">
        <v>812</v>
      </c>
      <c r="E179" s="1137" t="s">
        <v>152</v>
      </c>
      <c r="F179" s="1137" t="s">
        <v>226</v>
      </c>
      <c r="G179" s="1137" t="s">
        <v>225</v>
      </c>
      <c r="H179" s="1131"/>
      <c r="I179" s="1131"/>
    </row>
    <row r="180" spans="1:9">
      <c r="A180" s="1136">
        <v>1143194794</v>
      </c>
      <c r="B180" s="1137" t="s">
        <v>1321</v>
      </c>
      <c r="C180" s="1137" t="s">
        <v>6</v>
      </c>
      <c r="D180" s="1137"/>
      <c r="E180" s="1137"/>
      <c r="F180" s="1137" t="s">
        <v>222</v>
      </c>
      <c r="G180" s="1137" t="s">
        <v>221</v>
      </c>
      <c r="H180" s="1131"/>
      <c r="I180" s="1131"/>
    </row>
    <row r="181" spans="1:9">
      <c r="A181" s="1136">
        <v>1143208313</v>
      </c>
      <c r="B181" s="1137" t="s">
        <v>1099</v>
      </c>
      <c r="C181" s="1137" t="s">
        <v>361</v>
      </c>
      <c r="D181" s="1137" t="s">
        <v>363</v>
      </c>
      <c r="E181" s="1137" t="s">
        <v>143</v>
      </c>
      <c r="F181" s="1137" t="s">
        <v>222</v>
      </c>
      <c r="G181" s="1137" t="s">
        <v>221</v>
      </c>
      <c r="H181" s="1131"/>
      <c r="I181" s="1131"/>
    </row>
    <row r="182" spans="1:9">
      <c r="A182" s="1136">
        <v>1143214162</v>
      </c>
      <c r="B182" s="1137" t="s">
        <v>889</v>
      </c>
      <c r="C182" s="1137" t="s">
        <v>6</v>
      </c>
      <c r="D182" s="1137"/>
      <c r="E182" s="1137"/>
      <c r="F182" s="1137" t="s">
        <v>222</v>
      </c>
      <c r="G182" s="1137" t="s">
        <v>221</v>
      </c>
      <c r="H182" s="1131"/>
      <c r="I182" s="1131"/>
    </row>
    <row r="183" spans="1:9">
      <c r="A183" s="1136">
        <v>1143229335</v>
      </c>
      <c r="B183" s="1137" t="s">
        <v>1100</v>
      </c>
      <c r="C183" s="1137" t="s">
        <v>361</v>
      </c>
      <c r="D183" s="1137" t="s">
        <v>815</v>
      </c>
      <c r="E183" s="1137" t="s">
        <v>229</v>
      </c>
      <c r="F183" s="1137" t="s">
        <v>222</v>
      </c>
      <c r="G183" s="1137" t="s">
        <v>221</v>
      </c>
      <c r="H183" s="1131"/>
      <c r="I183" s="1131"/>
    </row>
    <row r="184" spans="1:9">
      <c r="A184" s="1136">
        <v>1143244383</v>
      </c>
      <c r="B184" s="1137" t="s">
        <v>461</v>
      </c>
      <c r="C184" s="1137" t="s">
        <v>361</v>
      </c>
      <c r="D184" s="1137" t="s">
        <v>364</v>
      </c>
      <c r="E184" s="1137" t="s">
        <v>146</v>
      </c>
      <c r="F184" s="1137" t="s">
        <v>218</v>
      </c>
      <c r="G184" s="1137" t="s">
        <v>217</v>
      </c>
      <c r="H184" s="1131"/>
      <c r="I184" s="1131"/>
    </row>
    <row r="185" spans="1:9">
      <c r="A185" s="1136">
        <v>1143245380</v>
      </c>
      <c r="B185" s="1137" t="s">
        <v>790</v>
      </c>
      <c r="C185" s="1137" t="s">
        <v>359</v>
      </c>
      <c r="D185" s="1137" t="s">
        <v>364</v>
      </c>
      <c r="E185" s="1137" t="s">
        <v>146</v>
      </c>
      <c r="F185" s="1137" t="s">
        <v>222</v>
      </c>
      <c r="G185" s="1137" t="s">
        <v>221</v>
      </c>
      <c r="H185" s="1131"/>
      <c r="I185" s="1131"/>
    </row>
    <row r="186" spans="1:9">
      <c r="A186" s="1136">
        <v>1143247014</v>
      </c>
      <c r="B186" s="1137" t="s">
        <v>797</v>
      </c>
      <c r="C186" s="1137" t="s">
        <v>361</v>
      </c>
      <c r="D186" s="1137" t="s">
        <v>364</v>
      </c>
      <c r="E186" s="1137" t="s">
        <v>146</v>
      </c>
      <c r="F186" s="1137" t="s">
        <v>222</v>
      </c>
      <c r="G186" s="1137" t="s">
        <v>221</v>
      </c>
      <c r="H186" s="1131"/>
      <c r="I186" s="1131"/>
    </row>
    <row r="187" spans="1:9">
      <c r="A187" s="1136">
        <v>1143248525</v>
      </c>
      <c r="B187" s="1137" t="s">
        <v>348</v>
      </c>
      <c r="C187" s="1137" t="s">
        <v>359</v>
      </c>
      <c r="D187" s="1137" t="s">
        <v>360</v>
      </c>
      <c r="E187" s="1137" t="s">
        <v>153</v>
      </c>
      <c r="F187" s="1137" t="s">
        <v>206</v>
      </c>
      <c r="G187" s="1137" t="s">
        <v>205</v>
      </c>
      <c r="H187" s="1131"/>
      <c r="I187" s="1131"/>
    </row>
    <row r="188" spans="1:9">
      <c r="A188" s="1136">
        <v>1143256015</v>
      </c>
      <c r="B188" s="1137" t="s">
        <v>331</v>
      </c>
      <c r="C188" s="1137" t="s">
        <v>361</v>
      </c>
      <c r="D188" s="1137" t="s">
        <v>360</v>
      </c>
      <c r="E188" s="1137" t="s">
        <v>153</v>
      </c>
      <c r="F188" s="1137" t="s">
        <v>200</v>
      </c>
      <c r="G188" s="1137" t="s">
        <v>199</v>
      </c>
      <c r="H188" s="1131"/>
      <c r="I188" s="1131"/>
    </row>
    <row r="189" spans="1:9">
      <c r="A189" s="1136">
        <v>1143350271</v>
      </c>
      <c r="B189" s="1137" t="s">
        <v>355</v>
      </c>
      <c r="C189" s="1137" t="s">
        <v>359</v>
      </c>
      <c r="D189" s="1137" t="s">
        <v>360</v>
      </c>
      <c r="E189" s="1137" t="s">
        <v>153</v>
      </c>
      <c r="F189" s="1137" t="s">
        <v>206</v>
      </c>
      <c r="G189" s="1137" t="s">
        <v>205</v>
      </c>
      <c r="H189" s="1131"/>
      <c r="I189" s="1131"/>
    </row>
    <row r="190" spans="1:9">
      <c r="A190" s="1136">
        <v>1143379197</v>
      </c>
      <c r="B190" s="1137" t="s">
        <v>1322</v>
      </c>
      <c r="C190" s="1137" t="s">
        <v>6</v>
      </c>
      <c r="D190" s="1137"/>
      <c r="E190" s="1137"/>
      <c r="F190" s="1137" t="s">
        <v>222</v>
      </c>
      <c r="G190" s="1137" t="s">
        <v>221</v>
      </c>
      <c r="H190" s="1131"/>
      <c r="I190" s="1131"/>
    </row>
    <row r="191" spans="1:9">
      <c r="A191" s="1136">
        <v>1143385897</v>
      </c>
      <c r="B191" s="1137" t="s">
        <v>1323</v>
      </c>
      <c r="C191" s="1137" t="s">
        <v>6</v>
      </c>
      <c r="D191" s="1137"/>
      <c r="E191" s="1137"/>
      <c r="F191" s="1137" t="s">
        <v>202</v>
      </c>
      <c r="G191" s="1137" t="s">
        <v>201</v>
      </c>
      <c r="H191" s="1131"/>
      <c r="I191" s="1131"/>
    </row>
    <row r="192" spans="1:9">
      <c r="A192" s="1136">
        <v>1143400019</v>
      </c>
      <c r="B192" s="1137" t="s">
        <v>1101</v>
      </c>
      <c r="C192" s="1137" t="s">
        <v>361</v>
      </c>
      <c r="D192" s="1137" t="s">
        <v>363</v>
      </c>
      <c r="E192" s="1137" t="s">
        <v>143</v>
      </c>
      <c r="F192" s="1137" t="s">
        <v>222</v>
      </c>
      <c r="G192" s="1137" t="s">
        <v>221</v>
      </c>
      <c r="H192" s="1131"/>
      <c r="I192" s="1131"/>
    </row>
    <row r="193" spans="1:9">
      <c r="A193" s="1136">
        <v>1143422690</v>
      </c>
      <c r="B193" s="1137" t="s">
        <v>1102</v>
      </c>
      <c r="C193" s="1137" t="s">
        <v>359</v>
      </c>
      <c r="D193" s="1137" t="s">
        <v>812</v>
      </c>
      <c r="E193" s="1137" t="s">
        <v>152</v>
      </c>
      <c r="F193" s="1137" t="s">
        <v>220</v>
      </c>
      <c r="G193" s="1137" t="s">
        <v>219</v>
      </c>
      <c r="H193" s="1131"/>
      <c r="I193" s="1131"/>
    </row>
    <row r="194" spans="1:9">
      <c r="A194" s="1136">
        <v>1143422773</v>
      </c>
      <c r="B194" s="1137" t="s">
        <v>840</v>
      </c>
      <c r="C194" s="1137" t="s">
        <v>361</v>
      </c>
      <c r="D194" s="1137" t="s">
        <v>812</v>
      </c>
      <c r="E194" s="1137" t="s">
        <v>152</v>
      </c>
      <c r="F194" s="1137" t="s">
        <v>222</v>
      </c>
      <c r="G194" s="1137" t="s">
        <v>221</v>
      </c>
      <c r="H194" s="1131"/>
      <c r="I194" s="1131"/>
    </row>
    <row r="195" spans="1:9">
      <c r="A195" s="1136">
        <v>1143423284</v>
      </c>
      <c r="B195" s="1137" t="s">
        <v>1103</v>
      </c>
      <c r="C195" s="1137" t="s">
        <v>361</v>
      </c>
      <c r="D195" s="1137" t="s">
        <v>362</v>
      </c>
      <c r="E195" s="1137" t="s">
        <v>139</v>
      </c>
      <c r="F195" s="1137" t="s">
        <v>222</v>
      </c>
      <c r="G195" s="1137" t="s">
        <v>221</v>
      </c>
      <c r="H195" s="1131"/>
      <c r="I195" s="1131"/>
    </row>
    <row r="196" spans="1:9">
      <c r="A196" s="1136">
        <v>1143425925</v>
      </c>
      <c r="B196" s="1137" t="s">
        <v>1104</v>
      </c>
      <c r="C196" s="1137" t="s">
        <v>361</v>
      </c>
      <c r="D196" s="1137" t="s">
        <v>362</v>
      </c>
      <c r="E196" s="1137" t="s">
        <v>139</v>
      </c>
      <c r="F196" s="1137" t="s">
        <v>216</v>
      </c>
      <c r="G196" s="1137" t="s">
        <v>215</v>
      </c>
      <c r="H196" s="1131"/>
      <c r="I196" s="1131"/>
    </row>
    <row r="197" spans="1:9">
      <c r="A197" s="1136">
        <v>1143426386</v>
      </c>
      <c r="B197" s="1137" t="s">
        <v>1105</v>
      </c>
      <c r="C197" s="1137" t="s">
        <v>359</v>
      </c>
      <c r="D197" s="1137" t="s">
        <v>360</v>
      </c>
      <c r="E197" s="1137" t="s">
        <v>153</v>
      </c>
      <c r="F197" s="1137" t="s">
        <v>208</v>
      </c>
      <c r="G197" s="1137" t="s">
        <v>207</v>
      </c>
      <c r="H197" s="1131"/>
      <c r="I197" s="1131"/>
    </row>
    <row r="198" spans="1:9">
      <c r="A198" s="1136">
        <v>1143429414</v>
      </c>
      <c r="B198" s="1137" t="s">
        <v>890</v>
      </c>
      <c r="C198" s="1137" t="s">
        <v>361</v>
      </c>
      <c r="D198" s="1137" t="s">
        <v>812</v>
      </c>
      <c r="E198" s="1137" t="s">
        <v>152</v>
      </c>
      <c r="F198" s="1137" t="s">
        <v>222</v>
      </c>
      <c r="G198" s="1137" t="s">
        <v>221</v>
      </c>
      <c r="H198" s="1131"/>
      <c r="I198" s="1131"/>
    </row>
    <row r="199" spans="1:9">
      <c r="A199" s="1136">
        <v>1143437359</v>
      </c>
      <c r="B199" s="1137" t="s">
        <v>1106</v>
      </c>
      <c r="C199" s="1137" t="s">
        <v>359</v>
      </c>
      <c r="D199" s="1137" t="s">
        <v>360</v>
      </c>
      <c r="E199" s="1137" t="s">
        <v>153</v>
      </c>
      <c r="F199" s="1137" t="s">
        <v>222</v>
      </c>
      <c r="G199" s="1137" t="s">
        <v>221</v>
      </c>
      <c r="H199" s="1131"/>
      <c r="I199" s="1131"/>
    </row>
    <row r="200" spans="1:9">
      <c r="A200" s="1136">
        <v>1143438068</v>
      </c>
      <c r="B200" s="1137" t="s">
        <v>763</v>
      </c>
      <c r="C200" s="1137" t="s">
        <v>361</v>
      </c>
      <c r="D200" s="1137" t="s">
        <v>364</v>
      </c>
      <c r="E200" s="1137" t="s">
        <v>146</v>
      </c>
      <c r="F200" s="1137" t="s">
        <v>198</v>
      </c>
      <c r="G200" s="1137" t="s">
        <v>197</v>
      </c>
      <c r="H200" s="1131"/>
      <c r="I200" s="1131"/>
    </row>
    <row r="201" spans="1:9">
      <c r="A201" s="1136">
        <v>1143449834</v>
      </c>
      <c r="B201" s="1137" t="s">
        <v>375</v>
      </c>
      <c r="C201" s="1137" t="s">
        <v>361</v>
      </c>
      <c r="D201" s="1137" t="s">
        <v>360</v>
      </c>
      <c r="E201" s="1137" t="s">
        <v>153</v>
      </c>
      <c r="F201" s="1137" t="s">
        <v>206</v>
      </c>
      <c r="G201" s="1137" t="s">
        <v>205</v>
      </c>
      <c r="H201" s="1131"/>
      <c r="I201" s="1131"/>
    </row>
    <row r="202" spans="1:9">
      <c r="A202" s="1136">
        <v>1143454792</v>
      </c>
      <c r="B202" s="1137" t="s">
        <v>756</v>
      </c>
      <c r="C202" s="1137" t="s">
        <v>359</v>
      </c>
      <c r="D202" s="1137" t="s">
        <v>364</v>
      </c>
      <c r="E202" s="1137" t="s">
        <v>146</v>
      </c>
      <c r="F202" s="1137" t="s">
        <v>222</v>
      </c>
      <c r="G202" s="1137" t="s">
        <v>221</v>
      </c>
      <c r="H202" s="1131"/>
      <c r="I202" s="1131"/>
    </row>
    <row r="203" spans="1:9">
      <c r="A203" s="1136">
        <v>1143457530</v>
      </c>
      <c r="B203" s="1137" t="s">
        <v>312</v>
      </c>
      <c r="C203" s="1137" t="s">
        <v>361</v>
      </c>
      <c r="D203" s="1137" t="s">
        <v>363</v>
      </c>
      <c r="E203" s="1137" t="s">
        <v>143</v>
      </c>
      <c r="F203" s="1137" t="s">
        <v>222</v>
      </c>
      <c r="G203" s="1137" t="s">
        <v>221</v>
      </c>
      <c r="H203" s="1131"/>
      <c r="I203" s="1131"/>
    </row>
    <row r="204" spans="1:9">
      <c r="A204" s="1136">
        <v>1143461904</v>
      </c>
      <c r="B204" s="1137" t="s">
        <v>855</v>
      </c>
      <c r="C204" s="1137" t="s">
        <v>361</v>
      </c>
      <c r="D204" s="1137" t="s">
        <v>815</v>
      </c>
      <c r="E204" s="1137" t="s">
        <v>229</v>
      </c>
      <c r="F204" s="1137" t="s">
        <v>200</v>
      </c>
      <c r="G204" s="1137" t="s">
        <v>199</v>
      </c>
      <c r="H204" s="1131"/>
      <c r="I204" s="1131"/>
    </row>
    <row r="205" spans="1:9">
      <c r="A205" s="1136">
        <v>1143474519</v>
      </c>
      <c r="B205" s="1137" t="s">
        <v>447</v>
      </c>
      <c r="C205" s="1137" t="s">
        <v>6</v>
      </c>
      <c r="D205" s="1137"/>
      <c r="E205" s="1137"/>
      <c r="F205" s="1137" t="s">
        <v>198</v>
      </c>
      <c r="G205" s="1137" t="s">
        <v>197</v>
      </c>
      <c r="H205" s="1131"/>
      <c r="I205" s="1131"/>
    </row>
    <row r="206" spans="1:9">
      <c r="A206" s="1136">
        <v>1143489202</v>
      </c>
      <c r="B206" s="1137" t="s">
        <v>665</v>
      </c>
      <c r="C206" s="1137" t="s">
        <v>361</v>
      </c>
      <c r="D206" s="1137" t="s">
        <v>362</v>
      </c>
      <c r="E206" s="1137" t="s">
        <v>139</v>
      </c>
      <c r="F206" s="1137" t="s">
        <v>200</v>
      </c>
      <c r="G206" s="1137" t="s">
        <v>199</v>
      </c>
      <c r="H206" s="1131"/>
      <c r="I206" s="1131"/>
    </row>
    <row r="207" spans="1:9">
      <c r="A207" s="1136">
        <v>1143502459</v>
      </c>
      <c r="B207" s="1137" t="s">
        <v>1107</v>
      </c>
      <c r="C207" s="1137" t="s">
        <v>361</v>
      </c>
      <c r="D207" s="1137" t="s">
        <v>366</v>
      </c>
      <c r="E207" s="1137" t="s">
        <v>96</v>
      </c>
      <c r="F207" s="1137" t="s">
        <v>200</v>
      </c>
      <c r="G207" s="1137" t="s">
        <v>199</v>
      </c>
      <c r="H207" s="1131"/>
      <c r="I207" s="1131"/>
    </row>
    <row r="208" spans="1:9">
      <c r="A208" s="1136">
        <v>1143509637</v>
      </c>
      <c r="B208" s="1137" t="s">
        <v>413</v>
      </c>
      <c r="C208" s="1137" t="s">
        <v>359</v>
      </c>
      <c r="D208" s="1137" t="s">
        <v>363</v>
      </c>
      <c r="E208" s="1137" t="s">
        <v>143</v>
      </c>
      <c r="F208" s="1137" t="s">
        <v>214</v>
      </c>
      <c r="G208" s="1137" t="s">
        <v>213</v>
      </c>
      <c r="H208" s="1131"/>
      <c r="I208" s="1131"/>
    </row>
    <row r="209" spans="1:9">
      <c r="A209" s="1136">
        <v>1143511781</v>
      </c>
      <c r="B209" s="1137" t="s">
        <v>606</v>
      </c>
      <c r="C209" s="1137" t="s">
        <v>361</v>
      </c>
      <c r="D209" s="1137" t="s">
        <v>363</v>
      </c>
      <c r="E209" s="1137" t="s">
        <v>143</v>
      </c>
      <c r="F209" s="1137" t="s">
        <v>222</v>
      </c>
      <c r="G209" s="1137" t="s">
        <v>221</v>
      </c>
      <c r="H209" s="1131"/>
      <c r="I209" s="1131"/>
    </row>
    <row r="210" spans="1:9">
      <c r="A210" s="1136">
        <v>1143524834</v>
      </c>
      <c r="B210" s="1137" t="s">
        <v>1324</v>
      </c>
      <c r="C210" s="1137" t="s">
        <v>6</v>
      </c>
      <c r="D210" s="1137"/>
      <c r="E210" s="1137"/>
      <c r="F210" s="1137" t="s">
        <v>222</v>
      </c>
      <c r="G210" s="1137" t="s">
        <v>221</v>
      </c>
      <c r="H210" s="1131"/>
      <c r="I210" s="1131"/>
    </row>
    <row r="211" spans="1:9">
      <c r="A211" s="1136">
        <v>1143530039</v>
      </c>
      <c r="B211" s="1137" t="s">
        <v>1108</v>
      </c>
      <c r="C211" s="1137" t="s">
        <v>361</v>
      </c>
      <c r="D211" s="1137" t="s">
        <v>363</v>
      </c>
      <c r="E211" s="1137" t="s">
        <v>143</v>
      </c>
      <c r="F211" s="1137" t="s">
        <v>198</v>
      </c>
      <c r="G211" s="1137" t="s">
        <v>197</v>
      </c>
      <c r="H211" s="1131"/>
      <c r="I211" s="1131"/>
    </row>
    <row r="212" spans="1:9">
      <c r="A212" s="1136">
        <v>1143545649</v>
      </c>
      <c r="B212" s="1137" t="s">
        <v>389</v>
      </c>
      <c r="C212" s="1137" t="s">
        <v>361</v>
      </c>
      <c r="D212" s="1137" t="s">
        <v>360</v>
      </c>
      <c r="E212" s="1137" t="s">
        <v>153</v>
      </c>
      <c r="F212" s="1137" t="s">
        <v>210</v>
      </c>
      <c r="G212" s="1137" t="s">
        <v>209</v>
      </c>
      <c r="H212" s="1131"/>
      <c r="I212" s="1131"/>
    </row>
    <row r="213" spans="1:9">
      <c r="A213" s="1136">
        <v>1143555309</v>
      </c>
      <c r="B213" s="1137" t="s">
        <v>1109</v>
      </c>
      <c r="C213" s="1137" t="s">
        <v>361</v>
      </c>
      <c r="D213" s="1137" t="s">
        <v>360</v>
      </c>
      <c r="E213" s="1137" t="s">
        <v>153</v>
      </c>
      <c r="F213" s="1137" t="s">
        <v>206</v>
      </c>
      <c r="G213" s="1137" t="s">
        <v>205</v>
      </c>
      <c r="H213" s="1131"/>
      <c r="I213" s="1131"/>
    </row>
    <row r="214" spans="1:9">
      <c r="A214" s="1136">
        <v>1143558329</v>
      </c>
      <c r="B214" s="1137" t="s">
        <v>1325</v>
      </c>
      <c r="C214" s="1137" t="s">
        <v>6</v>
      </c>
      <c r="D214" s="1137"/>
      <c r="E214" s="1137"/>
      <c r="F214" s="1137" t="s">
        <v>218</v>
      </c>
      <c r="G214" s="1137" t="s">
        <v>217</v>
      </c>
      <c r="H214" s="1131"/>
      <c r="I214" s="1131"/>
    </row>
    <row r="215" spans="1:9">
      <c r="A215" s="1136">
        <v>1143563865</v>
      </c>
      <c r="B215" s="1137" t="s">
        <v>1110</v>
      </c>
      <c r="C215" s="1137" t="s">
        <v>361</v>
      </c>
      <c r="D215" s="1137" t="s">
        <v>363</v>
      </c>
      <c r="E215" s="1137" t="s">
        <v>143</v>
      </c>
      <c r="F215" s="1137" t="s">
        <v>212</v>
      </c>
      <c r="G215" s="1137" t="s">
        <v>211</v>
      </c>
      <c r="H215" s="1131"/>
      <c r="I215" s="1131"/>
    </row>
    <row r="216" spans="1:9">
      <c r="A216" s="1136">
        <v>1143564087</v>
      </c>
      <c r="B216" s="1137" t="s">
        <v>1111</v>
      </c>
      <c r="C216" s="1137" t="s">
        <v>361</v>
      </c>
      <c r="D216" s="1137" t="s">
        <v>360</v>
      </c>
      <c r="E216" s="1137" t="s">
        <v>153</v>
      </c>
      <c r="F216" s="1137" t="s">
        <v>212</v>
      </c>
      <c r="G216" s="1137" t="s">
        <v>211</v>
      </c>
      <c r="H216" s="1131"/>
      <c r="I216" s="1131"/>
    </row>
    <row r="217" spans="1:9">
      <c r="A217" s="1136">
        <v>1143569227</v>
      </c>
      <c r="B217" s="1137" t="s">
        <v>906</v>
      </c>
      <c r="C217" s="1137" t="s">
        <v>361</v>
      </c>
      <c r="D217" s="1137" t="s">
        <v>820</v>
      </c>
      <c r="E217" s="1137" t="s">
        <v>104</v>
      </c>
      <c r="F217" s="1137" t="s">
        <v>208</v>
      </c>
      <c r="G217" s="1137" t="s">
        <v>207</v>
      </c>
      <c r="H217" s="1131"/>
      <c r="I217" s="1131"/>
    </row>
    <row r="218" spans="1:9">
      <c r="A218" s="1136">
        <v>1143570019</v>
      </c>
      <c r="B218" s="1137" t="s">
        <v>1112</v>
      </c>
      <c r="C218" s="1137" t="s">
        <v>361</v>
      </c>
      <c r="D218" s="1137" t="s">
        <v>363</v>
      </c>
      <c r="E218" s="1137" t="s">
        <v>143</v>
      </c>
      <c r="F218" s="1137" t="s">
        <v>222</v>
      </c>
      <c r="G218" s="1137" t="s">
        <v>221</v>
      </c>
      <c r="H218" s="1131"/>
      <c r="I218" s="1131"/>
    </row>
    <row r="219" spans="1:9">
      <c r="A219" s="1136">
        <v>1143575877</v>
      </c>
      <c r="B219" s="1137" t="s">
        <v>414</v>
      </c>
      <c r="C219" s="1137" t="s">
        <v>359</v>
      </c>
      <c r="D219" s="1137" t="s">
        <v>363</v>
      </c>
      <c r="E219" s="1137" t="s">
        <v>143</v>
      </c>
      <c r="F219" s="1137" t="s">
        <v>220</v>
      </c>
      <c r="G219" s="1137" t="s">
        <v>219</v>
      </c>
      <c r="H219" s="1131"/>
      <c r="I219" s="1131"/>
    </row>
    <row r="220" spans="1:9">
      <c r="A220" s="1136">
        <v>1143594662</v>
      </c>
      <c r="B220" s="1137" t="s">
        <v>1326</v>
      </c>
      <c r="C220" s="1137" t="s">
        <v>6</v>
      </c>
      <c r="D220" s="1137"/>
      <c r="E220" s="1137"/>
      <c r="F220" s="1137" t="s">
        <v>208</v>
      </c>
      <c r="G220" s="1137" t="s">
        <v>207</v>
      </c>
      <c r="H220" s="1131"/>
      <c r="I220" s="1131"/>
    </row>
    <row r="221" spans="1:9">
      <c r="A221" s="1136">
        <v>1143601228</v>
      </c>
      <c r="B221" s="1137" t="s">
        <v>1113</v>
      </c>
      <c r="C221" s="1137" t="s">
        <v>361</v>
      </c>
      <c r="D221" s="1137" t="s">
        <v>360</v>
      </c>
      <c r="E221" s="1137" t="s">
        <v>153</v>
      </c>
      <c r="F221" s="1137" t="s">
        <v>214</v>
      </c>
      <c r="G221" s="1137" t="s">
        <v>213</v>
      </c>
      <c r="H221" s="1131"/>
      <c r="I221" s="1131"/>
    </row>
    <row r="222" spans="1:9">
      <c r="A222" s="1136">
        <v>1143615863</v>
      </c>
      <c r="B222" s="1137" t="s">
        <v>1114</v>
      </c>
      <c r="C222" s="1137" t="s">
        <v>361</v>
      </c>
      <c r="D222" s="1137" t="s">
        <v>812</v>
      </c>
      <c r="E222" s="1137" t="s">
        <v>152</v>
      </c>
      <c r="F222" s="1137" t="s">
        <v>204</v>
      </c>
      <c r="G222" s="1137" t="s">
        <v>203</v>
      </c>
      <c r="H222" s="1131"/>
      <c r="I222" s="1131"/>
    </row>
    <row r="223" spans="1:9">
      <c r="A223" s="1136">
        <v>1143618230</v>
      </c>
      <c r="B223" s="1137" t="s">
        <v>680</v>
      </c>
      <c r="C223" s="1137" t="s">
        <v>6</v>
      </c>
      <c r="D223" s="1137"/>
      <c r="E223" s="1137"/>
      <c r="F223" s="1137" t="s">
        <v>200</v>
      </c>
      <c r="G223" s="1137" t="s">
        <v>199</v>
      </c>
      <c r="H223" s="1131"/>
      <c r="I223" s="1131"/>
    </row>
    <row r="224" spans="1:9">
      <c r="A224" s="1136">
        <v>1143634708</v>
      </c>
      <c r="B224" s="1137" t="s">
        <v>924</v>
      </c>
      <c r="C224" s="1137" t="s">
        <v>361</v>
      </c>
      <c r="D224" s="1137" t="s">
        <v>812</v>
      </c>
      <c r="E224" s="1137" t="s">
        <v>152</v>
      </c>
      <c r="F224" s="1137" t="s">
        <v>200</v>
      </c>
      <c r="G224" s="1137" t="s">
        <v>199</v>
      </c>
      <c r="H224" s="1131"/>
      <c r="I224" s="1131"/>
    </row>
    <row r="225" spans="1:9">
      <c r="A225" s="1136">
        <v>1143656602</v>
      </c>
      <c r="B225" s="1137" t="s">
        <v>649</v>
      </c>
      <c r="C225" s="1137" t="s">
        <v>361</v>
      </c>
      <c r="D225" s="1137" t="s">
        <v>363</v>
      </c>
      <c r="E225" s="1137" t="s">
        <v>143</v>
      </c>
      <c r="F225" s="1137" t="s">
        <v>222</v>
      </c>
      <c r="G225" s="1137" t="s">
        <v>221</v>
      </c>
      <c r="H225" s="1131"/>
      <c r="I225" s="1131"/>
    </row>
    <row r="226" spans="1:9">
      <c r="A226" s="1136">
        <v>1143666395</v>
      </c>
      <c r="B226" s="1137" t="s">
        <v>654</v>
      </c>
      <c r="C226" s="1137" t="s">
        <v>361</v>
      </c>
      <c r="D226" s="1137" t="s">
        <v>362</v>
      </c>
      <c r="E226" s="1137" t="s">
        <v>139</v>
      </c>
      <c r="F226" s="1137" t="s">
        <v>222</v>
      </c>
      <c r="G226" s="1137" t="s">
        <v>221</v>
      </c>
      <c r="H226" s="1131"/>
      <c r="I226" s="1131"/>
    </row>
    <row r="227" spans="1:9">
      <c r="A227" s="1136">
        <v>1143671791</v>
      </c>
      <c r="B227" s="1137" t="s">
        <v>1115</v>
      </c>
      <c r="C227" s="1137" t="s">
        <v>361</v>
      </c>
      <c r="D227" s="1137" t="s">
        <v>360</v>
      </c>
      <c r="E227" s="1137" t="s">
        <v>153</v>
      </c>
      <c r="F227" s="1137" t="s">
        <v>214</v>
      </c>
      <c r="G227" s="1137" t="s">
        <v>213</v>
      </c>
      <c r="H227" s="1131"/>
      <c r="I227" s="1131"/>
    </row>
    <row r="228" spans="1:9">
      <c r="A228" s="1136">
        <v>1143690379</v>
      </c>
      <c r="B228" s="1137" t="s">
        <v>912</v>
      </c>
      <c r="C228" s="1137" t="s">
        <v>361</v>
      </c>
      <c r="D228" s="1137" t="s">
        <v>820</v>
      </c>
      <c r="E228" s="1137" t="s">
        <v>104</v>
      </c>
      <c r="F228" s="1137" t="s">
        <v>200</v>
      </c>
      <c r="G228" s="1137" t="s">
        <v>199</v>
      </c>
      <c r="H228" s="1131"/>
      <c r="I228" s="1131"/>
    </row>
    <row r="229" spans="1:9">
      <c r="A229" s="1136">
        <v>1143692847</v>
      </c>
      <c r="B229" s="1137" t="s">
        <v>786</v>
      </c>
      <c r="C229" s="1137" t="s">
        <v>361</v>
      </c>
      <c r="D229" s="1137" t="s">
        <v>360</v>
      </c>
      <c r="E229" s="1137" t="s">
        <v>153</v>
      </c>
      <c r="F229" s="1137" t="s">
        <v>222</v>
      </c>
      <c r="G229" s="1137" t="s">
        <v>221</v>
      </c>
      <c r="H229" s="1131"/>
      <c r="I229" s="1131"/>
    </row>
    <row r="230" spans="1:9">
      <c r="A230" s="1136">
        <v>1143711530</v>
      </c>
      <c r="B230" s="1137" t="s">
        <v>549</v>
      </c>
      <c r="C230" s="1137" t="s">
        <v>361</v>
      </c>
      <c r="D230" s="1137" t="s">
        <v>365</v>
      </c>
      <c r="E230" s="1137" t="s">
        <v>135</v>
      </c>
      <c r="F230" s="1137" t="s">
        <v>222</v>
      </c>
      <c r="G230" s="1137" t="s">
        <v>221</v>
      </c>
      <c r="H230" s="1131"/>
      <c r="I230" s="1131"/>
    </row>
    <row r="231" spans="1:9">
      <c r="A231" s="1136">
        <v>1143714278</v>
      </c>
      <c r="B231" s="1137" t="s">
        <v>1116</v>
      </c>
      <c r="C231" s="1137" t="s">
        <v>361</v>
      </c>
      <c r="D231" s="1137" t="s">
        <v>812</v>
      </c>
      <c r="E231" s="1137" t="s">
        <v>152</v>
      </c>
      <c r="F231" s="1137" t="s">
        <v>222</v>
      </c>
      <c r="G231" s="1137" t="s">
        <v>221</v>
      </c>
      <c r="H231" s="1131"/>
      <c r="I231" s="1131"/>
    </row>
    <row r="232" spans="1:9">
      <c r="A232" s="1136">
        <v>1143714419</v>
      </c>
      <c r="B232" s="1137" t="s">
        <v>554</v>
      </c>
      <c r="C232" s="1137" t="s">
        <v>361</v>
      </c>
      <c r="D232" s="1137" t="s">
        <v>365</v>
      </c>
      <c r="E232" s="1137" t="s">
        <v>135</v>
      </c>
      <c r="F232" s="1137" t="s">
        <v>222</v>
      </c>
      <c r="G232" s="1137" t="s">
        <v>221</v>
      </c>
      <c r="H232" s="1131"/>
      <c r="I232" s="1131"/>
    </row>
    <row r="233" spans="1:9">
      <c r="A233" s="1136">
        <v>1143745843</v>
      </c>
      <c r="B233" s="1137" t="s">
        <v>844</v>
      </c>
      <c r="C233" s="1137" t="s">
        <v>361</v>
      </c>
      <c r="D233" s="1137" t="s">
        <v>812</v>
      </c>
      <c r="E233" s="1137" t="s">
        <v>152</v>
      </c>
      <c r="F233" s="1137" t="s">
        <v>222</v>
      </c>
      <c r="G233" s="1137" t="s">
        <v>221</v>
      </c>
      <c r="H233" s="1131"/>
      <c r="I233" s="1131"/>
    </row>
    <row r="234" spans="1:9">
      <c r="A234" s="1136">
        <v>1143751593</v>
      </c>
      <c r="B234" s="1137" t="s">
        <v>1117</v>
      </c>
      <c r="C234" s="1137" t="s">
        <v>361</v>
      </c>
      <c r="D234" s="1137" t="s">
        <v>363</v>
      </c>
      <c r="E234" s="1137" t="s">
        <v>143</v>
      </c>
      <c r="F234" s="1137" t="s">
        <v>228</v>
      </c>
      <c r="G234" s="1137" t="s">
        <v>227</v>
      </c>
      <c r="H234" s="1131"/>
      <c r="I234" s="1131"/>
    </row>
    <row r="235" spans="1:9">
      <c r="A235" s="1136">
        <v>1143762061</v>
      </c>
      <c r="B235" s="1137" t="s">
        <v>946</v>
      </c>
      <c r="C235" s="1137" t="s">
        <v>6</v>
      </c>
      <c r="D235" s="1137"/>
      <c r="E235" s="1137"/>
      <c r="F235" s="1137" t="s">
        <v>222</v>
      </c>
      <c r="G235" s="1137" t="s">
        <v>221</v>
      </c>
      <c r="H235" s="1131"/>
      <c r="I235" s="1131"/>
    </row>
    <row r="236" spans="1:9">
      <c r="A236" s="1136">
        <v>1143767649</v>
      </c>
      <c r="B236" s="1137" t="s">
        <v>803</v>
      </c>
      <c r="C236" s="1137" t="s">
        <v>361</v>
      </c>
      <c r="D236" s="1137" t="s">
        <v>364</v>
      </c>
      <c r="E236" s="1137" t="s">
        <v>146</v>
      </c>
      <c r="F236" s="1137" t="s">
        <v>200</v>
      </c>
      <c r="G236" s="1137" t="s">
        <v>199</v>
      </c>
      <c r="H236" s="1131"/>
      <c r="I236" s="1131"/>
    </row>
    <row r="237" spans="1:9">
      <c r="A237" s="1136">
        <v>1143769512</v>
      </c>
      <c r="B237" s="1137" t="s">
        <v>391</v>
      </c>
      <c r="C237" s="1137" t="s">
        <v>359</v>
      </c>
      <c r="D237" s="1137" t="s">
        <v>360</v>
      </c>
      <c r="E237" s="1137" t="s">
        <v>153</v>
      </c>
      <c r="F237" s="1137" t="s">
        <v>222</v>
      </c>
      <c r="G237" s="1137" t="s">
        <v>221</v>
      </c>
      <c r="H237" s="1131"/>
      <c r="I237" s="1131"/>
    </row>
    <row r="238" spans="1:9">
      <c r="A238" s="1136">
        <v>1143776657</v>
      </c>
      <c r="B238" s="1137" t="s">
        <v>616</v>
      </c>
      <c r="C238" s="1137" t="s">
        <v>361</v>
      </c>
      <c r="D238" s="1137" t="s">
        <v>363</v>
      </c>
      <c r="E238" s="1137" t="s">
        <v>143</v>
      </c>
      <c r="F238" s="1137" t="s">
        <v>200</v>
      </c>
      <c r="G238" s="1137" t="s">
        <v>199</v>
      </c>
      <c r="H238" s="1131"/>
      <c r="I238" s="1131"/>
    </row>
    <row r="239" spans="1:9">
      <c r="A239" s="1136">
        <v>1143785823</v>
      </c>
      <c r="B239" s="1137" t="s">
        <v>468</v>
      </c>
      <c r="C239" s="1137" t="s">
        <v>361</v>
      </c>
      <c r="D239" s="1137" t="s">
        <v>362</v>
      </c>
      <c r="E239" s="1137" t="s">
        <v>139</v>
      </c>
      <c r="F239" s="1137" t="s">
        <v>200</v>
      </c>
      <c r="G239" s="1137" t="s">
        <v>199</v>
      </c>
      <c r="H239" s="1131"/>
      <c r="I239" s="1131"/>
    </row>
    <row r="240" spans="1:9">
      <c r="A240" s="1136">
        <v>1143806249</v>
      </c>
      <c r="B240" s="1137" t="s">
        <v>647</v>
      </c>
      <c r="C240" s="1137" t="s">
        <v>361</v>
      </c>
      <c r="D240" s="1137" t="s">
        <v>362</v>
      </c>
      <c r="E240" s="1137" t="s">
        <v>139</v>
      </c>
      <c r="F240" s="1137" t="s">
        <v>220</v>
      </c>
      <c r="G240" s="1137" t="s">
        <v>219</v>
      </c>
      <c r="H240" s="1131"/>
      <c r="I240" s="1131"/>
    </row>
    <row r="241" spans="1:9">
      <c r="A241" s="1136">
        <v>1143806801</v>
      </c>
      <c r="B241" s="1137" t="s">
        <v>445</v>
      </c>
      <c r="C241" s="1137" t="s">
        <v>361</v>
      </c>
      <c r="D241" s="1137" t="s">
        <v>363</v>
      </c>
      <c r="E241" s="1137" t="s">
        <v>143</v>
      </c>
      <c r="F241" s="1137" t="s">
        <v>222</v>
      </c>
      <c r="G241" s="1137" t="s">
        <v>221</v>
      </c>
      <c r="H241" s="1131"/>
      <c r="I241" s="1131"/>
    </row>
    <row r="242" spans="1:9">
      <c r="A242" s="1136">
        <v>1143807536</v>
      </c>
      <c r="B242" s="1137" t="s">
        <v>628</v>
      </c>
      <c r="C242" s="1137" t="s">
        <v>361</v>
      </c>
      <c r="D242" s="1137" t="s">
        <v>363</v>
      </c>
      <c r="E242" s="1137" t="s">
        <v>143</v>
      </c>
      <c r="F242" s="1137" t="s">
        <v>198</v>
      </c>
      <c r="G242" s="1137" t="s">
        <v>197</v>
      </c>
      <c r="H242" s="1131"/>
      <c r="I242" s="1131"/>
    </row>
    <row r="243" spans="1:9">
      <c r="A243" s="1136">
        <v>1143817634</v>
      </c>
      <c r="B243" s="1137" t="s">
        <v>1118</v>
      </c>
      <c r="C243" s="1137" t="s">
        <v>361</v>
      </c>
      <c r="D243" s="1137" t="s">
        <v>360</v>
      </c>
      <c r="E243" s="1137" t="s">
        <v>153</v>
      </c>
      <c r="F243" s="1137" t="s">
        <v>222</v>
      </c>
      <c r="G243" s="1137" t="s">
        <v>221</v>
      </c>
      <c r="H243" s="1131"/>
      <c r="I243" s="1131"/>
    </row>
    <row r="244" spans="1:9">
      <c r="A244" s="1136">
        <v>1143818004</v>
      </c>
      <c r="B244" s="1137" t="s">
        <v>610</v>
      </c>
      <c r="C244" s="1137" t="s">
        <v>361</v>
      </c>
      <c r="D244" s="1137" t="s">
        <v>362</v>
      </c>
      <c r="E244" s="1137" t="s">
        <v>139</v>
      </c>
      <c r="F244" s="1137" t="s">
        <v>222</v>
      </c>
      <c r="G244" s="1137" t="s">
        <v>221</v>
      </c>
      <c r="H244" s="1131"/>
      <c r="I244" s="1131"/>
    </row>
    <row r="245" spans="1:9">
      <c r="A245" s="1136">
        <v>1143833003</v>
      </c>
      <c r="B245" s="1137" t="s">
        <v>552</v>
      </c>
      <c r="C245" s="1137" t="s">
        <v>361</v>
      </c>
      <c r="D245" s="1137" t="s">
        <v>362</v>
      </c>
      <c r="E245" s="1137" t="s">
        <v>139</v>
      </c>
      <c r="F245" s="1137" t="s">
        <v>222</v>
      </c>
      <c r="G245" s="1137" t="s">
        <v>221</v>
      </c>
      <c r="H245" s="1131"/>
      <c r="I245" s="1131"/>
    </row>
    <row r="246" spans="1:9">
      <c r="A246" s="1136">
        <v>1143833326</v>
      </c>
      <c r="B246" s="1137" t="s">
        <v>1119</v>
      </c>
      <c r="C246" s="1137" t="s">
        <v>361</v>
      </c>
      <c r="D246" s="1137" t="s">
        <v>812</v>
      </c>
      <c r="E246" s="1137" t="s">
        <v>152</v>
      </c>
      <c r="F246" s="1137" t="s">
        <v>222</v>
      </c>
      <c r="G246" s="1137" t="s">
        <v>221</v>
      </c>
      <c r="H246" s="1131"/>
      <c r="I246" s="1131"/>
    </row>
    <row r="247" spans="1:9">
      <c r="A247" s="1136">
        <v>1143836352</v>
      </c>
      <c r="B247" s="1137" t="s">
        <v>598</v>
      </c>
      <c r="C247" s="1137" t="s">
        <v>361</v>
      </c>
      <c r="D247" s="1137" t="s">
        <v>362</v>
      </c>
      <c r="E247" s="1137" t="s">
        <v>139</v>
      </c>
      <c r="F247" s="1137" t="s">
        <v>198</v>
      </c>
      <c r="G247" s="1137" t="s">
        <v>197</v>
      </c>
      <c r="H247" s="1131"/>
      <c r="I247" s="1131"/>
    </row>
    <row r="248" spans="1:9">
      <c r="A248" s="1136">
        <v>1143842715</v>
      </c>
      <c r="B248" s="1137" t="s">
        <v>442</v>
      </c>
      <c r="C248" s="1137" t="s">
        <v>361</v>
      </c>
      <c r="D248" s="1137" t="s">
        <v>363</v>
      </c>
      <c r="E248" s="1137" t="s">
        <v>143</v>
      </c>
      <c r="F248" s="1137" t="s">
        <v>222</v>
      </c>
      <c r="G248" s="1137" t="s">
        <v>221</v>
      </c>
      <c r="H248" s="1131"/>
      <c r="I248" s="1131"/>
    </row>
    <row r="249" spans="1:9">
      <c r="A249" s="1136">
        <v>1143843242</v>
      </c>
      <c r="B249" s="1137" t="s">
        <v>1120</v>
      </c>
      <c r="C249" s="1137" t="s">
        <v>361</v>
      </c>
      <c r="D249" s="1137" t="s">
        <v>362</v>
      </c>
      <c r="E249" s="1137" t="s">
        <v>139</v>
      </c>
      <c r="F249" s="1137" t="s">
        <v>222</v>
      </c>
      <c r="G249" s="1137" t="s">
        <v>221</v>
      </c>
      <c r="H249" s="1131"/>
      <c r="I249" s="1131"/>
    </row>
    <row r="250" spans="1:9">
      <c r="A250" s="1136">
        <v>1143844810</v>
      </c>
      <c r="B250" s="1137" t="s">
        <v>423</v>
      </c>
      <c r="C250" s="1137" t="s">
        <v>359</v>
      </c>
      <c r="D250" s="1137" t="s">
        <v>363</v>
      </c>
      <c r="E250" s="1137" t="s">
        <v>143</v>
      </c>
      <c r="F250" s="1137" t="s">
        <v>222</v>
      </c>
      <c r="G250" s="1137" t="s">
        <v>221</v>
      </c>
      <c r="H250" s="1131"/>
      <c r="I250" s="1131"/>
    </row>
    <row r="251" spans="1:9">
      <c r="A251" s="1136">
        <v>1143853258</v>
      </c>
      <c r="B251" s="1137" t="s">
        <v>1327</v>
      </c>
      <c r="C251" s="1137" t="s">
        <v>6</v>
      </c>
      <c r="D251" s="1137"/>
      <c r="E251" s="1137"/>
      <c r="F251" s="1137" t="s">
        <v>222</v>
      </c>
      <c r="G251" s="1137" t="s">
        <v>221</v>
      </c>
      <c r="H251" s="1131"/>
      <c r="I251" s="1131"/>
    </row>
    <row r="252" spans="1:9">
      <c r="A252" s="1136">
        <v>1143873595</v>
      </c>
      <c r="B252" s="1137" t="s">
        <v>1121</v>
      </c>
      <c r="C252" s="1137" t="s">
        <v>361</v>
      </c>
      <c r="D252" s="1137" t="s">
        <v>360</v>
      </c>
      <c r="E252" s="1137" t="s">
        <v>153</v>
      </c>
      <c r="F252" s="1137" t="s">
        <v>210</v>
      </c>
      <c r="G252" s="1137" t="s">
        <v>209</v>
      </c>
      <c r="H252" s="1131"/>
      <c r="I252" s="1131"/>
    </row>
    <row r="253" spans="1:9">
      <c r="A253" s="1136">
        <v>1143892637</v>
      </c>
      <c r="B253" s="1137" t="s">
        <v>586</v>
      </c>
      <c r="C253" s="1137" t="s">
        <v>361</v>
      </c>
      <c r="D253" s="1137" t="s">
        <v>362</v>
      </c>
      <c r="E253" s="1137" t="s">
        <v>139</v>
      </c>
      <c r="F253" s="1137" t="s">
        <v>222</v>
      </c>
      <c r="G253" s="1137" t="s">
        <v>221</v>
      </c>
      <c r="H253" s="1131"/>
      <c r="I253" s="1131"/>
    </row>
    <row r="254" spans="1:9">
      <c r="A254" s="1136">
        <v>1143895176</v>
      </c>
      <c r="B254" s="1137" t="s">
        <v>1328</v>
      </c>
      <c r="C254" s="1137" t="s">
        <v>6</v>
      </c>
      <c r="D254" s="1137"/>
      <c r="E254" s="1137"/>
      <c r="F254" s="1137" t="s">
        <v>214</v>
      </c>
      <c r="G254" s="1137" t="s">
        <v>213</v>
      </c>
      <c r="H254" s="1131"/>
      <c r="I254" s="1131"/>
    </row>
    <row r="255" spans="1:9">
      <c r="A255" s="1136">
        <v>1143906536</v>
      </c>
      <c r="B255" s="1137" t="s">
        <v>922</v>
      </c>
      <c r="C255" s="1137" t="s">
        <v>361</v>
      </c>
      <c r="D255" s="1137" t="s">
        <v>815</v>
      </c>
      <c r="E255" s="1137" t="s">
        <v>229</v>
      </c>
      <c r="F255" s="1137" t="s">
        <v>222</v>
      </c>
      <c r="G255" s="1137" t="s">
        <v>221</v>
      </c>
      <c r="H255" s="1131"/>
      <c r="I255" s="1131"/>
    </row>
    <row r="256" spans="1:9">
      <c r="A256" s="1136">
        <v>1143913094</v>
      </c>
      <c r="B256" s="1137" t="s">
        <v>335</v>
      </c>
      <c r="C256" s="1137" t="s">
        <v>361</v>
      </c>
      <c r="D256" s="1137" t="s">
        <v>360</v>
      </c>
      <c r="E256" s="1137" t="s">
        <v>153</v>
      </c>
      <c r="F256" s="1137" t="s">
        <v>204</v>
      </c>
      <c r="G256" s="1137" t="s">
        <v>203</v>
      </c>
      <c r="H256" s="1131"/>
      <c r="I256" s="1131"/>
    </row>
    <row r="257" spans="1:9">
      <c r="A257" s="1136">
        <v>1143927912</v>
      </c>
      <c r="B257" s="1137" t="s">
        <v>591</v>
      </c>
      <c r="C257" s="1137" t="s">
        <v>361</v>
      </c>
      <c r="D257" s="1137" t="s">
        <v>403</v>
      </c>
      <c r="E257" s="1137" t="s">
        <v>95</v>
      </c>
      <c r="F257" s="1137" t="s">
        <v>200</v>
      </c>
      <c r="G257" s="1137" t="s">
        <v>199</v>
      </c>
      <c r="H257" s="1131"/>
      <c r="I257" s="1131"/>
    </row>
    <row r="258" spans="1:9">
      <c r="A258" s="1136">
        <v>1143951557</v>
      </c>
      <c r="B258" s="1137" t="s">
        <v>837</v>
      </c>
      <c r="C258" s="1137" t="s">
        <v>361</v>
      </c>
      <c r="D258" s="1137" t="s">
        <v>815</v>
      </c>
      <c r="E258" s="1137" t="s">
        <v>229</v>
      </c>
      <c r="F258" s="1137" t="s">
        <v>222</v>
      </c>
      <c r="G258" s="1137" t="s">
        <v>221</v>
      </c>
      <c r="H258" s="1131"/>
      <c r="I258" s="1131"/>
    </row>
    <row r="259" spans="1:9">
      <c r="A259" s="1136">
        <v>1143955236</v>
      </c>
      <c r="B259" s="1137" t="s">
        <v>681</v>
      </c>
      <c r="C259" s="1137" t="s">
        <v>6</v>
      </c>
      <c r="D259" s="1137"/>
      <c r="E259" s="1137"/>
      <c r="F259" s="1137" t="s">
        <v>222</v>
      </c>
      <c r="G259" s="1137" t="s">
        <v>221</v>
      </c>
      <c r="H259" s="1131"/>
      <c r="I259" s="1131"/>
    </row>
    <row r="260" spans="1:9">
      <c r="A260" s="1136">
        <v>1143956895</v>
      </c>
      <c r="B260" s="1137" t="s">
        <v>852</v>
      </c>
      <c r="C260" s="1137" t="s">
        <v>361</v>
      </c>
      <c r="D260" s="1137" t="s">
        <v>812</v>
      </c>
      <c r="E260" s="1137" t="s">
        <v>152</v>
      </c>
      <c r="F260" s="1137" t="s">
        <v>228</v>
      </c>
      <c r="G260" s="1137" t="s">
        <v>227</v>
      </c>
      <c r="H260" s="1131"/>
      <c r="I260" s="1131"/>
    </row>
    <row r="261" spans="1:9">
      <c r="A261" s="1136">
        <v>1143960616</v>
      </c>
      <c r="B261" s="1137" t="s">
        <v>332</v>
      </c>
      <c r="C261" s="1137" t="s">
        <v>361</v>
      </c>
      <c r="D261" s="1137" t="s">
        <v>360</v>
      </c>
      <c r="E261" s="1137" t="s">
        <v>153</v>
      </c>
      <c r="F261" s="1137" t="s">
        <v>200</v>
      </c>
      <c r="G261" s="1137" t="s">
        <v>199</v>
      </c>
      <c r="H261" s="1131"/>
      <c r="I261" s="1131"/>
    </row>
    <row r="262" spans="1:9">
      <c r="A262" s="1136">
        <v>1143961507</v>
      </c>
      <c r="B262" s="1137" t="s">
        <v>438</v>
      </c>
      <c r="C262" s="1137" t="s">
        <v>361</v>
      </c>
      <c r="D262" s="1137" t="s">
        <v>363</v>
      </c>
      <c r="E262" s="1137" t="s">
        <v>143</v>
      </c>
      <c r="F262" s="1137" t="s">
        <v>222</v>
      </c>
      <c r="G262" s="1137" t="s">
        <v>221</v>
      </c>
      <c r="H262" s="1131"/>
      <c r="I262" s="1131"/>
    </row>
    <row r="263" spans="1:9">
      <c r="A263" s="1136">
        <v>1143968544</v>
      </c>
      <c r="B263" s="1137" t="s">
        <v>1329</v>
      </c>
      <c r="C263" s="1137" t="s">
        <v>6</v>
      </c>
      <c r="D263" s="1137"/>
      <c r="E263" s="1137"/>
      <c r="F263" s="1137" t="s">
        <v>220</v>
      </c>
      <c r="G263" s="1137" t="s">
        <v>219</v>
      </c>
      <c r="H263" s="1131"/>
      <c r="I263" s="1131"/>
    </row>
    <row r="264" spans="1:9">
      <c r="A264" s="1136">
        <v>1144006005</v>
      </c>
      <c r="B264" s="1137" t="s">
        <v>1330</v>
      </c>
      <c r="C264" s="1137" t="s">
        <v>6</v>
      </c>
      <c r="D264" s="1137"/>
      <c r="E264" s="1137"/>
      <c r="F264" s="1137" t="s">
        <v>210</v>
      </c>
      <c r="G264" s="1137" t="s">
        <v>209</v>
      </c>
      <c r="H264" s="1131"/>
      <c r="I264" s="1131"/>
    </row>
    <row r="265" spans="1:9">
      <c r="A265" s="1136">
        <v>1144029650</v>
      </c>
      <c r="B265" s="1137" t="s">
        <v>1122</v>
      </c>
      <c r="C265" s="1137" t="s">
        <v>359</v>
      </c>
      <c r="D265" s="1137" t="s">
        <v>360</v>
      </c>
      <c r="E265" s="1137" t="s">
        <v>153</v>
      </c>
      <c r="F265" s="1137" t="s">
        <v>208</v>
      </c>
      <c r="G265" s="1137" t="s">
        <v>207</v>
      </c>
      <c r="H265" s="1131"/>
      <c r="I265" s="1131"/>
    </row>
    <row r="266" spans="1:9">
      <c r="A266" s="1136">
        <v>1144041523</v>
      </c>
      <c r="B266" s="1137" t="s">
        <v>652</v>
      </c>
      <c r="C266" s="1137" t="s">
        <v>361</v>
      </c>
      <c r="D266" s="1137" t="s">
        <v>362</v>
      </c>
      <c r="E266" s="1137" t="s">
        <v>139</v>
      </c>
      <c r="F266" s="1137" t="s">
        <v>222</v>
      </c>
      <c r="G266" s="1137" t="s">
        <v>221</v>
      </c>
      <c r="H266" s="1131"/>
      <c r="I266" s="1131"/>
    </row>
    <row r="267" spans="1:9">
      <c r="A267" s="1136">
        <v>1144053759</v>
      </c>
      <c r="B267" s="1137" t="s">
        <v>1123</v>
      </c>
      <c r="C267" s="1137" t="s">
        <v>361</v>
      </c>
      <c r="D267" s="1137" t="s">
        <v>360</v>
      </c>
      <c r="E267" s="1137" t="s">
        <v>153</v>
      </c>
      <c r="F267" s="1137" t="s">
        <v>196</v>
      </c>
      <c r="G267" s="1137" t="s">
        <v>195</v>
      </c>
      <c r="H267" s="1131"/>
      <c r="I267" s="1131"/>
    </row>
    <row r="268" spans="1:9">
      <c r="A268" s="1136">
        <v>1144067452</v>
      </c>
      <c r="B268" s="1137" t="s">
        <v>594</v>
      </c>
      <c r="C268" s="1137" t="s">
        <v>361</v>
      </c>
      <c r="D268" s="1137" t="s">
        <v>363</v>
      </c>
      <c r="E268" s="1137" t="s">
        <v>143</v>
      </c>
      <c r="F268" s="1137" t="s">
        <v>222</v>
      </c>
      <c r="G268" s="1137" t="s">
        <v>221</v>
      </c>
      <c r="H268" s="1131"/>
      <c r="I268" s="1131"/>
    </row>
    <row r="269" spans="1:9">
      <c r="A269" s="1136">
        <v>1144109213</v>
      </c>
      <c r="B269" s="1137" t="s">
        <v>1124</v>
      </c>
      <c r="C269" s="1137" t="s">
        <v>361</v>
      </c>
      <c r="D269" s="1137" t="s">
        <v>366</v>
      </c>
      <c r="E269" s="1137" t="s">
        <v>96</v>
      </c>
      <c r="F269" s="1137" t="s">
        <v>222</v>
      </c>
      <c r="G269" s="1137" t="s">
        <v>221</v>
      </c>
      <c r="H269" s="1131"/>
      <c r="I269" s="1131"/>
    </row>
    <row r="270" spans="1:9">
      <c r="A270" s="1136">
        <v>1144109445</v>
      </c>
      <c r="B270" s="1137" t="s">
        <v>897</v>
      </c>
      <c r="C270" s="1137" t="s">
        <v>361</v>
      </c>
      <c r="D270" s="1137" t="s">
        <v>812</v>
      </c>
      <c r="E270" s="1137" t="s">
        <v>152</v>
      </c>
      <c r="F270" s="1137" t="s">
        <v>200</v>
      </c>
      <c r="G270" s="1137" t="s">
        <v>199</v>
      </c>
      <c r="H270" s="1131"/>
      <c r="I270" s="1131"/>
    </row>
    <row r="271" spans="1:9">
      <c r="A271" s="1136">
        <v>1144109619</v>
      </c>
      <c r="B271" s="1137" t="s">
        <v>909</v>
      </c>
      <c r="C271" s="1137" t="s">
        <v>361</v>
      </c>
      <c r="D271" s="1137" t="s">
        <v>820</v>
      </c>
      <c r="E271" s="1137" t="s">
        <v>104</v>
      </c>
      <c r="F271" s="1137" t="s">
        <v>226</v>
      </c>
      <c r="G271" s="1137" t="s">
        <v>225</v>
      </c>
      <c r="H271" s="1131"/>
      <c r="I271" s="1131"/>
    </row>
    <row r="272" spans="1:9">
      <c r="A272" s="1136">
        <v>1144111565</v>
      </c>
      <c r="B272" s="1137" t="s">
        <v>467</v>
      </c>
      <c r="C272" s="1137" t="s">
        <v>361</v>
      </c>
      <c r="D272" s="1137" t="s">
        <v>362</v>
      </c>
      <c r="E272" s="1137" t="s">
        <v>139</v>
      </c>
      <c r="F272" s="1137" t="s">
        <v>228</v>
      </c>
      <c r="G272" s="1137" t="s">
        <v>227</v>
      </c>
      <c r="H272" s="1131"/>
      <c r="I272" s="1131"/>
    </row>
    <row r="273" spans="1:9">
      <c r="A273" s="1136">
        <v>1144113751</v>
      </c>
      <c r="B273" s="1137" t="s">
        <v>437</v>
      </c>
      <c r="C273" s="1137" t="s">
        <v>361</v>
      </c>
      <c r="D273" s="1137" t="s">
        <v>363</v>
      </c>
      <c r="E273" s="1137" t="s">
        <v>143</v>
      </c>
      <c r="F273" s="1137" t="s">
        <v>226</v>
      </c>
      <c r="G273" s="1137" t="s">
        <v>225</v>
      </c>
      <c r="H273" s="1131"/>
      <c r="I273" s="1131"/>
    </row>
    <row r="274" spans="1:9">
      <c r="A274" s="1136">
        <v>1144118446</v>
      </c>
      <c r="B274" s="1137" t="s">
        <v>1331</v>
      </c>
      <c r="C274" s="1137" t="s">
        <v>6</v>
      </c>
      <c r="D274" s="1137"/>
      <c r="E274" s="1137"/>
      <c r="F274" s="1137" t="s">
        <v>208</v>
      </c>
      <c r="G274" s="1137" t="s">
        <v>207</v>
      </c>
      <c r="H274" s="1131"/>
      <c r="I274" s="1131"/>
    </row>
    <row r="275" spans="1:9">
      <c r="A275" s="1136">
        <v>1144120616</v>
      </c>
      <c r="B275" s="1137" t="s">
        <v>671</v>
      </c>
      <c r="C275" s="1137" t="s">
        <v>6</v>
      </c>
      <c r="D275" s="1137"/>
      <c r="E275" s="1137"/>
      <c r="F275" s="1137" t="s">
        <v>206</v>
      </c>
      <c r="G275" s="1137" t="s">
        <v>205</v>
      </c>
      <c r="H275" s="1131"/>
      <c r="I275" s="1131"/>
    </row>
    <row r="276" spans="1:9">
      <c r="A276" s="1136">
        <v>1144124626</v>
      </c>
      <c r="B276" s="1137" t="s">
        <v>1125</v>
      </c>
      <c r="C276" s="1137" t="s">
        <v>361</v>
      </c>
      <c r="D276" s="1137" t="s">
        <v>362</v>
      </c>
      <c r="E276" s="1137" t="s">
        <v>139</v>
      </c>
      <c r="F276" s="1137" t="s">
        <v>222</v>
      </c>
      <c r="G276" s="1137" t="s">
        <v>221</v>
      </c>
      <c r="H276" s="1131"/>
      <c r="I276" s="1131"/>
    </row>
    <row r="277" spans="1:9">
      <c r="A277" s="1136">
        <v>1144126654</v>
      </c>
      <c r="B277" s="1137" t="s">
        <v>1126</v>
      </c>
      <c r="C277" s="1137" t="s">
        <v>361</v>
      </c>
      <c r="D277" s="1137" t="s">
        <v>362</v>
      </c>
      <c r="E277" s="1137" t="s">
        <v>139</v>
      </c>
      <c r="F277" s="1137" t="s">
        <v>222</v>
      </c>
      <c r="G277" s="1137" t="s">
        <v>221</v>
      </c>
      <c r="H277" s="1131"/>
      <c r="I277" s="1131"/>
    </row>
    <row r="278" spans="1:9">
      <c r="A278" s="1136">
        <v>1144129492</v>
      </c>
      <c r="B278" s="1137" t="s">
        <v>458</v>
      </c>
      <c r="C278" s="1137" t="s">
        <v>361</v>
      </c>
      <c r="D278" s="1137" t="s">
        <v>364</v>
      </c>
      <c r="E278" s="1137" t="s">
        <v>146</v>
      </c>
      <c r="F278" s="1137" t="s">
        <v>222</v>
      </c>
      <c r="G278" s="1137" t="s">
        <v>221</v>
      </c>
      <c r="H278" s="1131"/>
      <c r="I278" s="1131"/>
    </row>
    <row r="279" spans="1:9">
      <c r="A279" s="1136">
        <v>1144132389</v>
      </c>
      <c r="B279" s="1137" t="s">
        <v>613</v>
      </c>
      <c r="C279" s="1137" t="s">
        <v>361</v>
      </c>
      <c r="D279" s="1137" t="s">
        <v>363</v>
      </c>
      <c r="E279" s="1137" t="s">
        <v>143</v>
      </c>
      <c r="F279" s="1137" t="s">
        <v>222</v>
      </c>
      <c r="G279" s="1137" t="s">
        <v>221</v>
      </c>
      <c r="H279" s="1131"/>
      <c r="I279" s="1131"/>
    </row>
    <row r="280" spans="1:9">
      <c r="A280" s="1136">
        <v>1144133866</v>
      </c>
      <c r="B280" s="1137" t="s">
        <v>846</v>
      </c>
      <c r="C280" s="1137" t="s">
        <v>361</v>
      </c>
      <c r="D280" s="1137" t="s">
        <v>812</v>
      </c>
      <c r="E280" s="1137" t="s">
        <v>152</v>
      </c>
      <c r="F280" s="1137" t="s">
        <v>222</v>
      </c>
      <c r="G280" s="1137" t="s">
        <v>221</v>
      </c>
      <c r="H280" s="1131"/>
      <c r="I280" s="1131"/>
    </row>
    <row r="281" spans="1:9">
      <c r="A281" s="1136">
        <v>1144134997</v>
      </c>
      <c r="B281" s="1137" t="s">
        <v>663</v>
      </c>
      <c r="C281" s="1137" t="s">
        <v>361</v>
      </c>
      <c r="D281" s="1137" t="s">
        <v>362</v>
      </c>
      <c r="E281" s="1137" t="s">
        <v>139</v>
      </c>
      <c r="F281" s="1137" t="s">
        <v>228</v>
      </c>
      <c r="G281" s="1137" t="s">
        <v>227</v>
      </c>
      <c r="H281" s="1131"/>
      <c r="I281" s="1131"/>
    </row>
    <row r="282" spans="1:9">
      <c r="A282" s="1136">
        <v>1144140135</v>
      </c>
      <c r="B282" s="1137" t="s">
        <v>907</v>
      </c>
      <c r="C282" s="1137" t="s">
        <v>361</v>
      </c>
      <c r="D282" s="1137" t="s">
        <v>812</v>
      </c>
      <c r="E282" s="1137" t="s">
        <v>152</v>
      </c>
      <c r="F282" s="1137" t="s">
        <v>200</v>
      </c>
      <c r="G282" s="1137" t="s">
        <v>199</v>
      </c>
      <c r="H282" s="1131"/>
      <c r="I282" s="1131"/>
    </row>
    <row r="283" spans="1:9">
      <c r="A283" s="1136">
        <v>1144146371</v>
      </c>
      <c r="B283" s="1137" t="s">
        <v>781</v>
      </c>
      <c r="C283" s="1137" t="s">
        <v>361</v>
      </c>
      <c r="D283" s="1137" t="s">
        <v>365</v>
      </c>
      <c r="E283" s="1137" t="s">
        <v>135</v>
      </c>
      <c r="F283" s="1137" t="s">
        <v>222</v>
      </c>
      <c r="G283" s="1137" t="s">
        <v>221</v>
      </c>
      <c r="H283" s="1131"/>
      <c r="I283" s="1131"/>
    </row>
    <row r="284" spans="1:9">
      <c r="A284" s="1136">
        <v>1144174456</v>
      </c>
      <c r="B284" s="1137" t="s">
        <v>1127</v>
      </c>
      <c r="C284" s="1137" t="s">
        <v>361</v>
      </c>
      <c r="D284" s="1137" t="s">
        <v>360</v>
      </c>
      <c r="E284" s="1137" t="s">
        <v>153</v>
      </c>
      <c r="F284" s="1137" t="s">
        <v>228</v>
      </c>
      <c r="G284" s="1137" t="s">
        <v>227</v>
      </c>
      <c r="H284" s="1131"/>
      <c r="I284" s="1131"/>
    </row>
    <row r="285" spans="1:9">
      <c r="A285" s="1136">
        <v>1144183366</v>
      </c>
      <c r="B285" s="1137" t="s">
        <v>612</v>
      </c>
      <c r="C285" s="1137" t="s">
        <v>361</v>
      </c>
      <c r="D285" s="1137" t="s">
        <v>362</v>
      </c>
      <c r="E285" s="1137" t="s">
        <v>139</v>
      </c>
      <c r="F285" s="1137" t="s">
        <v>200</v>
      </c>
      <c r="G285" s="1137" t="s">
        <v>199</v>
      </c>
      <c r="H285" s="1131"/>
      <c r="I285" s="1131"/>
    </row>
    <row r="286" spans="1:9">
      <c r="A286" s="1136">
        <v>1144185692</v>
      </c>
      <c r="B286" s="1137" t="s">
        <v>1332</v>
      </c>
      <c r="C286" s="1137" t="s">
        <v>6</v>
      </c>
      <c r="D286" s="1137"/>
      <c r="E286" s="1137"/>
      <c r="F286" s="1137" t="s">
        <v>210</v>
      </c>
      <c r="G286" s="1137" t="s">
        <v>209</v>
      </c>
      <c r="H286" s="1131"/>
      <c r="I286" s="1131"/>
    </row>
    <row r="287" spans="1:9">
      <c r="A287" s="1136">
        <v>1144197390</v>
      </c>
      <c r="B287" s="1137" t="s">
        <v>629</v>
      </c>
      <c r="C287" s="1137" t="s">
        <v>361</v>
      </c>
      <c r="D287" s="1137" t="s">
        <v>363</v>
      </c>
      <c r="E287" s="1137" t="s">
        <v>143</v>
      </c>
      <c r="F287" s="1137" t="s">
        <v>220</v>
      </c>
      <c r="G287" s="1137" t="s">
        <v>219</v>
      </c>
      <c r="H287" s="1131"/>
      <c r="I287" s="1131"/>
    </row>
    <row r="288" spans="1:9">
      <c r="A288" s="1136">
        <v>1144202976</v>
      </c>
      <c r="B288" s="1137" t="s">
        <v>609</v>
      </c>
      <c r="C288" s="1137" t="s">
        <v>361</v>
      </c>
      <c r="D288" s="1137" t="s">
        <v>362</v>
      </c>
      <c r="E288" s="1137" t="s">
        <v>139</v>
      </c>
      <c r="F288" s="1137" t="s">
        <v>210</v>
      </c>
      <c r="G288" s="1137" t="s">
        <v>209</v>
      </c>
      <c r="H288" s="1131"/>
      <c r="I288" s="1131"/>
    </row>
    <row r="289" spans="1:9">
      <c r="A289" s="1136">
        <v>1144204063</v>
      </c>
      <c r="B289" s="1137" t="s">
        <v>631</v>
      </c>
      <c r="C289" s="1137" t="s">
        <v>361</v>
      </c>
      <c r="D289" s="1137" t="s">
        <v>363</v>
      </c>
      <c r="E289" s="1137" t="s">
        <v>143</v>
      </c>
      <c r="F289" s="1137" t="s">
        <v>228</v>
      </c>
      <c r="G289" s="1137" t="s">
        <v>227</v>
      </c>
      <c r="H289" s="1131"/>
      <c r="I289" s="1131"/>
    </row>
    <row r="290" spans="1:9">
      <c r="A290" s="1136">
        <v>1144210532</v>
      </c>
      <c r="B290" s="1137" t="s">
        <v>465</v>
      </c>
      <c r="C290" s="1137" t="s">
        <v>361</v>
      </c>
      <c r="D290" s="1137" t="s">
        <v>362</v>
      </c>
      <c r="E290" s="1137" t="s">
        <v>139</v>
      </c>
      <c r="F290" s="1137" t="s">
        <v>208</v>
      </c>
      <c r="G290" s="1137" t="s">
        <v>207</v>
      </c>
      <c r="H290" s="1131"/>
      <c r="I290" s="1131"/>
    </row>
    <row r="291" spans="1:9">
      <c r="A291" s="1136">
        <v>1144215705</v>
      </c>
      <c r="B291" s="1137" t="s">
        <v>1333</v>
      </c>
      <c r="C291" s="1137" t="s">
        <v>6</v>
      </c>
      <c r="D291" s="1137"/>
      <c r="E291" s="1137"/>
      <c r="F291" s="1137" t="s">
        <v>214</v>
      </c>
      <c r="G291" s="1137" t="s">
        <v>213</v>
      </c>
      <c r="H291" s="1131"/>
      <c r="I291" s="1131"/>
    </row>
    <row r="292" spans="1:9">
      <c r="A292" s="1136">
        <v>1144219301</v>
      </c>
      <c r="B292" s="1137" t="s">
        <v>1128</v>
      </c>
      <c r="C292" s="1137" t="s">
        <v>359</v>
      </c>
      <c r="D292" s="1137" t="s">
        <v>360</v>
      </c>
      <c r="E292" s="1137" t="s">
        <v>153</v>
      </c>
      <c r="F292" s="1137" t="s">
        <v>198</v>
      </c>
      <c r="G292" s="1137" t="s">
        <v>197</v>
      </c>
      <c r="H292" s="1131"/>
      <c r="I292" s="1131"/>
    </row>
    <row r="293" spans="1:9">
      <c r="A293" s="1136">
        <v>1144241974</v>
      </c>
      <c r="B293" s="1137" t="s">
        <v>1129</v>
      </c>
      <c r="C293" s="1137" t="s">
        <v>361</v>
      </c>
      <c r="D293" s="1137" t="s">
        <v>360</v>
      </c>
      <c r="E293" s="1137" t="s">
        <v>153</v>
      </c>
      <c r="F293" s="1137" t="s">
        <v>200</v>
      </c>
      <c r="G293" s="1137" t="s">
        <v>199</v>
      </c>
      <c r="H293" s="1131"/>
      <c r="I293" s="1131"/>
    </row>
    <row r="294" spans="1:9">
      <c r="A294" s="1136">
        <v>1144243095</v>
      </c>
      <c r="B294" s="1137" t="s">
        <v>1334</v>
      </c>
      <c r="C294" s="1137" t="s">
        <v>6</v>
      </c>
      <c r="D294" s="1137"/>
      <c r="E294" s="1137"/>
      <c r="F294" s="1137" t="s">
        <v>222</v>
      </c>
      <c r="G294" s="1137" t="s">
        <v>221</v>
      </c>
      <c r="H294" s="1131"/>
      <c r="I294" s="1131"/>
    </row>
    <row r="295" spans="1:9">
      <c r="A295" s="1136">
        <v>1144254597</v>
      </c>
      <c r="B295" s="1137" t="s">
        <v>347</v>
      </c>
      <c r="C295" s="1137" t="s">
        <v>359</v>
      </c>
      <c r="D295" s="1137" t="s">
        <v>360</v>
      </c>
      <c r="E295" s="1137" t="s">
        <v>153</v>
      </c>
      <c r="F295" s="1137" t="s">
        <v>206</v>
      </c>
      <c r="G295" s="1137" t="s">
        <v>205</v>
      </c>
      <c r="H295" s="1131"/>
      <c r="I295" s="1131"/>
    </row>
    <row r="296" spans="1:9">
      <c r="A296" s="1136">
        <v>1144261501</v>
      </c>
      <c r="B296" s="1137" t="s">
        <v>902</v>
      </c>
      <c r="C296" s="1137" t="s">
        <v>361</v>
      </c>
      <c r="D296" s="1137" t="s">
        <v>812</v>
      </c>
      <c r="E296" s="1137" t="s">
        <v>152</v>
      </c>
      <c r="F296" s="1137" t="s">
        <v>200</v>
      </c>
      <c r="G296" s="1137" t="s">
        <v>199</v>
      </c>
      <c r="H296" s="1131"/>
      <c r="I296" s="1131"/>
    </row>
    <row r="297" spans="1:9">
      <c r="A297" s="1136">
        <v>1144265478</v>
      </c>
      <c r="B297" s="1137" t="s">
        <v>1335</v>
      </c>
      <c r="C297" s="1137" t="s">
        <v>6</v>
      </c>
      <c r="D297" s="1137"/>
      <c r="E297" s="1137"/>
      <c r="F297" s="1137" t="s">
        <v>212</v>
      </c>
      <c r="G297" s="1137" t="s">
        <v>211</v>
      </c>
      <c r="H297" s="1131"/>
      <c r="I297" s="1131"/>
    </row>
    <row r="298" spans="1:9">
      <c r="A298" s="1136">
        <v>1144318608</v>
      </c>
      <c r="B298" s="1137" t="s">
        <v>346</v>
      </c>
      <c r="C298" s="1137" t="s">
        <v>359</v>
      </c>
      <c r="D298" s="1137" t="s">
        <v>360</v>
      </c>
      <c r="E298" s="1137" t="s">
        <v>153</v>
      </c>
      <c r="F298" s="1137" t="s">
        <v>204</v>
      </c>
      <c r="G298" s="1137" t="s">
        <v>203</v>
      </c>
      <c r="H298" s="1131"/>
      <c r="I298" s="1131"/>
    </row>
    <row r="299" spans="1:9">
      <c r="A299" s="1136">
        <v>1144323582</v>
      </c>
      <c r="B299" s="1137" t="s">
        <v>848</v>
      </c>
      <c r="C299" s="1137" t="s">
        <v>361</v>
      </c>
      <c r="D299" s="1137" t="s">
        <v>812</v>
      </c>
      <c r="E299" s="1137" t="s">
        <v>152</v>
      </c>
      <c r="F299" s="1137" t="s">
        <v>226</v>
      </c>
      <c r="G299" s="1137" t="s">
        <v>225</v>
      </c>
      <c r="H299" s="1131"/>
      <c r="I299" s="1131"/>
    </row>
    <row r="300" spans="1:9">
      <c r="A300" s="1136">
        <v>1144338499</v>
      </c>
      <c r="B300" s="1137" t="s">
        <v>590</v>
      </c>
      <c r="C300" s="1137" t="s">
        <v>361</v>
      </c>
      <c r="D300" s="1137" t="s">
        <v>363</v>
      </c>
      <c r="E300" s="1137" t="s">
        <v>143</v>
      </c>
      <c r="F300" s="1137" t="s">
        <v>222</v>
      </c>
      <c r="G300" s="1137" t="s">
        <v>221</v>
      </c>
      <c r="H300" s="1131"/>
      <c r="I300" s="1131"/>
    </row>
    <row r="301" spans="1:9">
      <c r="A301" s="1136">
        <v>1144339562</v>
      </c>
      <c r="B301" s="1137" t="s">
        <v>457</v>
      </c>
      <c r="C301" s="1137" t="s">
        <v>361</v>
      </c>
      <c r="D301" s="1137" t="s">
        <v>365</v>
      </c>
      <c r="E301" s="1137" t="s">
        <v>135</v>
      </c>
      <c r="F301" s="1137" t="s">
        <v>214</v>
      </c>
      <c r="G301" s="1137" t="s">
        <v>213</v>
      </c>
      <c r="H301" s="1131"/>
      <c r="I301" s="1131"/>
    </row>
    <row r="302" spans="1:9">
      <c r="A302" s="1136">
        <v>1144361350</v>
      </c>
      <c r="B302" s="1137" t="s">
        <v>1336</v>
      </c>
      <c r="C302" s="1137" t="s">
        <v>6</v>
      </c>
      <c r="D302" s="1137"/>
      <c r="E302" s="1137"/>
      <c r="F302" s="1137" t="s">
        <v>198</v>
      </c>
      <c r="G302" s="1137" t="s">
        <v>197</v>
      </c>
      <c r="H302" s="1131"/>
      <c r="I302" s="1131"/>
    </row>
    <row r="303" spans="1:9">
      <c r="A303" s="1136">
        <v>1144362150</v>
      </c>
      <c r="B303" s="1137" t="s">
        <v>1337</v>
      </c>
      <c r="C303" s="1137" t="s">
        <v>6</v>
      </c>
      <c r="D303" s="1137"/>
      <c r="E303" s="1137"/>
      <c r="F303" s="1137" t="s">
        <v>206</v>
      </c>
      <c r="G303" s="1137" t="s">
        <v>205</v>
      </c>
      <c r="H303" s="1131"/>
      <c r="I303" s="1131"/>
    </row>
    <row r="304" spans="1:9">
      <c r="A304" s="1136">
        <v>1144431591</v>
      </c>
      <c r="B304" s="1137" t="s">
        <v>334</v>
      </c>
      <c r="C304" s="1137" t="s">
        <v>361</v>
      </c>
      <c r="D304" s="1137" t="s">
        <v>360</v>
      </c>
      <c r="E304" s="1137" t="s">
        <v>153</v>
      </c>
      <c r="F304" s="1137" t="s">
        <v>220</v>
      </c>
      <c r="G304" s="1137" t="s">
        <v>219</v>
      </c>
      <c r="H304" s="1131"/>
      <c r="I304" s="1131"/>
    </row>
    <row r="305" spans="1:9">
      <c r="A305" s="1136">
        <v>1144449106</v>
      </c>
      <c r="B305" s="1137" t="s">
        <v>367</v>
      </c>
      <c r="C305" s="1137" t="s">
        <v>359</v>
      </c>
      <c r="D305" s="1137" t="s">
        <v>360</v>
      </c>
      <c r="E305" s="1137" t="s">
        <v>153</v>
      </c>
      <c r="F305" s="1137" t="s">
        <v>208</v>
      </c>
      <c r="G305" s="1137" t="s">
        <v>207</v>
      </c>
      <c r="H305" s="1131"/>
      <c r="I305" s="1131"/>
    </row>
    <row r="306" spans="1:9">
      <c r="A306" s="1136">
        <v>1144458669</v>
      </c>
      <c r="B306" s="1137" t="s">
        <v>421</v>
      </c>
      <c r="C306" s="1137" t="s">
        <v>359</v>
      </c>
      <c r="D306" s="1137" t="s">
        <v>365</v>
      </c>
      <c r="E306" s="1137" t="s">
        <v>135</v>
      </c>
      <c r="F306" s="1137" t="s">
        <v>222</v>
      </c>
      <c r="G306" s="1137" t="s">
        <v>221</v>
      </c>
      <c r="H306" s="1131"/>
      <c r="I306" s="1131"/>
    </row>
    <row r="307" spans="1:9">
      <c r="A307" s="1136">
        <v>1144465003</v>
      </c>
      <c r="B307" s="1137" t="s">
        <v>323</v>
      </c>
      <c r="C307" s="1137" t="s">
        <v>361</v>
      </c>
      <c r="D307" s="1137" t="s">
        <v>360</v>
      </c>
      <c r="E307" s="1137" t="s">
        <v>153</v>
      </c>
      <c r="F307" s="1137" t="s">
        <v>198</v>
      </c>
      <c r="G307" s="1137" t="s">
        <v>197</v>
      </c>
      <c r="H307" s="1131"/>
      <c r="I307" s="1131"/>
    </row>
    <row r="308" spans="1:9">
      <c r="A308" s="1136">
        <v>1144467827</v>
      </c>
      <c r="B308" s="1137" t="s">
        <v>832</v>
      </c>
      <c r="C308" s="1137" t="s">
        <v>361</v>
      </c>
      <c r="D308" s="1137" t="s">
        <v>812</v>
      </c>
      <c r="E308" s="1137" t="s">
        <v>152</v>
      </c>
      <c r="F308" s="1137" t="s">
        <v>222</v>
      </c>
      <c r="G308" s="1137" t="s">
        <v>221</v>
      </c>
      <c r="H308" s="1131"/>
      <c r="I308" s="1131"/>
    </row>
    <row r="309" spans="1:9">
      <c r="A309" s="1136">
        <v>1144471407</v>
      </c>
      <c r="B309" s="1137" t="s">
        <v>915</v>
      </c>
      <c r="C309" s="1137" t="s">
        <v>361</v>
      </c>
      <c r="D309" s="1137" t="s">
        <v>812</v>
      </c>
      <c r="E309" s="1137" t="s">
        <v>152</v>
      </c>
      <c r="F309" s="1137" t="s">
        <v>218</v>
      </c>
      <c r="G309" s="1137" t="s">
        <v>217</v>
      </c>
      <c r="H309" s="1131"/>
      <c r="I309" s="1131"/>
    </row>
    <row r="310" spans="1:9">
      <c r="A310" s="1136">
        <v>1144491256</v>
      </c>
      <c r="B310" s="1137" t="s">
        <v>1338</v>
      </c>
      <c r="C310" s="1137" t="s">
        <v>6</v>
      </c>
      <c r="D310" s="1137"/>
      <c r="E310" s="1137"/>
      <c r="F310" s="1137" t="s">
        <v>206</v>
      </c>
      <c r="G310" s="1137" t="s">
        <v>205</v>
      </c>
      <c r="H310" s="1131"/>
      <c r="I310" s="1131"/>
    </row>
    <row r="311" spans="1:9">
      <c r="A311" s="1136">
        <v>1144495893</v>
      </c>
      <c r="B311" s="1137" t="s">
        <v>1339</v>
      </c>
      <c r="C311" s="1137" t="s">
        <v>6</v>
      </c>
      <c r="D311" s="1137"/>
      <c r="E311" s="1137"/>
      <c r="F311" s="1137" t="s">
        <v>206</v>
      </c>
      <c r="G311" s="1137" t="s">
        <v>205</v>
      </c>
      <c r="H311" s="1131"/>
      <c r="I311" s="1131"/>
    </row>
    <row r="312" spans="1:9">
      <c r="A312" s="1136">
        <v>1144503910</v>
      </c>
      <c r="B312" s="1137" t="s">
        <v>1340</v>
      </c>
      <c r="C312" s="1137" t="s">
        <v>6</v>
      </c>
      <c r="D312" s="1137"/>
      <c r="E312" s="1137"/>
      <c r="F312" s="1137" t="s">
        <v>222</v>
      </c>
      <c r="G312" s="1137" t="s">
        <v>221</v>
      </c>
      <c r="H312" s="1131"/>
      <c r="I312" s="1131"/>
    </row>
    <row r="313" spans="1:9">
      <c r="A313" s="1136">
        <v>1144515633</v>
      </c>
      <c r="B313" s="1137" t="s">
        <v>635</v>
      </c>
      <c r="C313" s="1137" t="s">
        <v>361</v>
      </c>
      <c r="D313" s="1137" t="s">
        <v>365</v>
      </c>
      <c r="E313" s="1137" t="s">
        <v>135</v>
      </c>
      <c r="F313" s="1137" t="s">
        <v>222</v>
      </c>
      <c r="G313" s="1137" t="s">
        <v>221</v>
      </c>
      <c r="H313" s="1131"/>
      <c r="I313" s="1131"/>
    </row>
    <row r="314" spans="1:9">
      <c r="A314" s="1136">
        <v>1144573830</v>
      </c>
      <c r="B314" s="1137" t="s">
        <v>1130</v>
      </c>
      <c r="C314" s="1137" t="s">
        <v>359</v>
      </c>
      <c r="D314" s="1137" t="s">
        <v>360</v>
      </c>
      <c r="E314" s="1137" t="s">
        <v>153</v>
      </c>
      <c r="F314" s="1137" t="s">
        <v>226</v>
      </c>
      <c r="G314" s="1137" t="s">
        <v>225</v>
      </c>
      <c r="H314" s="1131"/>
      <c r="I314" s="1131"/>
    </row>
    <row r="315" spans="1:9">
      <c r="A315" s="1136">
        <v>1144588820</v>
      </c>
      <c r="B315" s="1137" t="s">
        <v>311</v>
      </c>
      <c r="C315" s="1137" t="s">
        <v>361</v>
      </c>
      <c r="D315" s="1137" t="s">
        <v>362</v>
      </c>
      <c r="E315" s="1137" t="s">
        <v>139</v>
      </c>
      <c r="F315" s="1137" t="s">
        <v>222</v>
      </c>
      <c r="G315" s="1137" t="s">
        <v>221</v>
      </c>
      <c r="H315" s="1131"/>
      <c r="I315" s="1131"/>
    </row>
    <row r="316" spans="1:9">
      <c r="A316" s="1136">
        <v>1144612836</v>
      </c>
      <c r="B316" s="1137" t="s">
        <v>783</v>
      </c>
      <c r="C316" s="1137" t="s">
        <v>361</v>
      </c>
      <c r="D316" s="1137" t="s">
        <v>362</v>
      </c>
      <c r="E316" s="1137" t="s">
        <v>139</v>
      </c>
      <c r="F316" s="1137" t="s">
        <v>222</v>
      </c>
      <c r="G316" s="1137" t="s">
        <v>221</v>
      </c>
      <c r="H316" s="1131"/>
      <c r="I316" s="1131"/>
    </row>
    <row r="317" spans="1:9">
      <c r="A317" s="1136">
        <v>1144613529</v>
      </c>
      <c r="B317" s="1137" t="s">
        <v>1131</v>
      </c>
      <c r="C317" s="1137" t="s">
        <v>359</v>
      </c>
      <c r="D317" s="1137" t="s">
        <v>364</v>
      </c>
      <c r="E317" s="1137" t="s">
        <v>146</v>
      </c>
      <c r="F317" s="1137" t="s">
        <v>222</v>
      </c>
      <c r="G317" s="1137" t="s">
        <v>221</v>
      </c>
      <c r="H317" s="1131"/>
      <c r="I317" s="1131"/>
    </row>
    <row r="318" spans="1:9">
      <c r="A318" s="1136">
        <v>1144621548</v>
      </c>
      <c r="B318" s="1137" t="s">
        <v>336</v>
      </c>
      <c r="C318" s="1137" t="s">
        <v>361</v>
      </c>
      <c r="D318" s="1137" t="s">
        <v>360</v>
      </c>
      <c r="E318" s="1137" t="s">
        <v>153</v>
      </c>
      <c r="F318" s="1137" t="s">
        <v>212</v>
      </c>
      <c r="G318" s="1137" t="s">
        <v>211</v>
      </c>
      <c r="H318" s="1131"/>
      <c r="I318" s="1131"/>
    </row>
    <row r="319" spans="1:9">
      <c r="A319" s="1136">
        <v>1144638708</v>
      </c>
      <c r="B319" s="1137" t="s">
        <v>1341</v>
      </c>
      <c r="C319" s="1137" t="s">
        <v>6</v>
      </c>
      <c r="D319" s="1137"/>
      <c r="E319" s="1137"/>
      <c r="F319" s="1137" t="s">
        <v>200</v>
      </c>
      <c r="G319" s="1137" t="s">
        <v>199</v>
      </c>
      <c r="H319" s="1131"/>
      <c r="I319" s="1131"/>
    </row>
    <row r="320" spans="1:9">
      <c r="A320" s="1136">
        <v>1144653111</v>
      </c>
      <c r="B320" s="1137" t="s">
        <v>660</v>
      </c>
      <c r="C320" s="1137" t="s">
        <v>361</v>
      </c>
      <c r="D320" s="1137" t="s">
        <v>362</v>
      </c>
      <c r="E320" s="1137" t="s">
        <v>139</v>
      </c>
      <c r="F320" s="1137" t="s">
        <v>222</v>
      </c>
      <c r="G320" s="1137" t="s">
        <v>221</v>
      </c>
      <c r="H320" s="1131"/>
      <c r="I320" s="1131"/>
    </row>
    <row r="321" spans="1:9">
      <c r="A321" s="1136">
        <v>1144654085</v>
      </c>
      <c r="B321" s="1137" t="s">
        <v>548</v>
      </c>
      <c r="C321" s="1137" t="s">
        <v>361</v>
      </c>
      <c r="D321" s="1137" t="s">
        <v>362</v>
      </c>
      <c r="E321" s="1137" t="s">
        <v>139</v>
      </c>
      <c r="F321" s="1137" t="s">
        <v>216</v>
      </c>
      <c r="G321" s="1137" t="s">
        <v>215</v>
      </c>
      <c r="H321" s="1131"/>
      <c r="I321" s="1131"/>
    </row>
    <row r="322" spans="1:9">
      <c r="A322" s="1136">
        <v>1144688828</v>
      </c>
      <c r="B322" s="1137" t="s">
        <v>605</v>
      </c>
      <c r="C322" s="1137" t="s">
        <v>361</v>
      </c>
      <c r="D322" s="1137" t="s">
        <v>365</v>
      </c>
      <c r="E322" s="1137" t="s">
        <v>135</v>
      </c>
      <c r="F322" s="1137" t="s">
        <v>222</v>
      </c>
      <c r="G322" s="1137" t="s">
        <v>221</v>
      </c>
      <c r="H322" s="1131"/>
      <c r="I322" s="1131"/>
    </row>
    <row r="323" spans="1:9">
      <c r="A323" s="1136">
        <v>1144693844</v>
      </c>
      <c r="B323" s="1137" t="s">
        <v>1342</v>
      </c>
      <c r="C323" s="1137" t="s">
        <v>6</v>
      </c>
      <c r="D323" s="1137"/>
      <c r="E323" s="1137"/>
      <c r="F323" s="1137" t="s">
        <v>222</v>
      </c>
      <c r="G323" s="1137" t="s">
        <v>221</v>
      </c>
      <c r="H323" s="1131"/>
      <c r="I323" s="1131"/>
    </row>
    <row r="324" spans="1:9">
      <c r="A324" s="1136">
        <v>1144710549</v>
      </c>
      <c r="B324" s="1137" t="s">
        <v>1132</v>
      </c>
      <c r="C324" s="1137" t="s">
        <v>359</v>
      </c>
      <c r="D324" s="1137" t="s">
        <v>360</v>
      </c>
      <c r="E324" s="1137" t="s">
        <v>153</v>
      </c>
      <c r="F324" s="1137" t="s">
        <v>222</v>
      </c>
      <c r="G324" s="1137" t="s">
        <v>221</v>
      </c>
      <c r="H324" s="1131"/>
      <c r="I324" s="1131"/>
    </row>
    <row r="325" spans="1:9">
      <c r="A325" s="1136">
        <v>1144719615</v>
      </c>
      <c r="B325" s="1137" t="s">
        <v>1343</v>
      </c>
      <c r="C325" s="1137" t="s">
        <v>6</v>
      </c>
      <c r="D325" s="1137"/>
      <c r="E325" s="1137"/>
      <c r="F325" s="1137" t="s">
        <v>200</v>
      </c>
      <c r="G325" s="1137" t="s">
        <v>199</v>
      </c>
      <c r="H325" s="1131"/>
      <c r="I325" s="1131"/>
    </row>
    <row r="326" spans="1:9">
      <c r="A326" s="1136">
        <v>1144755106</v>
      </c>
      <c r="B326" s="1137" t="s">
        <v>793</v>
      </c>
      <c r="C326" s="1137" t="s">
        <v>6</v>
      </c>
      <c r="D326" s="1137"/>
      <c r="E326" s="1137"/>
      <c r="F326" s="1137" t="s">
        <v>222</v>
      </c>
      <c r="G326" s="1137" t="s">
        <v>221</v>
      </c>
      <c r="H326" s="1131"/>
      <c r="I326" s="1131"/>
    </row>
    <row r="327" spans="1:9">
      <c r="A327" s="1136">
        <v>1144773513</v>
      </c>
      <c r="B327" s="1137" t="s">
        <v>836</v>
      </c>
      <c r="C327" s="1137" t="s">
        <v>361</v>
      </c>
      <c r="D327" s="1137" t="s">
        <v>812</v>
      </c>
      <c r="E327" s="1137" t="s">
        <v>152</v>
      </c>
      <c r="F327" s="1137" t="s">
        <v>222</v>
      </c>
      <c r="G327" s="1137" t="s">
        <v>221</v>
      </c>
      <c r="H327" s="1131"/>
      <c r="I327" s="1131"/>
    </row>
    <row r="328" spans="1:9">
      <c r="A328" s="1136">
        <v>1144811172</v>
      </c>
      <c r="B328" s="1137" t="s">
        <v>356</v>
      </c>
      <c r="C328" s="1137" t="s">
        <v>359</v>
      </c>
      <c r="D328" s="1137" t="s">
        <v>360</v>
      </c>
      <c r="E328" s="1137" t="s">
        <v>153</v>
      </c>
      <c r="F328" s="1137" t="s">
        <v>198</v>
      </c>
      <c r="G328" s="1137" t="s">
        <v>197</v>
      </c>
      <c r="H328" s="1131"/>
      <c r="I328" s="1131"/>
    </row>
    <row r="329" spans="1:9">
      <c r="A329" s="1136">
        <v>1144857183</v>
      </c>
      <c r="B329" s="1137" t="s">
        <v>798</v>
      </c>
      <c r="C329" s="1137" t="s">
        <v>361</v>
      </c>
      <c r="D329" s="1137" t="s">
        <v>364</v>
      </c>
      <c r="E329" s="1137" t="s">
        <v>146</v>
      </c>
      <c r="F329" s="1137" t="s">
        <v>222</v>
      </c>
      <c r="G329" s="1137" t="s">
        <v>221</v>
      </c>
      <c r="H329" s="1131"/>
      <c r="I329" s="1131"/>
    </row>
    <row r="330" spans="1:9">
      <c r="A330" s="1136">
        <v>1144865020</v>
      </c>
      <c r="B330" s="1137" t="s">
        <v>559</v>
      </c>
      <c r="C330" s="1137" t="s">
        <v>361</v>
      </c>
      <c r="D330" s="1137" t="s">
        <v>365</v>
      </c>
      <c r="E330" s="1137" t="s">
        <v>135</v>
      </c>
      <c r="F330" s="1137" t="s">
        <v>222</v>
      </c>
      <c r="G330" s="1137" t="s">
        <v>221</v>
      </c>
      <c r="H330" s="1131"/>
      <c r="I330" s="1131"/>
    </row>
    <row r="331" spans="1:9">
      <c r="A331" s="1136">
        <v>1144890390</v>
      </c>
      <c r="B331" s="1137" t="s">
        <v>819</v>
      </c>
      <c r="C331" s="1137" t="s">
        <v>359</v>
      </c>
      <c r="D331" s="1137" t="s">
        <v>812</v>
      </c>
      <c r="E331" s="1137" t="s">
        <v>152</v>
      </c>
      <c r="F331" s="1137" t="s">
        <v>208</v>
      </c>
      <c r="G331" s="1137" t="s">
        <v>207</v>
      </c>
      <c r="H331" s="1131"/>
      <c r="I331" s="1131"/>
    </row>
    <row r="332" spans="1:9">
      <c r="A332" s="1136">
        <v>1144937076</v>
      </c>
      <c r="B332" s="1137" t="s">
        <v>576</v>
      </c>
      <c r="C332" s="1137" t="s">
        <v>361</v>
      </c>
      <c r="D332" s="1137" t="s">
        <v>365</v>
      </c>
      <c r="E332" s="1137" t="s">
        <v>135</v>
      </c>
      <c r="F332" s="1137" t="s">
        <v>222</v>
      </c>
      <c r="G332" s="1137" t="s">
        <v>221</v>
      </c>
      <c r="H332" s="1131"/>
      <c r="I332" s="1131"/>
    </row>
    <row r="333" spans="1:9">
      <c r="A333" s="1136">
        <v>1144987071</v>
      </c>
      <c r="B333" s="1137" t="s">
        <v>950</v>
      </c>
      <c r="C333" s="1137" t="s">
        <v>6</v>
      </c>
      <c r="D333" s="1137"/>
      <c r="E333" s="1137"/>
      <c r="F333" s="1137" t="s">
        <v>222</v>
      </c>
      <c r="G333" s="1137" t="s">
        <v>221</v>
      </c>
      <c r="H333" s="1131"/>
      <c r="I333" s="1131"/>
    </row>
    <row r="334" spans="1:9">
      <c r="A334" s="1136">
        <v>1145024296</v>
      </c>
      <c r="B334" s="1137" t="s">
        <v>1133</v>
      </c>
      <c r="C334" s="1137" t="s">
        <v>361</v>
      </c>
      <c r="D334" s="1137" t="s">
        <v>363</v>
      </c>
      <c r="E334" s="1137" t="s">
        <v>143</v>
      </c>
      <c r="F334" s="1137" t="s">
        <v>200</v>
      </c>
      <c r="G334" s="1137" t="s">
        <v>199</v>
      </c>
      <c r="H334" s="1131"/>
      <c r="I334" s="1131"/>
    </row>
    <row r="335" spans="1:9">
      <c r="A335" s="1136">
        <v>1145026770</v>
      </c>
      <c r="B335" s="1137" t="s">
        <v>821</v>
      </c>
      <c r="C335" s="1137" t="s">
        <v>359</v>
      </c>
      <c r="D335" s="1137" t="s">
        <v>812</v>
      </c>
      <c r="E335" s="1137" t="s">
        <v>152</v>
      </c>
      <c r="F335" s="1137" t="s">
        <v>214</v>
      </c>
      <c r="G335" s="1137" t="s">
        <v>213</v>
      </c>
      <c r="H335" s="1131"/>
      <c r="I335" s="1131"/>
    </row>
    <row r="336" spans="1:9">
      <c r="A336" s="1136">
        <v>1145030541</v>
      </c>
      <c r="B336" s="1137" t="s">
        <v>558</v>
      </c>
      <c r="C336" s="1137" t="s">
        <v>361</v>
      </c>
      <c r="D336" s="1137" t="s">
        <v>362</v>
      </c>
      <c r="E336" s="1137" t="s">
        <v>139</v>
      </c>
      <c r="F336" s="1137" t="s">
        <v>222</v>
      </c>
      <c r="G336" s="1137" t="s">
        <v>221</v>
      </c>
      <c r="H336" s="1131"/>
      <c r="I336" s="1131"/>
    </row>
    <row r="337" spans="1:9">
      <c r="A337" s="1136">
        <v>1145034600</v>
      </c>
      <c r="B337" s="1137" t="s">
        <v>1134</v>
      </c>
      <c r="C337" s="1137" t="s">
        <v>359</v>
      </c>
      <c r="D337" s="1137" t="s">
        <v>364</v>
      </c>
      <c r="E337" s="1137" t="s">
        <v>146</v>
      </c>
      <c r="F337" s="1137" t="s">
        <v>222</v>
      </c>
      <c r="G337" s="1137" t="s">
        <v>221</v>
      </c>
      <c r="H337" s="1131"/>
      <c r="I337" s="1131"/>
    </row>
    <row r="338" spans="1:9">
      <c r="A338" s="1136">
        <v>1145047412</v>
      </c>
      <c r="B338" s="1137" t="s">
        <v>904</v>
      </c>
      <c r="C338" s="1137" t="s">
        <v>361</v>
      </c>
      <c r="D338" s="1137" t="s">
        <v>812</v>
      </c>
      <c r="E338" s="1137" t="s">
        <v>152</v>
      </c>
      <c r="F338" s="1137" t="s">
        <v>208</v>
      </c>
      <c r="G338" s="1137" t="s">
        <v>207</v>
      </c>
      <c r="H338" s="1131"/>
      <c r="I338" s="1131"/>
    </row>
    <row r="339" spans="1:9">
      <c r="A339" s="1136">
        <v>1145052545</v>
      </c>
      <c r="B339" s="1137" t="s">
        <v>1344</v>
      </c>
      <c r="C339" s="1137" t="s">
        <v>6</v>
      </c>
      <c r="D339" s="1137"/>
      <c r="E339" s="1137"/>
      <c r="F339" s="1137" t="s">
        <v>214</v>
      </c>
      <c r="G339" s="1137" t="s">
        <v>213</v>
      </c>
      <c r="H339" s="1131"/>
      <c r="I339" s="1131"/>
    </row>
    <row r="340" spans="1:9">
      <c r="A340" s="1136">
        <v>1145078482</v>
      </c>
      <c r="B340" s="1137" t="s">
        <v>921</v>
      </c>
      <c r="C340" s="1137" t="s">
        <v>361</v>
      </c>
      <c r="D340" s="1137" t="s">
        <v>815</v>
      </c>
      <c r="E340" s="1137" t="s">
        <v>229</v>
      </c>
      <c r="F340" s="1137" t="s">
        <v>222</v>
      </c>
      <c r="G340" s="1137" t="s">
        <v>221</v>
      </c>
      <c r="H340" s="1131"/>
      <c r="I340" s="1131"/>
    </row>
    <row r="341" spans="1:9">
      <c r="A341" s="1136">
        <v>1145117900</v>
      </c>
      <c r="B341" s="1137" t="s">
        <v>923</v>
      </c>
      <c r="C341" s="1137" t="s">
        <v>361</v>
      </c>
      <c r="D341" s="1137" t="s">
        <v>815</v>
      </c>
      <c r="E341" s="1137" t="s">
        <v>229</v>
      </c>
      <c r="F341" s="1137" t="s">
        <v>222</v>
      </c>
      <c r="G341" s="1137" t="s">
        <v>221</v>
      </c>
      <c r="H341" s="1131"/>
      <c r="I341" s="1131"/>
    </row>
    <row r="342" spans="1:9">
      <c r="A342" s="1136">
        <v>1145228095</v>
      </c>
      <c r="B342" s="1137" t="s">
        <v>1135</v>
      </c>
      <c r="C342" s="1137" t="s">
        <v>359</v>
      </c>
      <c r="D342" s="1137" t="s">
        <v>365</v>
      </c>
      <c r="E342" s="1137" t="s">
        <v>135</v>
      </c>
      <c r="F342" s="1137" t="s">
        <v>222</v>
      </c>
      <c r="G342" s="1137" t="s">
        <v>221</v>
      </c>
      <c r="H342" s="1131"/>
      <c r="I342" s="1131"/>
    </row>
    <row r="343" spans="1:9">
      <c r="A343" s="1136">
        <v>1145230570</v>
      </c>
      <c r="B343" s="1137" t="s">
        <v>573</v>
      </c>
      <c r="C343" s="1137" t="s">
        <v>361</v>
      </c>
      <c r="D343" s="1137" t="s">
        <v>363</v>
      </c>
      <c r="E343" s="1137" t="s">
        <v>143</v>
      </c>
      <c r="F343" s="1137" t="s">
        <v>222</v>
      </c>
      <c r="G343" s="1137" t="s">
        <v>221</v>
      </c>
      <c r="H343" s="1131"/>
      <c r="I343" s="1131"/>
    </row>
    <row r="344" spans="1:9">
      <c r="A344" s="1136">
        <v>1145240090</v>
      </c>
      <c r="B344" s="1137" t="s">
        <v>874</v>
      </c>
      <c r="C344" s="1137" t="s">
        <v>361</v>
      </c>
      <c r="D344" s="1137" t="s">
        <v>830</v>
      </c>
      <c r="E344" s="1137" t="s">
        <v>148</v>
      </c>
      <c r="F344" s="1137" t="s">
        <v>198</v>
      </c>
      <c r="G344" s="1137" t="s">
        <v>197</v>
      </c>
      <c r="H344" s="1131"/>
      <c r="I344" s="1131"/>
    </row>
    <row r="345" spans="1:9">
      <c r="A345" s="1136">
        <v>1145278199</v>
      </c>
      <c r="B345" s="1137" t="s">
        <v>905</v>
      </c>
      <c r="C345" s="1137" t="s">
        <v>361</v>
      </c>
      <c r="D345" s="1137" t="s">
        <v>812</v>
      </c>
      <c r="E345" s="1137" t="s">
        <v>152</v>
      </c>
      <c r="F345" s="1137" t="s">
        <v>228</v>
      </c>
      <c r="G345" s="1137" t="s">
        <v>227</v>
      </c>
      <c r="H345" s="1131"/>
      <c r="I345" s="1131"/>
    </row>
    <row r="346" spans="1:9">
      <c r="A346" s="1136">
        <v>1145278314</v>
      </c>
      <c r="B346" s="1137" t="s">
        <v>1345</v>
      </c>
      <c r="C346" s="1137" t="s">
        <v>6</v>
      </c>
      <c r="D346" s="1137"/>
      <c r="E346" s="1137"/>
      <c r="F346" s="1137" t="s">
        <v>208</v>
      </c>
      <c r="G346" s="1137" t="s">
        <v>207</v>
      </c>
      <c r="H346" s="1131"/>
      <c r="I346" s="1131"/>
    </row>
    <row r="347" spans="1:9">
      <c r="A347" s="1136">
        <v>1145377744</v>
      </c>
      <c r="B347" s="1137" t="s">
        <v>1346</v>
      </c>
      <c r="C347" s="1137" t="s">
        <v>6</v>
      </c>
      <c r="D347" s="1137"/>
      <c r="E347" s="1137"/>
      <c r="F347" s="1137" t="s">
        <v>222</v>
      </c>
      <c r="G347" s="1137" t="s">
        <v>221</v>
      </c>
      <c r="H347" s="1131"/>
      <c r="I347" s="1131"/>
    </row>
    <row r="348" spans="1:9">
      <c r="A348" s="1136">
        <v>1145394202</v>
      </c>
      <c r="B348" s="1137" t="s">
        <v>377</v>
      </c>
      <c r="C348" s="1137" t="s">
        <v>361</v>
      </c>
      <c r="D348" s="1137" t="s">
        <v>360</v>
      </c>
      <c r="E348" s="1137" t="s">
        <v>153</v>
      </c>
      <c r="F348" s="1137" t="s">
        <v>196</v>
      </c>
      <c r="G348" s="1137" t="s">
        <v>195</v>
      </c>
      <c r="H348" s="1131"/>
      <c r="I348" s="1131"/>
    </row>
    <row r="349" spans="1:9">
      <c r="A349" s="1136">
        <v>1145440229</v>
      </c>
      <c r="B349" s="1137" t="s">
        <v>1136</v>
      </c>
      <c r="C349" s="1137" t="s">
        <v>361</v>
      </c>
      <c r="D349" s="1137" t="s">
        <v>365</v>
      </c>
      <c r="E349" s="1137" t="s">
        <v>135</v>
      </c>
      <c r="F349" s="1137" t="s">
        <v>218</v>
      </c>
      <c r="G349" s="1137" t="s">
        <v>217</v>
      </c>
      <c r="H349" s="1131"/>
      <c r="I349" s="1131"/>
    </row>
    <row r="350" spans="1:9">
      <c r="A350" s="1136">
        <v>1145454097</v>
      </c>
      <c r="B350" s="1137" t="s">
        <v>1137</v>
      </c>
      <c r="C350" s="1137" t="s">
        <v>361</v>
      </c>
      <c r="D350" s="1137" t="s">
        <v>363</v>
      </c>
      <c r="E350" s="1137" t="s">
        <v>143</v>
      </c>
      <c r="F350" s="1137" t="s">
        <v>222</v>
      </c>
      <c r="G350" s="1137" t="s">
        <v>221</v>
      </c>
      <c r="H350" s="1131"/>
      <c r="I350" s="1131"/>
    </row>
    <row r="351" spans="1:9">
      <c r="A351" s="1136">
        <v>1145464658</v>
      </c>
      <c r="B351" s="1137" t="s">
        <v>1347</v>
      </c>
      <c r="C351" s="1137" t="s">
        <v>6</v>
      </c>
      <c r="D351" s="1137"/>
      <c r="E351" s="1137"/>
      <c r="F351" s="1137" t="s">
        <v>226</v>
      </c>
      <c r="G351" s="1137" t="s">
        <v>225</v>
      </c>
      <c r="H351" s="1131"/>
      <c r="I351" s="1131"/>
    </row>
    <row r="352" spans="1:9">
      <c r="A352" s="1136">
        <v>1145471125</v>
      </c>
      <c r="B352" s="1137" t="s">
        <v>1138</v>
      </c>
      <c r="C352" s="1137" t="s">
        <v>361</v>
      </c>
      <c r="D352" s="1137" t="s">
        <v>360</v>
      </c>
      <c r="E352" s="1137" t="s">
        <v>153</v>
      </c>
      <c r="F352" s="1137" t="s">
        <v>208</v>
      </c>
      <c r="G352" s="1137" t="s">
        <v>207</v>
      </c>
      <c r="H352" s="1131"/>
      <c r="I352" s="1131"/>
    </row>
    <row r="353" spans="1:9">
      <c r="A353" s="1136">
        <v>1145545787</v>
      </c>
      <c r="B353" s="1137" t="s">
        <v>1139</v>
      </c>
      <c r="C353" s="1137" t="s">
        <v>361</v>
      </c>
      <c r="D353" s="1137" t="s">
        <v>362</v>
      </c>
      <c r="E353" s="1137" t="s">
        <v>139</v>
      </c>
      <c r="F353" s="1137" t="s">
        <v>222</v>
      </c>
      <c r="G353" s="1137" t="s">
        <v>221</v>
      </c>
      <c r="H353" s="1131"/>
      <c r="I353" s="1131"/>
    </row>
    <row r="354" spans="1:9">
      <c r="A354" s="1136">
        <v>1145593118</v>
      </c>
      <c r="B354" s="1137" t="s">
        <v>1140</v>
      </c>
      <c r="C354" s="1137" t="s">
        <v>359</v>
      </c>
      <c r="D354" s="1137" t="s">
        <v>360</v>
      </c>
      <c r="E354" s="1137" t="s">
        <v>153</v>
      </c>
      <c r="F354" s="1137" t="s">
        <v>218</v>
      </c>
      <c r="G354" s="1137" t="s">
        <v>217</v>
      </c>
      <c r="H354" s="1131"/>
      <c r="I354" s="1131"/>
    </row>
    <row r="355" spans="1:9">
      <c r="A355" s="1136">
        <v>1145690070</v>
      </c>
      <c r="B355" s="1137" t="s">
        <v>845</v>
      </c>
      <c r="C355" s="1137" t="s">
        <v>361</v>
      </c>
      <c r="D355" s="1137" t="s">
        <v>812</v>
      </c>
      <c r="E355" s="1137" t="s">
        <v>152</v>
      </c>
      <c r="F355" s="1137" t="s">
        <v>222</v>
      </c>
      <c r="G355" s="1137" t="s">
        <v>221</v>
      </c>
      <c r="H355" s="1131"/>
      <c r="I355" s="1131"/>
    </row>
    <row r="356" spans="1:9">
      <c r="A356" s="1136">
        <v>1145719515</v>
      </c>
      <c r="B356" s="1137" t="s">
        <v>1141</v>
      </c>
      <c r="C356" s="1137" t="s">
        <v>361</v>
      </c>
      <c r="D356" s="1137" t="s">
        <v>820</v>
      </c>
      <c r="E356" s="1137" t="s">
        <v>104</v>
      </c>
      <c r="F356" s="1137" t="s">
        <v>222</v>
      </c>
      <c r="G356" s="1137" t="s">
        <v>221</v>
      </c>
      <c r="H356" s="1131"/>
      <c r="I356" s="1131"/>
    </row>
    <row r="357" spans="1:9">
      <c r="A357" s="1136">
        <v>1145894730</v>
      </c>
      <c r="B357" s="1137" t="s">
        <v>1142</v>
      </c>
      <c r="C357" s="1137" t="s">
        <v>361</v>
      </c>
      <c r="D357" s="1137" t="s">
        <v>363</v>
      </c>
      <c r="E357" s="1137" t="s">
        <v>143</v>
      </c>
      <c r="F357" s="1137" t="s">
        <v>222</v>
      </c>
      <c r="G357" s="1137" t="s">
        <v>221</v>
      </c>
      <c r="H357" s="1131"/>
      <c r="I357" s="1131"/>
    </row>
    <row r="358" spans="1:9">
      <c r="A358" s="1136">
        <v>1145919206</v>
      </c>
      <c r="B358" s="1137" t="s">
        <v>1348</v>
      </c>
      <c r="C358" s="1137" t="s">
        <v>6</v>
      </c>
      <c r="D358" s="1137"/>
      <c r="E358" s="1137"/>
      <c r="F358" s="1137" t="s">
        <v>200</v>
      </c>
      <c r="G358" s="1137" t="s">
        <v>199</v>
      </c>
      <c r="H358" s="1131"/>
      <c r="I358" s="1131"/>
    </row>
    <row r="359" spans="1:9">
      <c r="A359" s="1136">
        <v>1146010955</v>
      </c>
      <c r="B359" s="1137" t="s">
        <v>1143</v>
      </c>
      <c r="C359" s="1137" t="s">
        <v>361</v>
      </c>
      <c r="D359" s="1137" t="s">
        <v>362</v>
      </c>
      <c r="E359" s="1137" t="s">
        <v>139</v>
      </c>
      <c r="F359" s="1137" t="s">
        <v>200</v>
      </c>
      <c r="G359" s="1137" t="s">
        <v>199</v>
      </c>
      <c r="H359" s="1131"/>
      <c r="I359" s="1131"/>
    </row>
    <row r="360" spans="1:9">
      <c r="A360" s="1136">
        <v>1146039723</v>
      </c>
      <c r="B360" s="1137" t="s">
        <v>834</v>
      </c>
      <c r="C360" s="1137" t="s">
        <v>361</v>
      </c>
      <c r="D360" s="1137" t="s">
        <v>815</v>
      </c>
      <c r="E360" s="1137" t="s">
        <v>229</v>
      </c>
      <c r="F360" s="1137" t="s">
        <v>222</v>
      </c>
      <c r="G360" s="1137" t="s">
        <v>221</v>
      </c>
      <c r="H360" s="1131"/>
      <c r="I360" s="1131"/>
    </row>
    <row r="361" spans="1:9">
      <c r="A361" s="1136">
        <v>1146067617</v>
      </c>
      <c r="B361" s="1137" t="s">
        <v>446</v>
      </c>
      <c r="C361" s="1137" t="s">
        <v>361</v>
      </c>
      <c r="D361" s="1137" t="s">
        <v>365</v>
      </c>
      <c r="E361" s="1137" t="s">
        <v>135</v>
      </c>
      <c r="F361" s="1137" t="s">
        <v>222</v>
      </c>
      <c r="G361" s="1137" t="s">
        <v>221</v>
      </c>
      <c r="H361" s="1131"/>
      <c r="I361" s="1131"/>
    </row>
    <row r="362" spans="1:9">
      <c r="A362" s="1136">
        <v>1146135414</v>
      </c>
      <c r="B362" s="1137" t="s">
        <v>926</v>
      </c>
      <c r="C362" s="1137" t="s">
        <v>361</v>
      </c>
      <c r="D362" s="1137" t="s">
        <v>812</v>
      </c>
      <c r="E362" s="1137" t="s">
        <v>152</v>
      </c>
      <c r="F362" s="1137" t="s">
        <v>228</v>
      </c>
      <c r="G362" s="1137" t="s">
        <v>227</v>
      </c>
      <c r="H362" s="1131"/>
      <c r="I362" s="1131"/>
    </row>
    <row r="363" spans="1:9">
      <c r="A363" s="1136">
        <v>1146225553</v>
      </c>
      <c r="B363" s="1137" t="s">
        <v>601</v>
      </c>
      <c r="C363" s="1137" t="s">
        <v>361</v>
      </c>
      <c r="D363" s="1137" t="s">
        <v>363</v>
      </c>
      <c r="E363" s="1137" t="s">
        <v>143</v>
      </c>
      <c r="F363" s="1137" t="s">
        <v>222</v>
      </c>
      <c r="G363" s="1137" t="s">
        <v>221</v>
      </c>
      <c r="H363" s="1131"/>
      <c r="I363" s="1131"/>
    </row>
    <row r="364" spans="1:9">
      <c r="A364" s="1136">
        <v>1146231288</v>
      </c>
      <c r="B364" s="1137" t="s">
        <v>531</v>
      </c>
      <c r="C364" s="1137" t="s">
        <v>359</v>
      </c>
      <c r="D364" s="1137" t="s">
        <v>362</v>
      </c>
      <c r="E364" s="1137" t="s">
        <v>139</v>
      </c>
      <c r="F364" s="1137" t="s">
        <v>222</v>
      </c>
      <c r="G364" s="1137" t="s">
        <v>221</v>
      </c>
      <c r="H364" s="1131"/>
      <c r="I364" s="1131"/>
    </row>
    <row r="365" spans="1:9">
      <c r="A365" s="1136">
        <v>1146248589</v>
      </c>
      <c r="B365" s="1137" t="s">
        <v>504</v>
      </c>
      <c r="C365" s="1137" t="s">
        <v>359</v>
      </c>
      <c r="D365" s="1137" t="s">
        <v>362</v>
      </c>
      <c r="E365" s="1137" t="s">
        <v>139</v>
      </c>
      <c r="F365" s="1137" t="s">
        <v>222</v>
      </c>
      <c r="G365" s="1137" t="s">
        <v>221</v>
      </c>
      <c r="H365" s="1131"/>
      <c r="I365" s="1131"/>
    </row>
    <row r="366" spans="1:9">
      <c r="A366" s="1136">
        <v>1146255097</v>
      </c>
      <c r="B366" s="1137" t="s">
        <v>632</v>
      </c>
      <c r="C366" s="1137" t="s">
        <v>359</v>
      </c>
      <c r="D366" s="1137" t="s">
        <v>365</v>
      </c>
      <c r="E366" s="1137" t="s">
        <v>135</v>
      </c>
      <c r="F366" s="1137" t="s">
        <v>222</v>
      </c>
      <c r="G366" s="1137" t="s">
        <v>221</v>
      </c>
      <c r="H366" s="1131"/>
      <c r="I366" s="1131"/>
    </row>
    <row r="367" spans="1:9">
      <c r="A367" s="1136">
        <v>1146269577</v>
      </c>
      <c r="B367" s="1137" t="s">
        <v>1349</v>
      </c>
      <c r="C367" s="1137" t="s">
        <v>6</v>
      </c>
      <c r="D367" s="1137"/>
      <c r="E367" s="1137"/>
      <c r="F367" s="1137" t="s">
        <v>212</v>
      </c>
      <c r="G367" s="1137" t="s">
        <v>211</v>
      </c>
      <c r="H367" s="1131"/>
      <c r="I367" s="1131"/>
    </row>
    <row r="368" spans="1:9">
      <c r="A368" s="1136">
        <v>1146372926</v>
      </c>
      <c r="B368" s="1137" t="s">
        <v>1144</v>
      </c>
      <c r="C368" s="1137" t="s">
        <v>361</v>
      </c>
      <c r="D368" s="1137" t="s">
        <v>363</v>
      </c>
      <c r="E368" s="1137" t="s">
        <v>143</v>
      </c>
      <c r="F368" s="1137" t="s">
        <v>222</v>
      </c>
      <c r="G368" s="1137" t="s">
        <v>221</v>
      </c>
      <c r="H368" s="1131"/>
      <c r="I368" s="1131"/>
    </row>
    <row r="369" spans="1:9">
      <c r="A369" s="1136">
        <v>1146385985</v>
      </c>
      <c r="B369" s="1137" t="s">
        <v>867</v>
      </c>
      <c r="C369" s="1137" t="s">
        <v>361</v>
      </c>
      <c r="D369" s="1137" t="s">
        <v>820</v>
      </c>
      <c r="E369" s="1137" t="s">
        <v>104</v>
      </c>
      <c r="F369" s="1137" t="s">
        <v>222</v>
      </c>
      <c r="G369" s="1137" t="s">
        <v>221</v>
      </c>
      <c r="H369" s="1131"/>
      <c r="I369" s="1131"/>
    </row>
    <row r="370" spans="1:9">
      <c r="A370" s="1136">
        <v>1146388476</v>
      </c>
      <c r="B370" s="1137" t="s">
        <v>1145</v>
      </c>
      <c r="C370" s="1137" t="s">
        <v>361</v>
      </c>
      <c r="D370" s="1137" t="s">
        <v>366</v>
      </c>
      <c r="E370" s="1137" t="s">
        <v>96</v>
      </c>
      <c r="F370" s="1137" t="s">
        <v>200</v>
      </c>
      <c r="G370" s="1137" t="s">
        <v>199</v>
      </c>
      <c r="H370" s="1131"/>
      <c r="I370" s="1131"/>
    </row>
    <row r="371" spans="1:9">
      <c r="A371" s="1136">
        <v>1146425799</v>
      </c>
      <c r="B371" s="1137" t="s">
        <v>901</v>
      </c>
      <c r="C371" s="1137" t="s">
        <v>361</v>
      </c>
      <c r="D371" s="1137" t="s">
        <v>812</v>
      </c>
      <c r="E371" s="1137" t="s">
        <v>152</v>
      </c>
      <c r="F371" s="1137" t="s">
        <v>222</v>
      </c>
      <c r="G371" s="1137" t="s">
        <v>221</v>
      </c>
      <c r="H371" s="1131"/>
      <c r="I371" s="1131"/>
    </row>
    <row r="372" spans="1:9">
      <c r="A372" s="1136">
        <v>1146442745</v>
      </c>
      <c r="B372" s="1137" t="s">
        <v>352</v>
      </c>
      <c r="C372" s="1137" t="s">
        <v>359</v>
      </c>
      <c r="D372" s="1137" t="s">
        <v>360</v>
      </c>
      <c r="E372" s="1137" t="s">
        <v>153</v>
      </c>
      <c r="F372" s="1137" t="s">
        <v>206</v>
      </c>
      <c r="G372" s="1137" t="s">
        <v>205</v>
      </c>
      <c r="H372" s="1131"/>
      <c r="I372" s="1131"/>
    </row>
    <row r="373" spans="1:9">
      <c r="A373" s="1136">
        <v>1146580601</v>
      </c>
      <c r="B373" s="1137" t="s">
        <v>871</v>
      </c>
      <c r="C373" s="1137" t="s">
        <v>361</v>
      </c>
      <c r="D373" s="1137" t="s">
        <v>812</v>
      </c>
      <c r="E373" s="1137" t="s">
        <v>152</v>
      </c>
      <c r="F373" s="1137" t="s">
        <v>218</v>
      </c>
      <c r="G373" s="1137" t="s">
        <v>217</v>
      </c>
      <c r="H373" s="1131"/>
      <c r="I373" s="1131"/>
    </row>
    <row r="374" spans="1:9">
      <c r="A374" s="1136">
        <v>1146587580</v>
      </c>
      <c r="B374" s="1137" t="s">
        <v>1146</v>
      </c>
      <c r="C374" s="1137" t="s">
        <v>361</v>
      </c>
      <c r="D374" s="1137" t="s">
        <v>362</v>
      </c>
      <c r="E374" s="1137" t="s">
        <v>139</v>
      </c>
      <c r="F374" s="1137" t="s">
        <v>222</v>
      </c>
      <c r="G374" s="1137" t="s">
        <v>221</v>
      </c>
      <c r="H374" s="1131"/>
      <c r="I374" s="1131"/>
    </row>
    <row r="375" spans="1:9">
      <c r="A375" s="1136">
        <v>1146614673</v>
      </c>
      <c r="B375" s="1137" t="s">
        <v>757</v>
      </c>
      <c r="C375" s="1137" t="s">
        <v>6</v>
      </c>
      <c r="D375" s="1137"/>
      <c r="E375" s="1137"/>
      <c r="F375" s="1137" t="s">
        <v>200</v>
      </c>
      <c r="G375" s="1137" t="s">
        <v>199</v>
      </c>
      <c r="H375" s="1131"/>
      <c r="I375" s="1131"/>
    </row>
    <row r="376" spans="1:9">
      <c r="A376" s="1136">
        <v>1146634176</v>
      </c>
      <c r="B376" s="1137" t="s">
        <v>1147</v>
      </c>
      <c r="C376" s="1137" t="s">
        <v>361</v>
      </c>
      <c r="D376" s="1137" t="s">
        <v>362</v>
      </c>
      <c r="E376" s="1137" t="s">
        <v>139</v>
      </c>
      <c r="F376" s="1137" t="s">
        <v>196</v>
      </c>
      <c r="G376" s="1137" t="s">
        <v>195</v>
      </c>
      <c r="H376" s="1131"/>
      <c r="I376" s="1131"/>
    </row>
    <row r="377" spans="1:9">
      <c r="A377" s="1136">
        <v>1146668919</v>
      </c>
      <c r="B377" s="1137" t="s">
        <v>1148</v>
      </c>
      <c r="C377" s="1137" t="s">
        <v>361</v>
      </c>
      <c r="D377" s="1137" t="s">
        <v>360</v>
      </c>
      <c r="E377" s="1137" t="s">
        <v>153</v>
      </c>
      <c r="F377" s="1137" t="s">
        <v>222</v>
      </c>
      <c r="G377" s="1137" t="s">
        <v>221</v>
      </c>
      <c r="H377" s="1131"/>
      <c r="I377" s="1131"/>
    </row>
    <row r="378" spans="1:9">
      <c r="A378" s="1136">
        <v>1146672325</v>
      </c>
      <c r="B378" s="1137" t="s">
        <v>643</v>
      </c>
      <c r="C378" s="1137" t="s">
        <v>361</v>
      </c>
      <c r="D378" s="1137" t="s">
        <v>363</v>
      </c>
      <c r="E378" s="1137" t="s">
        <v>143</v>
      </c>
      <c r="F378" s="1137" t="s">
        <v>222</v>
      </c>
      <c r="G378" s="1137" t="s">
        <v>221</v>
      </c>
      <c r="H378" s="1131"/>
      <c r="I378" s="1131"/>
    </row>
    <row r="379" spans="1:9">
      <c r="A379" s="1136">
        <v>1146726618</v>
      </c>
      <c r="B379" s="1137" t="s">
        <v>916</v>
      </c>
      <c r="C379" s="1137" t="s">
        <v>361</v>
      </c>
      <c r="D379" s="1137" t="s">
        <v>820</v>
      </c>
      <c r="E379" s="1137" t="s">
        <v>104</v>
      </c>
      <c r="F379" s="1137" t="s">
        <v>222</v>
      </c>
      <c r="G379" s="1137" t="s">
        <v>221</v>
      </c>
      <c r="H379" s="1131"/>
      <c r="I379" s="1131"/>
    </row>
    <row r="380" spans="1:9">
      <c r="A380" s="1136">
        <v>1146759767</v>
      </c>
      <c r="B380" s="1137" t="s">
        <v>1350</v>
      </c>
      <c r="C380" s="1137" t="s">
        <v>6</v>
      </c>
      <c r="D380" s="1137"/>
      <c r="E380" s="1137"/>
      <c r="F380" s="1137" t="s">
        <v>222</v>
      </c>
      <c r="G380" s="1137" t="s">
        <v>221</v>
      </c>
      <c r="H380" s="1131"/>
      <c r="I380" s="1131"/>
    </row>
    <row r="381" spans="1:9">
      <c r="A381" s="1136">
        <v>1146795688</v>
      </c>
      <c r="B381" s="1137" t="s">
        <v>645</v>
      </c>
      <c r="C381" s="1137" t="s">
        <v>361</v>
      </c>
      <c r="D381" s="1137" t="s">
        <v>362</v>
      </c>
      <c r="E381" s="1137" t="s">
        <v>139</v>
      </c>
      <c r="F381" s="1137" t="s">
        <v>222</v>
      </c>
      <c r="G381" s="1137" t="s">
        <v>221</v>
      </c>
      <c r="H381" s="1131"/>
      <c r="I381" s="1131"/>
    </row>
    <row r="382" spans="1:9">
      <c r="A382" s="1136">
        <v>1146804514</v>
      </c>
      <c r="B382" s="1137" t="s">
        <v>1351</v>
      </c>
      <c r="C382" s="1137" t="s">
        <v>6</v>
      </c>
      <c r="D382" s="1137"/>
      <c r="E382" s="1137"/>
      <c r="F382" s="1137" t="s">
        <v>222</v>
      </c>
      <c r="G382" s="1137" t="s">
        <v>221</v>
      </c>
      <c r="H382" s="1131"/>
      <c r="I382" s="1131"/>
    </row>
    <row r="383" spans="1:9">
      <c r="A383" s="1136">
        <v>1146815445</v>
      </c>
      <c r="B383" s="1137" t="s">
        <v>1352</v>
      </c>
      <c r="C383" s="1137" t="s">
        <v>6</v>
      </c>
      <c r="D383" s="1137"/>
      <c r="E383" s="1137"/>
      <c r="F383" s="1137" t="s">
        <v>222</v>
      </c>
      <c r="G383" s="1137" t="s">
        <v>221</v>
      </c>
      <c r="H383" s="1131"/>
      <c r="I383" s="1131"/>
    </row>
    <row r="384" spans="1:9">
      <c r="A384" s="1136">
        <v>1146816799</v>
      </c>
      <c r="B384" s="1137" t="s">
        <v>853</v>
      </c>
      <c r="C384" s="1137" t="s">
        <v>361</v>
      </c>
      <c r="D384" s="1137" t="s">
        <v>360</v>
      </c>
      <c r="E384" s="1137" t="s">
        <v>153</v>
      </c>
      <c r="F384" s="1137" t="s">
        <v>218</v>
      </c>
      <c r="G384" s="1137" t="s">
        <v>217</v>
      </c>
      <c r="H384" s="1131"/>
      <c r="I384" s="1131"/>
    </row>
    <row r="385" spans="1:9">
      <c r="A385" s="1136">
        <v>1146820874</v>
      </c>
      <c r="B385" s="1137" t="s">
        <v>492</v>
      </c>
      <c r="C385" s="1137" t="s">
        <v>359</v>
      </c>
      <c r="D385" s="1137" t="s">
        <v>363</v>
      </c>
      <c r="E385" s="1137" t="s">
        <v>143</v>
      </c>
      <c r="F385" s="1137" t="s">
        <v>200</v>
      </c>
      <c r="G385" s="1137" t="s">
        <v>199</v>
      </c>
      <c r="H385" s="1131"/>
      <c r="I385" s="1131"/>
    </row>
    <row r="386" spans="1:9">
      <c r="A386" s="1136">
        <v>1146942405</v>
      </c>
      <c r="B386" s="1137" t="s">
        <v>400</v>
      </c>
      <c r="C386" s="1137" t="s">
        <v>359</v>
      </c>
      <c r="D386" s="1137" t="s">
        <v>360</v>
      </c>
      <c r="E386" s="1137" t="s">
        <v>153</v>
      </c>
      <c r="F386" s="1137" t="s">
        <v>222</v>
      </c>
      <c r="G386" s="1137" t="s">
        <v>221</v>
      </c>
      <c r="H386" s="1131"/>
      <c r="I386" s="1131"/>
    </row>
    <row r="387" spans="1:9">
      <c r="A387" s="1136">
        <v>1146961868</v>
      </c>
      <c r="B387" s="1137" t="s">
        <v>861</v>
      </c>
      <c r="C387" s="1137" t="s">
        <v>361</v>
      </c>
      <c r="D387" s="1137" t="s">
        <v>812</v>
      </c>
      <c r="E387" s="1137" t="s">
        <v>152</v>
      </c>
      <c r="F387" s="1137" t="s">
        <v>200</v>
      </c>
      <c r="G387" s="1137" t="s">
        <v>199</v>
      </c>
      <c r="H387" s="1131"/>
      <c r="I387" s="1131"/>
    </row>
    <row r="388" spans="1:9">
      <c r="A388" s="1136">
        <v>1147022561</v>
      </c>
      <c r="B388" s="1137" t="s">
        <v>1353</v>
      </c>
      <c r="C388" s="1137" t="s">
        <v>6</v>
      </c>
      <c r="D388" s="1137"/>
      <c r="E388" s="1137"/>
      <c r="F388" s="1137" t="s">
        <v>222</v>
      </c>
      <c r="G388" s="1137" t="s">
        <v>221</v>
      </c>
      <c r="H388" s="1131"/>
      <c r="I388" s="1131"/>
    </row>
    <row r="389" spans="1:9">
      <c r="A389" s="1136">
        <v>1147049291</v>
      </c>
      <c r="B389" s="1137" t="s">
        <v>571</v>
      </c>
      <c r="C389" s="1137" t="s">
        <v>361</v>
      </c>
      <c r="D389" s="1137" t="s">
        <v>363</v>
      </c>
      <c r="E389" s="1137" t="s">
        <v>143</v>
      </c>
      <c r="F389" s="1137" t="s">
        <v>222</v>
      </c>
      <c r="G389" s="1137" t="s">
        <v>221</v>
      </c>
      <c r="H389" s="1131"/>
      <c r="I389" s="1131"/>
    </row>
    <row r="390" spans="1:9">
      <c r="A390" s="1136">
        <v>1147063987</v>
      </c>
      <c r="B390" s="1137" t="s">
        <v>1149</v>
      </c>
      <c r="C390" s="1137" t="s">
        <v>361</v>
      </c>
      <c r="D390" s="1137" t="s">
        <v>363</v>
      </c>
      <c r="E390" s="1137" t="s">
        <v>143</v>
      </c>
      <c r="F390" s="1137" t="s">
        <v>222</v>
      </c>
      <c r="G390" s="1137" t="s">
        <v>221</v>
      </c>
      <c r="H390" s="1131"/>
      <c r="I390" s="1131"/>
    </row>
    <row r="391" spans="1:9">
      <c r="A391" s="1136">
        <v>1147077052</v>
      </c>
      <c r="B391" s="1137" t="s">
        <v>1354</v>
      </c>
      <c r="C391" s="1137" t="s">
        <v>6</v>
      </c>
      <c r="D391" s="1137"/>
      <c r="E391" s="1137"/>
      <c r="F391" s="1137" t="s">
        <v>222</v>
      </c>
      <c r="G391" s="1137" t="s">
        <v>221</v>
      </c>
      <c r="H391" s="1131"/>
      <c r="I391" s="1131"/>
    </row>
    <row r="392" spans="1:9">
      <c r="A392" s="1136">
        <v>1147155916</v>
      </c>
      <c r="B392" s="1137" t="s">
        <v>805</v>
      </c>
      <c r="C392" s="1137" t="s">
        <v>361</v>
      </c>
      <c r="D392" s="1137" t="s">
        <v>403</v>
      </c>
      <c r="E392" s="1137" t="s">
        <v>95</v>
      </c>
      <c r="F392" s="1137" t="s">
        <v>222</v>
      </c>
      <c r="G392" s="1137" t="s">
        <v>221</v>
      </c>
      <c r="H392" s="1131"/>
      <c r="I392" s="1131"/>
    </row>
    <row r="393" spans="1:9">
      <c r="A393" s="1136">
        <v>1147238225</v>
      </c>
      <c r="B393" s="1137" t="s">
        <v>776</v>
      </c>
      <c r="C393" s="1137" t="s">
        <v>359</v>
      </c>
      <c r="D393" s="1137" t="s">
        <v>364</v>
      </c>
      <c r="E393" s="1137" t="s">
        <v>146</v>
      </c>
      <c r="F393" s="1137" t="s">
        <v>204</v>
      </c>
      <c r="G393" s="1137" t="s">
        <v>203</v>
      </c>
      <c r="H393" s="1131"/>
      <c r="I393" s="1131"/>
    </row>
    <row r="394" spans="1:9">
      <c r="A394" s="1136">
        <v>1147278783</v>
      </c>
      <c r="B394" s="1137" t="s">
        <v>1355</v>
      </c>
      <c r="C394" s="1137" t="s">
        <v>6</v>
      </c>
      <c r="D394" s="1137"/>
      <c r="E394" s="1137"/>
      <c r="F394" s="1137" t="s">
        <v>222</v>
      </c>
      <c r="G394" s="1137" t="s">
        <v>221</v>
      </c>
      <c r="H394" s="1131"/>
      <c r="I394" s="1131"/>
    </row>
    <row r="395" spans="1:9">
      <c r="A395" s="1136">
        <v>1147293287</v>
      </c>
      <c r="B395" s="1137" t="s">
        <v>1150</v>
      </c>
      <c r="C395" s="1137" t="s">
        <v>361</v>
      </c>
      <c r="D395" s="1137" t="s">
        <v>362</v>
      </c>
      <c r="E395" s="1137" t="s">
        <v>139</v>
      </c>
      <c r="F395" s="1137" t="s">
        <v>222</v>
      </c>
      <c r="G395" s="1137" t="s">
        <v>221</v>
      </c>
      <c r="H395" s="1131"/>
      <c r="I395" s="1131"/>
    </row>
    <row r="396" spans="1:9">
      <c r="A396" s="1136">
        <v>1147322458</v>
      </c>
      <c r="B396" s="1137" t="s">
        <v>1151</v>
      </c>
      <c r="C396" s="1137" t="s">
        <v>361</v>
      </c>
      <c r="D396" s="1137" t="s">
        <v>363</v>
      </c>
      <c r="E396" s="1137" t="s">
        <v>143</v>
      </c>
      <c r="F396" s="1137" t="s">
        <v>222</v>
      </c>
      <c r="G396" s="1137" t="s">
        <v>221</v>
      </c>
      <c r="H396" s="1131"/>
      <c r="I396" s="1131"/>
    </row>
    <row r="397" spans="1:9">
      <c r="A397" s="1136">
        <v>1147330097</v>
      </c>
      <c r="B397" s="1137" t="s">
        <v>865</v>
      </c>
      <c r="C397" s="1137" t="s">
        <v>361</v>
      </c>
      <c r="D397" s="1137" t="s">
        <v>812</v>
      </c>
      <c r="E397" s="1137" t="s">
        <v>152</v>
      </c>
      <c r="F397" s="1137" t="s">
        <v>222</v>
      </c>
      <c r="G397" s="1137" t="s">
        <v>221</v>
      </c>
      <c r="H397" s="1131"/>
      <c r="I397" s="1131"/>
    </row>
    <row r="398" spans="1:9">
      <c r="A398" s="1136">
        <v>1147435029</v>
      </c>
      <c r="B398" s="1137" t="s">
        <v>430</v>
      </c>
      <c r="C398" s="1137" t="s">
        <v>361</v>
      </c>
      <c r="D398" s="1137" t="s">
        <v>362</v>
      </c>
      <c r="E398" s="1137" t="s">
        <v>139</v>
      </c>
      <c r="F398" s="1137" t="s">
        <v>222</v>
      </c>
      <c r="G398" s="1137" t="s">
        <v>221</v>
      </c>
      <c r="H398" s="1131"/>
      <c r="I398" s="1131"/>
    </row>
    <row r="399" spans="1:9">
      <c r="A399" s="1136">
        <v>1147451869</v>
      </c>
      <c r="B399" s="1137" t="s">
        <v>385</v>
      </c>
      <c r="C399" s="1137" t="s">
        <v>361</v>
      </c>
      <c r="D399" s="1137" t="s">
        <v>360</v>
      </c>
      <c r="E399" s="1137" t="s">
        <v>153</v>
      </c>
      <c r="F399" s="1137" t="s">
        <v>204</v>
      </c>
      <c r="G399" s="1137" t="s">
        <v>203</v>
      </c>
      <c r="H399" s="1131"/>
      <c r="I399" s="1131"/>
    </row>
    <row r="400" spans="1:9">
      <c r="A400" s="1136">
        <v>1147494430</v>
      </c>
      <c r="B400" s="1137" t="s">
        <v>824</v>
      </c>
      <c r="C400" s="1137" t="s">
        <v>359</v>
      </c>
      <c r="D400" s="1137" t="s">
        <v>820</v>
      </c>
      <c r="E400" s="1137" t="s">
        <v>104</v>
      </c>
      <c r="F400" s="1137" t="s">
        <v>222</v>
      </c>
      <c r="G400" s="1137" t="s">
        <v>221</v>
      </c>
      <c r="H400" s="1131"/>
      <c r="I400" s="1131"/>
    </row>
    <row r="401" spans="1:9">
      <c r="A401" s="1136">
        <v>1147507546</v>
      </c>
      <c r="B401" s="1137" t="s">
        <v>1152</v>
      </c>
      <c r="C401" s="1137" t="s">
        <v>361</v>
      </c>
      <c r="D401" s="1137" t="s">
        <v>362</v>
      </c>
      <c r="E401" s="1137" t="s">
        <v>139</v>
      </c>
      <c r="F401" s="1137" t="s">
        <v>222</v>
      </c>
      <c r="G401" s="1137" t="s">
        <v>221</v>
      </c>
      <c r="H401" s="1131"/>
      <c r="I401" s="1131"/>
    </row>
    <row r="402" spans="1:9">
      <c r="A402" s="1136">
        <v>1147529003</v>
      </c>
      <c r="B402" s="1137" t="s">
        <v>1153</v>
      </c>
      <c r="C402" s="1137" t="s">
        <v>361</v>
      </c>
      <c r="D402" s="1137" t="s">
        <v>363</v>
      </c>
      <c r="E402" s="1137" t="s">
        <v>143</v>
      </c>
      <c r="F402" s="1137" t="s">
        <v>200</v>
      </c>
      <c r="G402" s="1137" t="s">
        <v>199</v>
      </c>
      <c r="H402" s="1131"/>
      <c r="I402" s="1131"/>
    </row>
    <row r="403" spans="1:9">
      <c r="A403" s="1136">
        <v>1147576400</v>
      </c>
      <c r="B403" s="1137" t="s">
        <v>1154</v>
      </c>
      <c r="C403" s="1137" t="s">
        <v>361</v>
      </c>
      <c r="D403" s="1137" t="s">
        <v>362</v>
      </c>
      <c r="E403" s="1137" t="s">
        <v>139</v>
      </c>
      <c r="F403" s="1137" t="s">
        <v>222</v>
      </c>
      <c r="G403" s="1137" t="s">
        <v>221</v>
      </c>
      <c r="H403" s="1131"/>
      <c r="I403" s="1131"/>
    </row>
    <row r="404" spans="1:9">
      <c r="A404" s="1136">
        <v>1147657671</v>
      </c>
      <c r="B404" s="1137" t="s">
        <v>1155</v>
      </c>
      <c r="C404" s="1137" t="s">
        <v>361</v>
      </c>
      <c r="D404" s="1137" t="s">
        <v>360</v>
      </c>
      <c r="E404" s="1137" t="s">
        <v>153</v>
      </c>
      <c r="F404" s="1137" t="s">
        <v>202</v>
      </c>
      <c r="G404" s="1137" t="s">
        <v>201</v>
      </c>
      <c r="H404" s="1131"/>
      <c r="I404" s="1131"/>
    </row>
    <row r="405" spans="1:9">
      <c r="A405" s="1136">
        <v>1147708912</v>
      </c>
      <c r="B405" s="1137" t="s">
        <v>1156</v>
      </c>
      <c r="C405" s="1137" t="s">
        <v>361</v>
      </c>
      <c r="D405" s="1137" t="s">
        <v>360</v>
      </c>
      <c r="E405" s="1137" t="s">
        <v>153</v>
      </c>
      <c r="F405" s="1137" t="s">
        <v>210</v>
      </c>
      <c r="G405" s="1137" t="s">
        <v>209</v>
      </c>
      <c r="H405" s="1131"/>
      <c r="I405" s="1131"/>
    </row>
    <row r="406" spans="1:9">
      <c r="A406" s="1136">
        <v>1147723812</v>
      </c>
      <c r="B406" s="1137" t="s">
        <v>1157</v>
      </c>
      <c r="C406" s="1137" t="s">
        <v>361</v>
      </c>
      <c r="D406" s="1137" t="s">
        <v>363</v>
      </c>
      <c r="E406" s="1137" t="s">
        <v>143</v>
      </c>
      <c r="F406" s="1137" t="s">
        <v>222</v>
      </c>
      <c r="G406" s="1137" t="s">
        <v>221</v>
      </c>
      <c r="H406" s="1131"/>
      <c r="I406" s="1131"/>
    </row>
    <row r="407" spans="1:9">
      <c r="A407" s="1136">
        <v>1147724760</v>
      </c>
      <c r="B407" s="1137" t="s">
        <v>1158</v>
      </c>
      <c r="C407" s="1137" t="s">
        <v>359</v>
      </c>
      <c r="D407" s="1137" t="s">
        <v>815</v>
      </c>
      <c r="E407" s="1137" t="s">
        <v>229</v>
      </c>
      <c r="F407" s="1137" t="s">
        <v>222</v>
      </c>
      <c r="G407" s="1137" t="s">
        <v>221</v>
      </c>
      <c r="H407" s="1131"/>
      <c r="I407" s="1131"/>
    </row>
    <row r="408" spans="1:9">
      <c r="A408" s="1136">
        <v>1147738398</v>
      </c>
      <c r="B408" s="1137" t="s">
        <v>1159</v>
      </c>
      <c r="C408" s="1137" t="s">
        <v>359</v>
      </c>
      <c r="D408" s="1137" t="s">
        <v>360</v>
      </c>
      <c r="E408" s="1137" t="s">
        <v>153</v>
      </c>
      <c r="F408" s="1137" t="s">
        <v>198</v>
      </c>
      <c r="G408" s="1137" t="s">
        <v>197</v>
      </c>
      <c r="H408" s="1131"/>
      <c r="I408" s="1131"/>
    </row>
    <row r="409" spans="1:9">
      <c r="A409" s="1136">
        <v>1147790001</v>
      </c>
      <c r="B409" s="1137" t="s">
        <v>868</v>
      </c>
      <c r="C409" s="1137" t="s">
        <v>361</v>
      </c>
      <c r="D409" s="1137" t="s">
        <v>812</v>
      </c>
      <c r="E409" s="1137" t="s">
        <v>152</v>
      </c>
      <c r="F409" s="1137" t="s">
        <v>200</v>
      </c>
      <c r="G409" s="1137" t="s">
        <v>199</v>
      </c>
      <c r="H409" s="1131"/>
      <c r="I409" s="1131"/>
    </row>
    <row r="410" spans="1:9">
      <c r="A410" s="1136">
        <v>1147798749</v>
      </c>
      <c r="B410" s="1137" t="s">
        <v>939</v>
      </c>
      <c r="C410" s="1137" t="s">
        <v>361</v>
      </c>
      <c r="D410" s="1137" t="s">
        <v>820</v>
      </c>
      <c r="E410" s="1137" t="s">
        <v>104</v>
      </c>
      <c r="F410" s="1137" t="s">
        <v>222</v>
      </c>
      <c r="G410" s="1137" t="s">
        <v>221</v>
      </c>
      <c r="H410" s="1131"/>
      <c r="I410" s="1131"/>
    </row>
    <row r="411" spans="1:9">
      <c r="A411" s="1136">
        <v>1147859061</v>
      </c>
      <c r="B411" s="1137" t="s">
        <v>617</v>
      </c>
      <c r="C411" s="1137" t="s">
        <v>361</v>
      </c>
      <c r="D411" s="1137" t="s">
        <v>362</v>
      </c>
      <c r="E411" s="1137" t="s">
        <v>139</v>
      </c>
      <c r="F411" s="1137" t="s">
        <v>222</v>
      </c>
      <c r="G411" s="1137" t="s">
        <v>221</v>
      </c>
      <c r="H411" s="1131"/>
      <c r="I411" s="1131"/>
    </row>
    <row r="412" spans="1:9">
      <c r="A412" s="1136">
        <v>1147890363</v>
      </c>
      <c r="B412" s="1137" t="s">
        <v>1356</v>
      </c>
      <c r="C412" s="1137" t="s">
        <v>6</v>
      </c>
      <c r="D412" s="1137"/>
      <c r="E412" s="1137"/>
      <c r="F412" s="1137" t="s">
        <v>220</v>
      </c>
      <c r="G412" s="1137" t="s">
        <v>219</v>
      </c>
      <c r="H412" s="1131"/>
      <c r="I412" s="1131"/>
    </row>
    <row r="413" spans="1:9">
      <c r="A413" s="1136">
        <v>1147949524</v>
      </c>
      <c r="B413" s="1137" t="s">
        <v>542</v>
      </c>
      <c r="C413" s="1137" t="s">
        <v>359</v>
      </c>
      <c r="D413" s="1137" t="s">
        <v>365</v>
      </c>
      <c r="E413" s="1137" t="s">
        <v>135</v>
      </c>
      <c r="F413" s="1137" t="s">
        <v>222</v>
      </c>
      <c r="G413" s="1137" t="s">
        <v>221</v>
      </c>
      <c r="H413" s="1131"/>
      <c r="I413" s="1131"/>
    </row>
    <row r="414" spans="1:9">
      <c r="A414" s="1136">
        <v>1147964010</v>
      </c>
      <c r="B414" s="1137" t="s">
        <v>1160</v>
      </c>
      <c r="C414" s="1137" t="s">
        <v>361</v>
      </c>
      <c r="D414" s="1137" t="s">
        <v>812</v>
      </c>
      <c r="E414" s="1137" t="s">
        <v>152</v>
      </c>
      <c r="F414" s="1137" t="s">
        <v>196</v>
      </c>
      <c r="G414" s="1137" t="s">
        <v>195</v>
      </c>
      <c r="H414" s="1131"/>
      <c r="I414" s="1131"/>
    </row>
    <row r="415" spans="1:9">
      <c r="A415" s="1136">
        <v>1147979968</v>
      </c>
      <c r="B415" s="1137" t="s">
        <v>1161</v>
      </c>
      <c r="C415" s="1137" t="s">
        <v>361</v>
      </c>
      <c r="D415" s="1137" t="s">
        <v>364</v>
      </c>
      <c r="E415" s="1137" t="s">
        <v>146</v>
      </c>
      <c r="F415" s="1137" t="s">
        <v>222</v>
      </c>
      <c r="G415" s="1137" t="s">
        <v>221</v>
      </c>
      <c r="H415" s="1131"/>
      <c r="I415" s="1131"/>
    </row>
    <row r="416" spans="1:9">
      <c r="A416" s="1136">
        <v>1148027718</v>
      </c>
      <c r="B416" s="1137" t="s">
        <v>767</v>
      </c>
      <c r="C416" s="1137" t="s">
        <v>361</v>
      </c>
      <c r="D416" s="1137" t="s">
        <v>364</v>
      </c>
      <c r="E416" s="1137" t="s">
        <v>146</v>
      </c>
      <c r="F416" s="1137" t="s">
        <v>222</v>
      </c>
      <c r="G416" s="1137" t="s">
        <v>221</v>
      </c>
      <c r="H416" s="1131"/>
      <c r="I416" s="1131"/>
    </row>
    <row r="417" spans="1:9">
      <c r="A417" s="1136">
        <v>1148057830</v>
      </c>
      <c r="B417" s="1137" t="s">
        <v>505</v>
      </c>
      <c r="C417" s="1137" t="s">
        <v>359</v>
      </c>
      <c r="D417" s="1137" t="s">
        <v>362</v>
      </c>
      <c r="E417" s="1137" t="s">
        <v>139</v>
      </c>
      <c r="F417" s="1137" t="s">
        <v>208</v>
      </c>
      <c r="G417" s="1137" t="s">
        <v>207</v>
      </c>
      <c r="H417" s="1131"/>
      <c r="I417" s="1131"/>
    </row>
    <row r="418" spans="1:9">
      <c r="A418" s="1136">
        <v>1148080519</v>
      </c>
      <c r="B418" s="1137" t="s">
        <v>630</v>
      </c>
      <c r="C418" s="1137" t="s">
        <v>361</v>
      </c>
      <c r="D418" s="1137" t="s">
        <v>363</v>
      </c>
      <c r="E418" s="1137" t="s">
        <v>143</v>
      </c>
      <c r="F418" s="1137" t="s">
        <v>208</v>
      </c>
      <c r="G418" s="1137" t="s">
        <v>207</v>
      </c>
      <c r="H418" s="1131"/>
      <c r="I418" s="1131"/>
    </row>
    <row r="419" spans="1:9">
      <c r="A419" s="1136">
        <v>1148091847</v>
      </c>
      <c r="B419" s="1137" t="s">
        <v>392</v>
      </c>
      <c r="C419" s="1137" t="s">
        <v>361</v>
      </c>
      <c r="D419" s="1137" t="s">
        <v>360</v>
      </c>
      <c r="E419" s="1137" t="s">
        <v>153</v>
      </c>
      <c r="F419" s="1137" t="s">
        <v>210</v>
      </c>
      <c r="G419" s="1137" t="s">
        <v>209</v>
      </c>
      <c r="H419" s="1131"/>
      <c r="I419" s="1131"/>
    </row>
    <row r="420" spans="1:9">
      <c r="A420" s="1136">
        <v>1148105175</v>
      </c>
      <c r="B420" s="1137" t="s">
        <v>1162</v>
      </c>
      <c r="C420" s="1137" t="s">
        <v>361</v>
      </c>
      <c r="D420" s="1137" t="s">
        <v>363</v>
      </c>
      <c r="E420" s="1137" t="s">
        <v>143</v>
      </c>
      <c r="F420" s="1137" t="s">
        <v>222</v>
      </c>
      <c r="G420" s="1137" t="s">
        <v>221</v>
      </c>
      <c r="H420" s="1131"/>
      <c r="I420" s="1131"/>
    </row>
    <row r="421" spans="1:9">
      <c r="A421" s="1136">
        <v>1148105498</v>
      </c>
      <c r="B421" s="1137" t="s">
        <v>408</v>
      </c>
      <c r="C421" s="1137" t="s">
        <v>361</v>
      </c>
      <c r="D421" s="1137" t="s">
        <v>362</v>
      </c>
      <c r="E421" s="1137" t="s">
        <v>139</v>
      </c>
      <c r="F421" s="1137" t="s">
        <v>216</v>
      </c>
      <c r="G421" s="1137" t="s">
        <v>215</v>
      </c>
      <c r="H421" s="1131"/>
      <c r="I421" s="1131"/>
    </row>
    <row r="422" spans="1:9">
      <c r="A422" s="1136">
        <v>1148108161</v>
      </c>
      <c r="B422" s="1137" t="s">
        <v>1357</v>
      </c>
      <c r="C422" s="1137" t="s">
        <v>6</v>
      </c>
      <c r="D422" s="1137"/>
      <c r="E422" s="1137"/>
      <c r="F422" s="1137" t="s">
        <v>208</v>
      </c>
      <c r="G422" s="1137" t="s">
        <v>207</v>
      </c>
      <c r="H422" s="1131"/>
      <c r="I422" s="1131"/>
    </row>
    <row r="423" spans="1:9">
      <c r="A423" s="1136">
        <v>1148115604</v>
      </c>
      <c r="B423" s="1137" t="s">
        <v>547</v>
      </c>
      <c r="C423" s="1137" t="s">
        <v>361</v>
      </c>
      <c r="D423" s="1137" t="s">
        <v>366</v>
      </c>
      <c r="E423" s="1137" t="s">
        <v>96</v>
      </c>
      <c r="F423" s="1137" t="s">
        <v>222</v>
      </c>
      <c r="G423" s="1137" t="s">
        <v>221</v>
      </c>
      <c r="H423" s="1131"/>
      <c r="I423" s="1131"/>
    </row>
    <row r="424" spans="1:9">
      <c r="A424" s="1136">
        <v>1148125751</v>
      </c>
      <c r="B424" s="1137" t="s">
        <v>1163</v>
      </c>
      <c r="C424" s="1137" t="s">
        <v>361</v>
      </c>
      <c r="D424" s="1137" t="s">
        <v>363</v>
      </c>
      <c r="E424" s="1137" t="s">
        <v>143</v>
      </c>
      <c r="F424" s="1137" t="s">
        <v>222</v>
      </c>
      <c r="G424" s="1137" t="s">
        <v>221</v>
      </c>
      <c r="H424" s="1131"/>
      <c r="I424" s="1131"/>
    </row>
    <row r="425" spans="1:9">
      <c r="A425" s="1136">
        <v>1148130454</v>
      </c>
      <c r="B425" s="1137" t="s">
        <v>804</v>
      </c>
      <c r="C425" s="1137" t="s">
        <v>361</v>
      </c>
      <c r="D425" s="1137" t="s">
        <v>364</v>
      </c>
      <c r="E425" s="1137" t="s">
        <v>146</v>
      </c>
      <c r="F425" s="1137" t="s">
        <v>222</v>
      </c>
      <c r="G425" s="1137" t="s">
        <v>221</v>
      </c>
      <c r="H425" s="1131"/>
      <c r="I425" s="1131"/>
    </row>
    <row r="426" spans="1:9">
      <c r="A426" s="1136">
        <v>1148151690</v>
      </c>
      <c r="B426" s="1137" t="s">
        <v>429</v>
      </c>
      <c r="C426" s="1137" t="s">
        <v>361</v>
      </c>
      <c r="D426" s="1137" t="s">
        <v>365</v>
      </c>
      <c r="E426" s="1137" t="s">
        <v>135</v>
      </c>
      <c r="F426" s="1137" t="s">
        <v>222</v>
      </c>
      <c r="G426" s="1137" t="s">
        <v>221</v>
      </c>
      <c r="H426" s="1131"/>
      <c r="I426" s="1131"/>
    </row>
    <row r="427" spans="1:9">
      <c r="A427" s="1136">
        <v>1148159008</v>
      </c>
      <c r="B427" s="1137" t="s">
        <v>546</v>
      </c>
      <c r="C427" s="1137" t="s">
        <v>361</v>
      </c>
      <c r="D427" s="1137" t="s">
        <v>363</v>
      </c>
      <c r="E427" s="1137" t="s">
        <v>143</v>
      </c>
      <c r="F427" s="1137" t="s">
        <v>222</v>
      </c>
      <c r="G427" s="1137" t="s">
        <v>221</v>
      </c>
      <c r="H427" s="1131"/>
      <c r="I427" s="1131"/>
    </row>
    <row r="428" spans="1:9">
      <c r="A428" s="1136">
        <v>1148163950</v>
      </c>
      <c r="B428" s="1137" t="s">
        <v>1358</v>
      </c>
      <c r="C428" s="1137" t="s">
        <v>6</v>
      </c>
      <c r="D428" s="1137"/>
      <c r="E428" s="1137"/>
      <c r="F428" s="1137" t="s">
        <v>210</v>
      </c>
      <c r="G428" s="1137" t="s">
        <v>209</v>
      </c>
      <c r="H428" s="1131"/>
      <c r="I428" s="1131"/>
    </row>
    <row r="429" spans="1:9">
      <c r="A429" s="1136">
        <v>1148184683</v>
      </c>
      <c r="B429" s="1137" t="s">
        <v>592</v>
      </c>
      <c r="C429" s="1137" t="s">
        <v>361</v>
      </c>
      <c r="D429" s="1137" t="s">
        <v>365</v>
      </c>
      <c r="E429" s="1137" t="s">
        <v>135</v>
      </c>
      <c r="F429" s="1137" t="s">
        <v>222</v>
      </c>
      <c r="G429" s="1137" t="s">
        <v>221</v>
      </c>
      <c r="H429" s="1131"/>
      <c r="I429" s="1131"/>
    </row>
    <row r="430" spans="1:9">
      <c r="A430" s="1136">
        <v>1148197669</v>
      </c>
      <c r="B430" s="1137" t="s">
        <v>743</v>
      </c>
      <c r="C430" s="1137" t="s">
        <v>6</v>
      </c>
      <c r="D430" s="1137"/>
      <c r="E430" s="1137"/>
      <c r="F430" s="1137" t="s">
        <v>222</v>
      </c>
      <c r="G430" s="1137" t="s">
        <v>221</v>
      </c>
      <c r="H430" s="1131"/>
      <c r="I430" s="1131"/>
    </row>
    <row r="431" spans="1:9">
      <c r="A431" s="1136">
        <v>1148236046</v>
      </c>
      <c r="B431" s="1137" t="s">
        <v>1164</v>
      </c>
      <c r="C431" s="1137" t="s">
        <v>361</v>
      </c>
      <c r="D431" s="1137" t="s">
        <v>363</v>
      </c>
      <c r="E431" s="1137" t="s">
        <v>143</v>
      </c>
      <c r="F431" s="1137" t="s">
        <v>216</v>
      </c>
      <c r="G431" s="1137" t="s">
        <v>215</v>
      </c>
      <c r="H431" s="1131"/>
      <c r="I431" s="1131"/>
    </row>
    <row r="432" spans="1:9">
      <c r="A432" s="1136">
        <v>1148257588</v>
      </c>
      <c r="B432" s="1137" t="s">
        <v>1359</v>
      </c>
      <c r="C432" s="1137" t="s">
        <v>6</v>
      </c>
      <c r="D432" s="1137"/>
      <c r="E432" s="1137"/>
      <c r="F432" s="1137" t="s">
        <v>228</v>
      </c>
      <c r="G432" s="1137" t="s">
        <v>227</v>
      </c>
      <c r="H432" s="1131"/>
      <c r="I432" s="1131"/>
    </row>
    <row r="433" spans="1:9">
      <c r="A433" s="1136">
        <v>1148271704</v>
      </c>
      <c r="B433" s="1137" t="s">
        <v>945</v>
      </c>
      <c r="C433" s="1137" t="s">
        <v>6</v>
      </c>
      <c r="D433" s="1137"/>
      <c r="E433" s="1137"/>
      <c r="F433" s="1137" t="s">
        <v>228</v>
      </c>
      <c r="G433" s="1137" t="s">
        <v>227</v>
      </c>
      <c r="H433" s="1131"/>
      <c r="I433" s="1131"/>
    </row>
    <row r="434" spans="1:9">
      <c r="A434" s="1136">
        <v>1148289870</v>
      </c>
      <c r="B434" s="1137" t="s">
        <v>1360</v>
      </c>
      <c r="C434" s="1137" t="s">
        <v>6</v>
      </c>
      <c r="D434" s="1137"/>
      <c r="E434" s="1137"/>
      <c r="F434" s="1137" t="s">
        <v>220</v>
      </c>
      <c r="G434" s="1137" t="s">
        <v>219</v>
      </c>
      <c r="H434" s="1131"/>
      <c r="I434" s="1131"/>
    </row>
    <row r="435" spans="1:9">
      <c r="A435" s="1136">
        <v>1148305429</v>
      </c>
      <c r="B435" s="1137" t="s">
        <v>1361</v>
      </c>
      <c r="C435" s="1137" t="s">
        <v>6</v>
      </c>
      <c r="D435" s="1137"/>
      <c r="E435" s="1137"/>
      <c r="F435" s="1137" t="s">
        <v>222</v>
      </c>
      <c r="G435" s="1137" t="s">
        <v>221</v>
      </c>
      <c r="H435" s="1131"/>
      <c r="I435" s="1131"/>
    </row>
    <row r="436" spans="1:9">
      <c r="A436" s="1136">
        <v>1148327324</v>
      </c>
      <c r="B436" s="1137" t="s">
        <v>1362</v>
      </c>
      <c r="C436" s="1137" t="s">
        <v>6</v>
      </c>
      <c r="D436" s="1137"/>
      <c r="E436" s="1137"/>
      <c r="F436" s="1137" t="s">
        <v>204</v>
      </c>
      <c r="G436" s="1137" t="s">
        <v>203</v>
      </c>
      <c r="H436" s="1131"/>
      <c r="I436" s="1131"/>
    </row>
    <row r="437" spans="1:9">
      <c r="A437" s="1136">
        <v>1148328249</v>
      </c>
      <c r="B437" s="1137" t="s">
        <v>615</v>
      </c>
      <c r="C437" s="1137" t="s">
        <v>361</v>
      </c>
      <c r="D437" s="1137" t="s">
        <v>362</v>
      </c>
      <c r="E437" s="1137" t="s">
        <v>139</v>
      </c>
      <c r="F437" s="1137" t="s">
        <v>218</v>
      </c>
      <c r="G437" s="1137" t="s">
        <v>217</v>
      </c>
      <c r="H437" s="1131"/>
      <c r="I437" s="1131"/>
    </row>
    <row r="438" spans="1:9">
      <c r="A438" s="1136">
        <v>1148340939</v>
      </c>
      <c r="B438" s="1137" t="s">
        <v>657</v>
      </c>
      <c r="C438" s="1137" t="s">
        <v>361</v>
      </c>
      <c r="D438" s="1137" t="s">
        <v>362</v>
      </c>
      <c r="E438" s="1137" t="s">
        <v>139</v>
      </c>
      <c r="F438" s="1137" t="s">
        <v>222</v>
      </c>
      <c r="G438" s="1137" t="s">
        <v>221</v>
      </c>
      <c r="H438" s="1131"/>
      <c r="I438" s="1131"/>
    </row>
    <row r="439" spans="1:9">
      <c r="A439" s="1136">
        <v>1148345482</v>
      </c>
      <c r="B439" s="1137" t="s">
        <v>764</v>
      </c>
      <c r="C439" s="1137" t="s">
        <v>361</v>
      </c>
      <c r="D439" s="1137" t="s">
        <v>364</v>
      </c>
      <c r="E439" s="1137" t="s">
        <v>146</v>
      </c>
      <c r="F439" s="1137" t="s">
        <v>226</v>
      </c>
      <c r="G439" s="1137" t="s">
        <v>225</v>
      </c>
      <c r="H439" s="1131"/>
      <c r="I439" s="1131"/>
    </row>
    <row r="440" spans="1:9">
      <c r="A440" s="1136">
        <v>1148357925</v>
      </c>
      <c r="B440" s="1137" t="s">
        <v>378</v>
      </c>
      <c r="C440" s="1137" t="s">
        <v>361</v>
      </c>
      <c r="D440" s="1137" t="s">
        <v>360</v>
      </c>
      <c r="E440" s="1137" t="s">
        <v>153</v>
      </c>
      <c r="F440" s="1137" t="s">
        <v>218</v>
      </c>
      <c r="G440" s="1137" t="s">
        <v>217</v>
      </c>
      <c r="H440" s="1131"/>
      <c r="I440" s="1131"/>
    </row>
    <row r="441" spans="1:9">
      <c r="A441" s="1136">
        <v>1148367247</v>
      </c>
      <c r="B441" s="1137" t="s">
        <v>1363</v>
      </c>
      <c r="C441" s="1137" t="s">
        <v>6</v>
      </c>
      <c r="D441" s="1137"/>
      <c r="E441" s="1137"/>
      <c r="F441" s="1137" t="s">
        <v>222</v>
      </c>
      <c r="G441" s="1137" t="s">
        <v>221</v>
      </c>
      <c r="H441" s="1131"/>
      <c r="I441" s="1131"/>
    </row>
    <row r="442" spans="1:9">
      <c r="A442" s="1136">
        <v>1148399869</v>
      </c>
      <c r="B442" s="1137" t="s">
        <v>920</v>
      </c>
      <c r="C442" s="1137" t="s">
        <v>359</v>
      </c>
      <c r="D442" s="1137" t="s">
        <v>812</v>
      </c>
      <c r="E442" s="1137" t="s">
        <v>152</v>
      </c>
      <c r="F442" s="1137" t="s">
        <v>210</v>
      </c>
      <c r="G442" s="1137" t="s">
        <v>209</v>
      </c>
      <c r="H442" s="1131"/>
      <c r="I442" s="1131"/>
    </row>
    <row r="443" spans="1:9">
      <c r="A443" s="1136">
        <v>1148404792</v>
      </c>
      <c r="B443" s="1137" t="s">
        <v>1364</v>
      </c>
      <c r="C443" s="1137" t="s">
        <v>6</v>
      </c>
      <c r="D443" s="1137"/>
      <c r="E443" s="1137"/>
      <c r="F443" s="1137" t="s">
        <v>222</v>
      </c>
      <c r="G443" s="1137" t="s">
        <v>221</v>
      </c>
      <c r="H443" s="1131"/>
      <c r="I443" s="1131"/>
    </row>
    <row r="444" spans="1:9">
      <c r="A444" s="1136">
        <v>1148413298</v>
      </c>
      <c r="B444" s="1137" t="s">
        <v>357</v>
      </c>
      <c r="C444" s="1137" t="s">
        <v>359</v>
      </c>
      <c r="D444" s="1137" t="s">
        <v>360</v>
      </c>
      <c r="E444" s="1137" t="s">
        <v>153</v>
      </c>
      <c r="F444" s="1137" t="s">
        <v>204</v>
      </c>
      <c r="G444" s="1137" t="s">
        <v>203</v>
      </c>
      <c r="H444" s="1131"/>
      <c r="I444" s="1131"/>
    </row>
    <row r="445" spans="1:9">
      <c r="A445" s="1136">
        <v>1148425961</v>
      </c>
      <c r="B445" s="1137" t="s">
        <v>1165</v>
      </c>
      <c r="C445" s="1137" t="s">
        <v>361</v>
      </c>
      <c r="D445" s="1137" t="s">
        <v>362</v>
      </c>
      <c r="E445" s="1137" t="s">
        <v>139</v>
      </c>
      <c r="F445" s="1137" t="s">
        <v>214</v>
      </c>
      <c r="G445" s="1137" t="s">
        <v>213</v>
      </c>
      <c r="H445" s="1131"/>
      <c r="I445" s="1131"/>
    </row>
    <row r="446" spans="1:9">
      <c r="A446" s="1136">
        <v>1148441174</v>
      </c>
      <c r="B446" s="1137" t="s">
        <v>537</v>
      </c>
      <c r="C446" s="1137" t="s">
        <v>359</v>
      </c>
      <c r="D446" s="1137" t="s">
        <v>362</v>
      </c>
      <c r="E446" s="1137" t="s">
        <v>139</v>
      </c>
      <c r="F446" s="1137" t="s">
        <v>222</v>
      </c>
      <c r="G446" s="1137" t="s">
        <v>221</v>
      </c>
      <c r="H446" s="1131"/>
      <c r="I446" s="1131"/>
    </row>
    <row r="447" spans="1:9">
      <c r="A447" s="1136">
        <v>1148442925</v>
      </c>
      <c r="B447" s="1137" t="s">
        <v>428</v>
      </c>
      <c r="C447" s="1137" t="s">
        <v>361</v>
      </c>
      <c r="D447" s="1137" t="s">
        <v>363</v>
      </c>
      <c r="E447" s="1137" t="s">
        <v>143</v>
      </c>
      <c r="F447" s="1137" t="s">
        <v>208</v>
      </c>
      <c r="G447" s="1137" t="s">
        <v>207</v>
      </c>
      <c r="H447" s="1131"/>
      <c r="I447" s="1131"/>
    </row>
    <row r="448" spans="1:9">
      <c r="A448" s="1136">
        <v>1148485908</v>
      </c>
      <c r="B448" s="1137" t="s">
        <v>544</v>
      </c>
      <c r="C448" s="1137" t="s">
        <v>361</v>
      </c>
      <c r="D448" s="1137" t="s">
        <v>366</v>
      </c>
      <c r="E448" s="1137" t="s">
        <v>96</v>
      </c>
      <c r="F448" s="1137" t="s">
        <v>222</v>
      </c>
      <c r="G448" s="1137" t="s">
        <v>221</v>
      </c>
      <c r="H448" s="1131"/>
      <c r="I448" s="1131"/>
    </row>
    <row r="449" spans="1:9">
      <c r="A449" s="1136">
        <v>1148526404</v>
      </c>
      <c r="B449" s="1137" t="s">
        <v>717</v>
      </c>
      <c r="C449" s="1137" t="s">
        <v>6</v>
      </c>
      <c r="D449" s="1137"/>
      <c r="E449" s="1137"/>
      <c r="F449" s="1137" t="s">
        <v>222</v>
      </c>
      <c r="G449" s="1137" t="s">
        <v>221</v>
      </c>
      <c r="H449" s="1131"/>
      <c r="I449" s="1131"/>
    </row>
    <row r="450" spans="1:9">
      <c r="A450" s="1136">
        <v>1148527089</v>
      </c>
      <c r="B450" s="1137" t="s">
        <v>593</v>
      </c>
      <c r="C450" s="1137" t="s">
        <v>361</v>
      </c>
      <c r="D450" s="1137" t="s">
        <v>365</v>
      </c>
      <c r="E450" s="1137" t="s">
        <v>135</v>
      </c>
      <c r="F450" s="1137" t="s">
        <v>200</v>
      </c>
      <c r="G450" s="1137" t="s">
        <v>199</v>
      </c>
      <c r="H450" s="1131"/>
      <c r="I450" s="1131"/>
    </row>
    <row r="451" spans="1:9">
      <c r="A451" s="1136">
        <v>1148554950</v>
      </c>
      <c r="B451" s="1137" t="s">
        <v>1166</v>
      </c>
      <c r="C451" s="1137" t="s">
        <v>361</v>
      </c>
      <c r="D451" s="1137" t="s">
        <v>360</v>
      </c>
      <c r="E451" s="1137" t="s">
        <v>153</v>
      </c>
      <c r="F451" s="1137" t="s">
        <v>208</v>
      </c>
      <c r="G451" s="1137" t="s">
        <v>207</v>
      </c>
      <c r="H451" s="1131"/>
      <c r="I451" s="1131"/>
    </row>
    <row r="452" spans="1:9">
      <c r="A452" s="1136">
        <v>1148569438</v>
      </c>
      <c r="B452" s="1137" t="s">
        <v>918</v>
      </c>
      <c r="C452" s="1137" t="s">
        <v>361</v>
      </c>
      <c r="D452" s="1137" t="s">
        <v>820</v>
      </c>
      <c r="E452" s="1137" t="s">
        <v>104</v>
      </c>
      <c r="F452" s="1137" t="s">
        <v>222</v>
      </c>
      <c r="G452" s="1137" t="s">
        <v>221</v>
      </c>
      <c r="H452" s="1131"/>
      <c r="I452" s="1131"/>
    </row>
    <row r="453" spans="1:9">
      <c r="A453" s="1136">
        <v>1148609473</v>
      </c>
      <c r="B453" s="1137" t="s">
        <v>694</v>
      </c>
      <c r="C453" s="1137" t="s">
        <v>6</v>
      </c>
      <c r="D453" s="1137"/>
      <c r="E453" s="1137"/>
      <c r="F453" s="1137" t="s">
        <v>222</v>
      </c>
      <c r="G453" s="1137" t="s">
        <v>221</v>
      </c>
      <c r="H453" s="1131"/>
      <c r="I453" s="1131"/>
    </row>
    <row r="454" spans="1:9">
      <c r="A454" s="1136">
        <v>1148622583</v>
      </c>
      <c r="B454" s="1137" t="s">
        <v>494</v>
      </c>
      <c r="C454" s="1137" t="s">
        <v>359</v>
      </c>
      <c r="D454" s="1137" t="s">
        <v>363</v>
      </c>
      <c r="E454" s="1137" t="s">
        <v>143</v>
      </c>
      <c r="F454" s="1137" t="s">
        <v>200</v>
      </c>
      <c r="G454" s="1137" t="s">
        <v>199</v>
      </c>
      <c r="H454" s="1131"/>
      <c r="I454" s="1131"/>
    </row>
    <row r="455" spans="1:9">
      <c r="A455" s="1136">
        <v>1148622682</v>
      </c>
      <c r="B455" s="1137" t="s">
        <v>669</v>
      </c>
      <c r="C455" s="1137" t="s">
        <v>361</v>
      </c>
      <c r="D455" s="1137" t="s">
        <v>363</v>
      </c>
      <c r="E455" s="1137" t="s">
        <v>143</v>
      </c>
      <c r="F455" s="1137" t="s">
        <v>222</v>
      </c>
      <c r="G455" s="1137" t="s">
        <v>221</v>
      </c>
      <c r="H455" s="1131"/>
      <c r="I455" s="1131"/>
    </row>
    <row r="456" spans="1:9">
      <c r="A456" s="1136">
        <v>1148623821</v>
      </c>
      <c r="B456" s="1137" t="s">
        <v>1167</v>
      </c>
      <c r="C456" s="1137" t="s">
        <v>361</v>
      </c>
      <c r="D456" s="1137" t="s">
        <v>812</v>
      </c>
      <c r="E456" s="1137" t="s">
        <v>152</v>
      </c>
      <c r="F456" s="1137" t="s">
        <v>200</v>
      </c>
      <c r="G456" s="1137" t="s">
        <v>199</v>
      </c>
      <c r="H456" s="1131"/>
      <c r="I456" s="1131"/>
    </row>
    <row r="457" spans="1:9">
      <c r="A457" s="1136">
        <v>1148644926</v>
      </c>
      <c r="B457" s="1137" t="s">
        <v>339</v>
      </c>
      <c r="C457" s="1137" t="s">
        <v>361</v>
      </c>
      <c r="D457" s="1137" t="s">
        <v>360</v>
      </c>
      <c r="E457" s="1137" t="s">
        <v>153</v>
      </c>
      <c r="F457" s="1137" t="s">
        <v>222</v>
      </c>
      <c r="G457" s="1137" t="s">
        <v>221</v>
      </c>
      <c r="H457" s="1131"/>
      <c r="I457" s="1131"/>
    </row>
    <row r="458" spans="1:9">
      <c r="A458" s="1136">
        <v>1148680748</v>
      </c>
      <c r="B458" s="1137" t="s">
        <v>1365</v>
      </c>
      <c r="C458" s="1137" t="s">
        <v>6</v>
      </c>
      <c r="D458" s="1137"/>
      <c r="E458" s="1137"/>
      <c r="F458" s="1137" t="s">
        <v>222</v>
      </c>
      <c r="G458" s="1137" t="s">
        <v>221</v>
      </c>
      <c r="H458" s="1131"/>
      <c r="I458" s="1131"/>
    </row>
    <row r="459" spans="1:9">
      <c r="A459" s="1136">
        <v>1148768360</v>
      </c>
      <c r="B459" s="1137" t="s">
        <v>729</v>
      </c>
      <c r="C459" s="1137" t="s">
        <v>6</v>
      </c>
      <c r="D459" s="1137"/>
      <c r="E459" s="1137"/>
      <c r="F459" s="1137" t="s">
        <v>222</v>
      </c>
      <c r="G459" s="1137" t="s">
        <v>221</v>
      </c>
      <c r="H459" s="1131"/>
      <c r="I459" s="1131"/>
    </row>
    <row r="460" spans="1:9">
      <c r="A460" s="1136">
        <v>1148781728</v>
      </c>
      <c r="B460" s="1137" t="s">
        <v>935</v>
      </c>
      <c r="C460" s="1137" t="s">
        <v>6</v>
      </c>
      <c r="D460" s="1137"/>
      <c r="E460" s="1137"/>
      <c r="F460" s="1137" t="s">
        <v>198</v>
      </c>
      <c r="G460" s="1137" t="s">
        <v>197</v>
      </c>
      <c r="H460" s="1131"/>
      <c r="I460" s="1131"/>
    </row>
    <row r="461" spans="1:9">
      <c r="A461" s="1136">
        <v>1148825327</v>
      </c>
      <c r="B461" s="1137" t="s">
        <v>563</v>
      </c>
      <c r="C461" s="1137" t="s">
        <v>361</v>
      </c>
      <c r="D461" s="1137" t="s">
        <v>365</v>
      </c>
      <c r="E461" s="1137" t="s">
        <v>135</v>
      </c>
      <c r="F461" s="1137" t="s">
        <v>222</v>
      </c>
      <c r="G461" s="1137" t="s">
        <v>221</v>
      </c>
      <c r="H461" s="1131"/>
      <c r="I461" s="1131"/>
    </row>
    <row r="462" spans="1:9">
      <c r="A462" s="1136">
        <v>1148839096</v>
      </c>
      <c r="B462" s="1137" t="s">
        <v>619</v>
      </c>
      <c r="C462" s="1137" t="s">
        <v>361</v>
      </c>
      <c r="D462" s="1137" t="s">
        <v>363</v>
      </c>
      <c r="E462" s="1137" t="s">
        <v>143</v>
      </c>
      <c r="F462" s="1137" t="s">
        <v>212</v>
      </c>
      <c r="G462" s="1137" t="s">
        <v>211</v>
      </c>
      <c r="H462" s="1131"/>
      <c r="I462" s="1131"/>
    </row>
    <row r="463" spans="1:9">
      <c r="A463" s="1136">
        <v>1148923262</v>
      </c>
      <c r="B463" s="1137" t="s">
        <v>1366</v>
      </c>
      <c r="C463" s="1137" t="s">
        <v>6</v>
      </c>
      <c r="D463" s="1137"/>
      <c r="E463" s="1137"/>
      <c r="F463" s="1137" t="s">
        <v>220</v>
      </c>
      <c r="G463" s="1137" t="s">
        <v>219</v>
      </c>
      <c r="H463" s="1131"/>
      <c r="I463" s="1131"/>
    </row>
    <row r="464" spans="1:9">
      <c r="A464" s="1136">
        <v>1148923601</v>
      </c>
      <c r="B464" s="1137" t="s">
        <v>402</v>
      </c>
      <c r="C464" s="1137" t="s">
        <v>361</v>
      </c>
      <c r="D464" s="1137" t="s">
        <v>403</v>
      </c>
      <c r="E464" s="1137" t="s">
        <v>95</v>
      </c>
      <c r="F464" s="1137" t="s">
        <v>222</v>
      </c>
      <c r="G464" s="1137" t="s">
        <v>221</v>
      </c>
      <c r="H464" s="1131"/>
      <c r="I464" s="1131"/>
    </row>
    <row r="465" spans="1:9">
      <c r="A465" s="1136">
        <v>1148975650</v>
      </c>
      <c r="B465" s="1137" t="s">
        <v>506</v>
      </c>
      <c r="C465" s="1137" t="s">
        <v>359</v>
      </c>
      <c r="D465" s="1137" t="s">
        <v>363</v>
      </c>
      <c r="E465" s="1137" t="s">
        <v>143</v>
      </c>
      <c r="F465" s="1137" t="s">
        <v>228</v>
      </c>
      <c r="G465" s="1137" t="s">
        <v>227</v>
      </c>
      <c r="H465" s="1131"/>
      <c r="I465" s="1131"/>
    </row>
    <row r="466" spans="1:9">
      <c r="A466" s="1136">
        <v>1148995880</v>
      </c>
      <c r="B466" s="1137" t="s">
        <v>1367</v>
      </c>
      <c r="C466" s="1137" t="s">
        <v>6</v>
      </c>
      <c r="D466" s="1137"/>
      <c r="E466" s="1137"/>
      <c r="F466" s="1137" t="s">
        <v>220</v>
      </c>
      <c r="G466" s="1137" t="s">
        <v>219</v>
      </c>
      <c r="H466" s="1131"/>
      <c r="I466" s="1131"/>
    </row>
    <row r="467" spans="1:9">
      <c r="A467" s="1136">
        <v>1149002108</v>
      </c>
      <c r="B467" s="1137" t="s">
        <v>801</v>
      </c>
      <c r="C467" s="1137" t="s">
        <v>361</v>
      </c>
      <c r="D467" s="1137" t="s">
        <v>364</v>
      </c>
      <c r="E467" s="1137" t="s">
        <v>146</v>
      </c>
      <c r="F467" s="1137" t="s">
        <v>222</v>
      </c>
      <c r="G467" s="1137" t="s">
        <v>221</v>
      </c>
      <c r="H467" s="1131"/>
      <c r="I467" s="1131"/>
    </row>
    <row r="468" spans="1:9">
      <c r="A468" s="1136">
        <v>1149031438</v>
      </c>
      <c r="B468" s="1137" t="s">
        <v>1368</v>
      </c>
      <c r="C468" s="1137" t="s">
        <v>6</v>
      </c>
      <c r="D468" s="1137"/>
      <c r="E468" s="1137"/>
      <c r="F468" s="1137" t="s">
        <v>196</v>
      </c>
      <c r="G468" s="1137" t="s">
        <v>195</v>
      </c>
      <c r="H468" s="1131"/>
      <c r="I468" s="1131"/>
    </row>
    <row r="469" spans="1:9">
      <c r="A469" s="1136">
        <v>1149034044</v>
      </c>
      <c r="B469" s="1137" t="s">
        <v>1168</v>
      </c>
      <c r="C469" s="1137" t="s">
        <v>361</v>
      </c>
      <c r="D469" s="1137" t="s">
        <v>363</v>
      </c>
      <c r="E469" s="1137" t="s">
        <v>143</v>
      </c>
      <c r="F469" s="1137" t="s">
        <v>228</v>
      </c>
      <c r="G469" s="1137" t="s">
        <v>227</v>
      </c>
      <c r="H469" s="1131"/>
      <c r="I469" s="1131"/>
    </row>
    <row r="470" spans="1:9">
      <c r="A470" s="1136">
        <v>1149093834</v>
      </c>
      <c r="B470" s="1137" t="s">
        <v>383</v>
      </c>
      <c r="C470" s="1137" t="s">
        <v>361</v>
      </c>
      <c r="D470" s="1137" t="s">
        <v>360</v>
      </c>
      <c r="E470" s="1137" t="s">
        <v>153</v>
      </c>
      <c r="F470" s="1137" t="s">
        <v>202</v>
      </c>
      <c r="G470" s="1137" t="s">
        <v>201</v>
      </c>
      <c r="H470" s="1131"/>
      <c r="I470" s="1131"/>
    </row>
    <row r="471" spans="1:9">
      <c r="A471" s="1136">
        <v>1149144702</v>
      </c>
      <c r="B471" s="1137" t="s">
        <v>895</v>
      </c>
      <c r="C471" s="1137" t="s">
        <v>361</v>
      </c>
      <c r="D471" s="1137" t="s">
        <v>815</v>
      </c>
      <c r="E471" s="1137" t="s">
        <v>229</v>
      </c>
      <c r="F471" s="1137" t="s">
        <v>198</v>
      </c>
      <c r="G471" s="1137" t="s">
        <v>197</v>
      </c>
      <c r="H471" s="1131"/>
      <c r="I471" s="1131"/>
    </row>
    <row r="472" spans="1:9">
      <c r="A472" s="1136">
        <v>1149166770</v>
      </c>
      <c r="B472" s="1137" t="s">
        <v>769</v>
      </c>
      <c r="C472" s="1137" t="s">
        <v>361</v>
      </c>
      <c r="D472" s="1137" t="s">
        <v>364</v>
      </c>
      <c r="E472" s="1137" t="s">
        <v>146</v>
      </c>
      <c r="F472" s="1137" t="s">
        <v>200</v>
      </c>
      <c r="G472" s="1137" t="s">
        <v>199</v>
      </c>
      <c r="H472" s="1131"/>
      <c r="I472" s="1131"/>
    </row>
    <row r="473" spans="1:9">
      <c r="A473" s="1136">
        <v>1149178387</v>
      </c>
      <c r="B473" s="1137" t="s">
        <v>387</v>
      </c>
      <c r="C473" s="1137" t="s">
        <v>361</v>
      </c>
      <c r="D473" s="1137" t="s">
        <v>360</v>
      </c>
      <c r="E473" s="1137" t="s">
        <v>153</v>
      </c>
      <c r="F473" s="1137" t="s">
        <v>210</v>
      </c>
      <c r="G473" s="1137" t="s">
        <v>209</v>
      </c>
      <c r="H473" s="1131"/>
      <c r="I473" s="1131"/>
    </row>
    <row r="474" spans="1:9">
      <c r="A474" s="1136">
        <v>1149200140</v>
      </c>
      <c r="B474" s="1137" t="s">
        <v>412</v>
      </c>
      <c r="C474" s="1137" t="s">
        <v>359</v>
      </c>
      <c r="D474" s="1137" t="s">
        <v>363</v>
      </c>
      <c r="E474" s="1137" t="s">
        <v>143</v>
      </c>
      <c r="F474" s="1137" t="s">
        <v>214</v>
      </c>
      <c r="G474" s="1137" t="s">
        <v>213</v>
      </c>
      <c r="H474" s="1131"/>
      <c r="I474" s="1131"/>
    </row>
    <row r="475" spans="1:9">
      <c r="A475" s="1136">
        <v>1149220874</v>
      </c>
      <c r="B475" s="1137" t="s">
        <v>642</v>
      </c>
      <c r="C475" s="1137" t="s">
        <v>361</v>
      </c>
      <c r="D475" s="1137" t="s">
        <v>363</v>
      </c>
      <c r="E475" s="1137" t="s">
        <v>143</v>
      </c>
      <c r="F475" s="1137" t="s">
        <v>222</v>
      </c>
      <c r="G475" s="1137" t="s">
        <v>221</v>
      </c>
      <c r="H475" s="1131"/>
      <c r="I475" s="1131"/>
    </row>
    <row r="476" spans="1:9">
      <c r="A476" s="1136">
        <v>1149317720</v>
      </c>
      <c r="B476" s="1137" t="s">
        <v>784</v>
      </c>
      <c r="C476" s="1137" t="s">
        <v>361</v>
      </c>
      <c r="D476" s="1137" t="s">
        <v>362</v>
      </c>
      <c r="E476" s="1137" t="s">
        <v>139</v>
      </c>
      <c r="F476" s="1137" t="s">
        <v>222</v>
      </c>
      <c r="G476" s="1137" t="s">
        <v>221</v>
      </c>
      <c r="H476" s="1131"/>
      <c r="I476" s="1131"/>
    </row>
    <row r="477" spans="1:9">
      <c r="A477" s="1136">
        <v>1149325384</v>
      </c>
      <c r="B477" s="1137" t="s">
        <v>1169</v>
      </c>
      <c r="C477" s="1137" t="s">
        <v>359</v>
      </c>
      <c r="D477" s="1137" t="s">
        <v>360</v>
      </c>
      <c r="E477" s="1137" t="s">
        <v>153</v>
      </c>
      <c r="F477" s="1137" t="s">
        <v>214</v>
      </c>
      <c r="G477" s="1137" t="s">
        <v>213</v>
      </c>
      <c r="H477" s="1131"/>
      <c r="I477" s="1131"/>
    </row>
    <row r="478" spans="1:9">
      <c r="A478" s="1136">
        <v>1149325418</v>
      </c>
      <c r="B478" s="1137" t="s">
        <v>582</v>
      </c>
      <c r="C478" s="1137" t="s">
        <v>361</v>
      </c>
      <c r="D478" s="1137" t="s">
        <v>366</v>
      </c>
      <c r="E478" s="1137" t="s">
        <v>96</v>
      </c>
      <c r="F478" s="1137" t="s">
        <v>222</v>
      </c>
      <c r="G478" s="1137" t="s">
        <v>221</v>
      </c>
      <c r="H478" s="1131"/>
      <c r="I478" s="1131"/>
    </row>
    <row r="479" spans="1:9">
      <c r="A479" s="1136">
        <v>1149326952</v>
      </c>
      <c r="B479" s="1137" t="s">
        <v>368</v>
      </c>
      <c r="C479" s="1137" t="s">
        <v>359</v>
      </c>
      <c r="D479" s="1137" t="s">
        <v>360</v>
      </c>
      <c r="E479" s="1137" t="s">
        <v>153</v>
      </c>
      <c r="F479" s="1137" t="s">
        <v>210</v>
      </c>
      <c r="G479" s="1137" t="s">
        <v>209</v>
      </c>
      <c r="H479" s="1131"/>
      <c r="I479" s="1131"/>
    </row>
    <row r="480" spans="1:9">
      <c r="A480" s="1136">
        <v>1149431323</v>
      </c>
      <c r="B480" s="1137" t="s">
        <v>656</v>
      </c>
      <c r="C480" s="1137" t="s">
        <v>361</v>
      </c>
      <c r="D480" s="1137" t="s">
        <v>362</v>
      </c>
      <c r="E480" s="1137" t="s">
        <v>139</v>
      </c>
      <c r="F480" s="1137" t="s">
        <v>210</v>
      </c>
      <c r="G480" s="1137" t="s">
        <v>209</v>
      </c>
      <c r="H480" s="1131"/>
      <c r="I480" s="1131"/>
    </row>
    <row r="481" spans="1:9">
      <c r="A481" s="1136">
        <v>1149432800</v>
      </c>
      <c r="B481" s="1137" t="s">
        <v>686</v>
      </c>
      <c r="C481" s="1137" t="s">
        <v>359</v>
      </c>
      <c r="D481" s="1137" t="s">
        <v>365</v>
      </c>
      <c r="E481" s="1137" t="s">
        <v>135</v>
      </c>
      <c r="F481" s="1137" t="s">
        <v>222</v>
      </c>
      <c r="G481" s="1137" t="s">
        <v>221</v>
      </c>
      <c r="H481" s="1131"/>
      <c r="I481" s="1131"/>
    </row>
    <row r="482" spans="1:9">
      <c r="A482" s="1136">
        <v>1149460413</v>
      </c>
      <c r="B482" s="1137" t="s">
        <v>1369</v>
      </c>
      <c r="C482" s="1137" t="s">
        <v>6</v>
      </c>
      <c r="D482" s="1137"/>
      <c r="E482" s="1137"/>
      <c r="F482" s="1137" t="s">
        <v>226</v>
      </c>
      <c r="G482" s="1137" t="s">
        <v>225</v>
      </c>
      <c r="H482" s="1131"/>
      <c r="I482" s="1131"/>
    </row>
    <row r="483" spans="1:9">
      <c r="A483" s="1136">
        <v>1149464571</v>
      </c>
      <c r="B483" s="1137" t="s">
        <v>762</v>
      </c>
      <c r="C483" s="1137" t="s">
        <v>359</v>
      </c>
      <c r="D483" s="1137" t="s">
        <v>364</v>
      </c>
      <c r="E483" s="1137" t="s">
        <v>146</v>
      </c>
      <c r="F483" s="1137" t="s">
        <v>200</v>
      </c>
      <c r="G483" s="1137" t="s">
        <v>199</v>
      </c>
      <c r="H483" s="1131"/>
      <c r="I483" s="1131"/>
    </row>
    <row r="484" spans="1:9">
      <c r="A484" s="1136">
        <v>1149483878</v>
      </c>
      <c r="B484" s="1137" t="s">
        <v>760</v>
      </c>
      <c r="C484" s="1137" t="s">
        <v>6</v>
      </c>
      <c r="D484" s="1137"/>
      <c r="E484" s="1137"/>
      <c r="F484" s="1137" t="s">
        <v>216</v>
      </c>
      <c r="G484" s="1137" t="s">
        <v>215</v>
      </c>
      <c r="H484" s="1131"/>
      <c r="I484" s="1131"/>
    </row>
    <row r="485" spans="1:9">
      <c r="A485" s="1136">
        <v>1149529480</v>
      </c>
      <c r="B485" s="1137" t="s">
        <v>1370</v>
      </c>
      <c r="C485" s="1137" t="s">
        <v>6</v>
      </c>
      <c r="D485" s="1137"/>
      <c r="E485" s="1137"/>
      <c r="F485" s="1137" t="s">
        <v>222</v>
      </c>
      <c r="G485" s="1137" t="s">
        <v>221</v>
      </c>
      <c r="H485" s="1131"/>
      <c r="I485" s="1131"/>
    </row>
    <row r="486" spans="1:9">
      <c r="A486" s="1136">
        <v>1149529860</v>
      </c>
      <c r="B486" s="1137" t="s">
        <v>1371</v>
      </c>
      <c r="C486" s="1137" t="s">
        <v>6</v>
      </c>
      <c r="D486" s="1137"/>
      <c r="E486" s="1137"/>
      <c r="F486" s="1137" t="s">
        <v>222</v>
      </c>
      <c r="G486" s="1137" t="s">
        <v>221</v>
      </c>
      <c r="H486" s="1131"/>
      <c r="I486" s="1131"/>
    </row>
    <row r="487" spans="1:9">
      <c r="A487" s="1136">
        <v>1149538903</v>
      </c>
      <c r="B487" s="1137" t="s">
        <v>1170</v>
      </c>
      <c r="C487" s="1137" t="s">
        <v>359</v>
      </c>
      <c r="D487" s="1137" t="s">
        <v>360</v>
      </c>
      <c r="E487" s="1137" t="s">
        <v>153</v>
      </c>
      <c r="F487" s="1137" t="s">
        <v>208</v>
      </c>
      <c r="G487" s="1137" t="s">
        <v>207</v>
      </c>
      <c r="H487" s="1131"/>
      <c r="I487" s="1131"/>
    </row>
    <row r="488" spans="1:9">
      <c r="A488" s="1136">
        <v>1149584832</v>
      </c>
      <c r="B488" s="1137" t="s">
        <v>782</v>
      </c>
      <c r="C488" s="1137" t="s">
        <v>361</v>
      </c>
      <c r="D488" s="1137" t="s">
        <v>365</v>
      </c>
      <c r="E488" s="1137" t="s">
        <v>135</v>
      </c>
      <c r="F488" s="1137" t="s">
        <v>222</v>
      </c>
      <c r="G488" s="1137" t="s">
        <v>221</v>
      </c>
      <c r="H488" s="1131"/>
      <c r="I488" s="1131"/>
    </row>
    <row r="489" spans="1:9">
      <c r="A489" s="1136">
        <v>1149594427</v>
      </c>
      <c r="B489" s="1137" t="s">
        <v>826</v>
      </c>
      <c r="C489" s="1137" t="s">
        <v>361</v>
      </c>
      <c r="D489" s="1137" t="s">
        <v>827</v>
      </c>
      <c r="E489" s="1137" t="s">
        <v>147</v>
      </c>
      <c r="F489" s="1137" t="s">
        <v>200</v>
      </c>
      <c r="G489" s="1137" t="s">
        <v>199</v>
      </c>
      <c r="H489" s="1131"/>
      <c r="I489" s="1131"/>
    </row>
    <row r="490" spans="1:9">
      <c r="A490" s="1136">
        <v>1149598246</v>
      </c>
      <c r="B490" s="1137" t="s">
        <v>761</v>
      </c>
      <c r="C490" s="1137" t="s">
        <v>359</v>
      </c>
      <c r="D490" s="1137" t="s">
        <v>364</v>
      </c>
      <c r="E490" s="1137" t="s">
        <v>146</v>
      </c>
      <c r="F490" s="1137" t="s">
        <v>222</v>
      </c>
      <c r="G490" s="1137" t="s">
        <v>221</v>
      </c>
      <c r="H490" s="1131"/>
      <c r="I490" s="1131"/>
    </row>
    <row r="491" spans="1:9">
      <c r="A491" s="1136">
        <v>1149637002</v>
      </c>
      <c r="B491" s="1137" t="s">
        <v>415</v>
      </c>
      <c r="C491" s="1137" t="s">
        <v>359</v>
      </c>
      <c r="D491" s="1137" t="s">
        <v>363</v>
      </c>
      <c r="E491" s="1137" t="s">
        <v>143</v>
      </c>
      <c r="F491" s="1137" t="s">
        <v>200</v>
      </c>
      <c r="G491" s="1137" t="s">
        <v>199</v>
      </c>
      <c r="H491" s="1131"/>
      <c r="I491" s="1131"/>
    </row>
    <row r="492" spans="1:9">
      <c r="A492" s="1136">
        <v>1149639636</v>
      </c>
      <c r="B492" s="1137" t="s">
        <v>641</v>
      </c>
      <c r="C492" s="1137" t="s">
        <v>361</v>
      </c>
      <c r="D492" s="1137" t="s">
        <v>363</v>
      </c>
      <c r="E492" s="1137" t="s">
        <v>143</v>
      </c>
      <c r="F492" s="1137" t="s">
        <v>222</v>
      </c>
      <c r="G492" s="1137" t="s">
        <v>221</v>
      </c>
      <c r="H492" s="1131"/>
      <c r="I492" s="1131"/>
    </row>
    <row r="493" spans="1:9">
      <c r="A493" s="1136">
        <v>1149646102</v>
      </c>
      <c r="B493" s="1137" t="s">
        <v>1171</v>
      </c>
      <c r="C493" s="1137" t="s">
        <v>361</v>
      </c>
      <c r="D493" s="1137" t="s">
        <v>364</v>
      </c>
      <c r="E493" s="1137" t="s">
        <v>146</v>
      </c>
      <c r="F493" s="1137" t="s">
        <v>198</v>
      </c>
      <c r="G493" s="1137" t="s">
        <v>197</v>
      </c>
      <c r="H493" s="1131"/>
      <c r="I493" s="1131"/>
    </row>
    <row r="494" spans="1:9">
      <c r="A494" s="1136">
        <v>1149656721</v>
      </c>
      <c r="B494" s="1137" t="s">
        <v>766</v>
      </c>
      <c r="C494" s="1137" t="s">
        <v>361</v>
      </c>
      <c r="D494" s="1137" t="s">
        <v>364</v>
      </c>
      <c r="E494" s="1137" t="s">
        <v>146</v>
      </c>
      <c r="F494" s="1137" t="s">
        <v>200</v>
      </c>
      <c r="G494" s="1137" t="s">
        <v>199</v>
      </c>
      <c r="H494" s="1131"/>
      <c r="I494" s="1131"/>
    </row>
    <row r="495" spans="1:9">
      <c r="A495" s="1136">
        <v>1149666373</v>
      </c>
      <c r="B495" s="1137" t="s">
        <v>1172</v>
      </c>
      <c r="C495" s="1137" t="s">
        <v>359</v>
      </c>
      <c r="D495" s="1137" t="s">
        <v>360</v>
      </c>
      <c r="E495" s="1137" t="s">
        <v>153</v>
      </c>
      <c r="F495" s="1137" t="s">
        <v>222</v>
      </c>
      <c r="G495" s="1137" t="s">
        <v>221</v>
      </c>
      <c r="H495" s="1131"/>
      <c r="I495" s="1131"/>
    </row>
    <row r="496" spans="1:9">
      <c r="A496" s="1136">
        <v>1149667363</v>
      </c>
      <c r="B496" s="1137" t="s">
        <v>903</v>
      </c>
      <c r="C496" s="1137" t="s">
        <v>361</v>
      </c>
      <c r="D496" s="1137" t="s">
        <v>820</v>
      </c>
      <c r="E496" s="1137" t="s">
        <v>104</v>
      </c>
      <c r="F496" s="1137" t="s">
        <v>222</v>
      </c>
      <c r="G496" s="1137" t="s">
        <v>221</v>
      </c>
      <c r="H496" s="1131"/>
      <c r="I496" s="1131"/>
    </row>
    <row r="497" spans="1:9">
      <c r="A497" s="1136">
        <v>1149693054</v>
      </c>
      <c r="B497" s="1137" t="s">
        <v>1372</v>
      </c>
      <c r="C497" s="1137" t="s">
        <v>6</v>
      </c>
      <c r="D497" s="1137"/>
      <c r="E497" s="1137"/>
      <c r="F497" s="1137" t="s">
        <v>200</v>
      </c>
      <c r="G497" s="1137" t="s">
        <v>199</v>
      </c>
      <c r="H497" s="1131"/>
      <c r="I497" s="1131"/>
    </row>
    <row r="498" spans="1:9">
      <c r="A498" s="1136">
        <v>1149700701</v>
      </c>
      <c r="B498" s="1137" t="s">
        <v>940</v>
      </c>
      <c r="C498" s="1137" t="s">
        <v>6</v>
      </c>
      <c r="D498" s="1137"/>
      <c r="E498" s="1137"/>
      <c r="F498" s="1137" t="s">
        <v>228</v>
      </c>
      <c r="G498" s="1137" t="s">
        <v>227</v>
      </c>
      <c r="H498" s="1131"/>
      <c r="I498" s="1131"/>
    </row>
    <row r="499" spans="1:9">
      <c r="A499" s="1136">
        <v>1149702475</v>
      </c>
      <c r="B499" s="1137" t="s">
        <v>1373</v>
      </c>
      <c r="C499" s="1137" t="s">
        <v>6</v>
      </c>
      <c r="D499" s="1137"/>
      <c r="E499" s="1137"/>
      <c r="F499" s="1137" t="s">
        <v>228</v>
      </c>
      <c r="G499" s="1137" t="s">
        <v>227</v>
      </c>
      <c r="H499" s="1131"/>
      <c r="I499" s="1131"/>
    </row>
    <row r="500" spans="1:9">
      <c r="A500" s="1136">
        <v>1149705890</v>
      </c>
      <c r="B500" s="1137" t="s">
        <v>1173</v>
      </c>
      <c r="C500" s="1137" t="s">
        <v>361</v>
      </c>
      <c r="D500" s="1137" t="s">
        <v>360</v>
      </c>
      <c r="E500" s="1137" t="s">
        <v>153</v>
      </c>
      <c r="F500" s="1137" t="s">
        <v>214</v>
      </c>
      <c r="G500" s="1137" t="s">
        <v>213</v>
      </c>
      <c r="H500" s="1131"/>
      <c r="I500" s="1131"/>
    </row>
    <row r="501" spans="1:9">
      <c r="A501" s="1136">
        <v>1149707136</v>
      </c>
      <c r="B501" s="1137" t="s">
        <v>859</v>
      </c>
      <c r="C501" s="1137" t="s">
        <v>359</v>
      </c>
      <c r="D501" s="1137" t="s">
        <v>820</v>
      </c>
      <c r="E501" s="1137" t="s">
        <v>104</v>
      </c>
      <c r="F501" s="1137" t="s">
        <v>222</v>
      </c>
      <c r="G501" s="1137" t="s">
        <v>221</v>
      </c>
      <c r="H501" s="1131"/>
      <c r="I501" s="1131"/>
    </row>
    <row r="502" spans="1:9">
      <c r="A502" s="1136">
        <v>1149724784</v>
      </c>
      <c r="B502" s="1137" t="s">
        <v>1374</v>
      </c>
      <c r="C502" s="1137" t="s">
        <v>6</v>
      </c>
      <c r="D502" s="1137"/>
      <c r="E502" s="1137"/>
      <c r="F502" s="1137" t="s">
        <v>220</v>
      </c>
      <c r="G502" s="1137" t="s">
        <v>219</v>
      </c>
      <c r="H502" s="1131"/>
      <c r="I502" s="1131"/>
    </row>
    <row r="503" spans="1:9">
      <c r="A503" s="1136">
        <v>1149738214</v>
      </c>
      <c r="B503" s="1137" t="s">
        <v>448</v>
      </c>
      <c r="C503" s="1137" t="s">
        <v>6</v>
      </c>
      <c r="D503" s="1137"/>
      <c r="E503" s="1137"/>
      <c r="F503" s="1137" t="s">
        <v>204</v>
      </c>
      <c r="G503" s="1137" t="s">
        <v>203</v>
      </c>
      <c r="H503" s="1131"/>
      <c r="I503" s="1131"/>
    </row>
    <row r="504" spans="1:9">
      <c r="A504" s="1136">
        <v>1149799059</v>
      </c>
      <c r="B504" s="1137" t="s">
        <v>440</v>
      </c>
      <c r="C504" s="1137" t="s">
        <v>361</v>
      </c>
      <c r="D504" s="1137" t="s">
        <v>363</v>
      </c>
      <c r="E504" s="1137" t="s">
        <v>143</v>
      </c>
      <c r="F504" s="1137" t="s">
        <v>222</v>
      </c>
      <c r="G504" s="1137" t="s">
        <v>221</v>
      </c>
      <c r="H504" s="1131"/>
      <c r="I504" s="1131"/>
    </row>
    <row r="505" spans="1:9">
      <c r="A505" s="1136">
        <v>1149810088</v>
      </c>
      <c r="B505" s="1137" t="s">
        <v>418</v>
      </c>
      <c r="C505" s="1137" t="s">
        <v>359</v>
      </c>
      <c r="D505" s="1137" t="s">
        <v>363</v>
      </c>
      <c r="E505" s="1137" t="s">
        <v>143</v>
      </c>
      <c r="F505" s="1137" t="s">
        <v>222</v>
      </c>
      <c r="G505" s="1137" t="s">
        <v>221</v>
      </c>
      <c r="H505" s="1131"/>
      <c r="I505" s="1131"/>
    </row>
    <row r="506" spans="1:9">
      <c r="A506" s="1136">
        <v>1149815814</v>
      </c>
      <c r="B506" s="1137" t="s">
        <v>917</v>
      </c>
      <c r="C506" s="1137" t="s">
        <v>361</v>
      </c>
      <c r="D506" s="1137" t="s">
        <v>820</v>
      </c>
      <c r="E506" s="1137" t="s">
        <v>104</v>
      </c>
      <c r="F506" s="1137" t="s">
        <v>222</v>
      </c>
      <c r="G506" s="1137" t="s">
        <v>221</v>
      </c>
      <c r="H506" s="1131"/>
      <c r="I506" s="1131"/>
    </row>
    <row r="507" spans="1:9">
      <c r="A507" s="1136">
        <v>1149817505</v>
      </c>
      <c r="B507" s="1137" t="s">
        <v>393</v>
      </c>
      <c r="C507" s="1137" t="s">
        <v>361</v>
      </c>
      <c r="D507" s="1137" t="s">
        <v>360</v>
      </c>
      <c r="E507" s="1137" t="s">
        <v>153</v>
      </c>
      <c r="F507" s="1137" t="s">
        <v>208</v>
      </c>
      <c r="G507" s="1137" t="s">
        <v>207</v>
      </c>
      <c r="H507" s="1131"/>
      <c r="I507" s="1131"/>
    </row>
    <row r="508" spans="1:9">
      <c r="A508" s="1136">
        <v>1149823727</v>
      </c>
      <c r="B508" s="1137" t="s">
        <v>1375</v>
      </c>
      <c r="C508" s="1137" t="s">
        <v>6</v>
      </c>
      <c r="D508" s="1137"/>
      <c r="E508" s="1137"/>
      <c r="F508" s="1137" t="s">
        <v>226</v>
      </c>
      <c r="G508" s="1137" t="s">
        <v>225</v>
      </c>
      <c r="H508" s="1131"/>
      <c r="I508" s="1131"/>
    </row>
    <row r="509" spans="1:9">
      <c r="A509" s="1136">
        <v>1149826183</v>
      </c>
      <c r="B509" s="1137" t="s">
        <v>1376</v>
      </c>
      <c r="C509" s="1137" t="s">
        <v>6</v>
      </c>
      <c r="D509" s="1137"/>
      <c r="E509" s="1137"/>
      <c r="F509" s="1137" t="s">
        <v>226</v>
      </c>
      <c r="G509" s="1137" t="s">
        <v>225</v>
      </c>
      <c r="H509" s="1131"/>
      <c r="I509" s="1131"/>
    </row>
    <row r="510" spans="1:9">
      <c r="A510" s="1136">
        <v>1149836372</v>
      </c>
      <c r="B510" s="1137" t="s">
        <v>1174</v>
      </c>
      <c r="C510" s="1137" t="s">
        <v>361</v>
      </c>
      <c r="D510" s="1137" t="s">
        <v>812</v>
      </c>
      <c r="E510" s="1137" t="s">
        <v>152</v>
      </c>
      <c r="F510" s="1137" t="s">
        <v>222</v>
      </c>
      <c r="G510" s="1137" t="s">
        <v>221</v>
      </c>
      <c r="H510" s="1131"/>
      <c r="I510" s="1131"/>
    </row>
    <row r="511" spans="1:9">
      <c r="A511" s="1136">
        <v>1149846181</v>
      </c>
      <c r="B511" s="1137" t="s">
        <v>825</v>
      </c>
      <c r="C511" s="1137" t="s">
        <v>359</v>
      </c>
      <c r="D511" s="1137" t="s">
        <v>820</v>
      </c>
      <c r="E511" s="1137" t="s">
        <v>104</v>
      </c>
      <c r="F511" s="1137" t="s">
        <v>222</v>
      </c>
      <c r="G511" s="1137" t="s">
        <v>221</v>
      </c>
      <c r="H511" s="1131"/>
      <c r="I511" s="1131"/>
    </row>
    <row r="512" spans="1:9">
      <c r="A512" s="1136">
        <v>1149852783</v>
      </c>
      <c r="B512" s="1137" t="s">
        <v>1377</v>
      </c>
      <c r="C512" s="1137" t="s">
        <v>6</v>
      </c>
      <c r="D512" s="1137"/>
      <c r="E512" s="1137"/>
      <c r="F512" s="1137" t="s">
        <v>208</v>
      </c>
      <c r="G512" s="1137" t="s">
        <v>207</v>
      </c>
      <c r="H512" s="1131"/>
      <c r="I512" s="1131"/>
    </row>
    <row r="513" spans="1:9">
      <c r="A513" s="1136">
        <v>1149871197</v>
      </c>
      <c r="B513" s="1137" t="s">
        <v>608</v>
      </c>
      <c r="C513" s="1137" t="s">
        <v>361</v>
      </c>
      <c r="D513" s="1137" t="s">
        <v>362</v>
      </c>
      <c r="E513" s="1137" t="s">
        <v>139</v>
      </c>
      <c r="F513" s="1137" t="s">
        <v>200</v>
      </c>
      <c r="G513" s="1137" t="s">
        <v>199</v>
      </c>
      <c r="H513" s="1131"/>
      <c r="I513" s="1131"/>
    </row>
    <row r="514" spans="1:9">
      <c r="A514" s="1136">
        <v>1149888886</v>
      </c>
      <c r="B514" s="1137" t="s">
        <v>541</v>
      </c>
      <c r="C514" s="1137" t="s">
        <v>359</v>
      </c>
      <c r="D514" s="1137" t="s">
        <v>363</v>
      </c>
      <c r="E514" s="1137" t="s">
        <v>143</v>
      </c>
      <c r="F514" s="1137" t="s">
        <v>222</v>
      </c>
      <c r="G514" s="1137" t="s">
        <v>221</v>
      </c>
      <c r="H514" s="1131"/>
      <c r="I514" s="1131"/>
    </row>
    <row r="515" spans="1:9">
      <c r="A515" s="1136">
        <v>1149897259</v>
      </c>
      <c r="B515" s="1137" t="s">
        <v>1175</v>
      </c>
      <c r="C515" s="1137" t="s">
        <v>359</v>
      </c>
      <c r="D515" s="1137" t="s">
        <v>362</v>
      </c>
      <c r="E515" s="1137" t="s">
        <v>139</v>
      </c>
      <c r="F515" s="1137" t="s">
        <v>222</v>
      </c>
      <c r="G515" s="1137" t="s">
        <v>221</v>
      </c>
      <c r="H515" s="1131"/>
      <c r="I515" s="1131"/>
    </row>
    <row r="516" spans="1:9">
      <c r="A516" s="1136">
        <v>1149915762</v>
      </c>
      <c r="B516" s="1137" t="s">
        <v>1378</v>
      </c>
      <c r="C516" s="1137" t="s">
        <v>6</v>
      </c>
      <c r="D516" s="1137"/>
      <c r="E516" s="1137"/>
      <c r="F516" s="1137" t="s">
        <v>222</v>
      </c>
      <c r="G516" s="1137" t="s">
        <v>221</v>
      </c>
      <c r="H516" s="1131"/>
      <c r="I516" s="1131"/>
    </row>
    <row r="517" spans="1:9">
      <c r="A517" s="1136">
        <v>1149921232</v>
      </c>
      <c r="B517" s="1137" t="s">
        <v>1176</v>
      </c>
      <c r="C517" s="1137" t="s">
        <v>361</v>
      </c>
      <c r="D517" s="1137" t="s">
        <v>364</v>
      </c>
      <c r="E517" s="1137" t="s">
        <v>146</v>
      </c>
      <c r="F517" s="1137" t="s">
        <v>222</v>
      </c>
      <c r="G517" s="1137" t="s">
        <v>221</v>
      </c>
      <c r="H517" s="1131"/>
      <c r="I517" s="1131"/>
    </row>
    <row r="518" spans="1:9">
      <c r="A518" s="1136">
        <v>1149934706</v>
      </c>
      <c r="B518" s="1137" t="s">
        <v>1379</v>
      </c>
      <c r="C518" s="1137" t="s">
        <v>6</v>
      </c>
      <c r="D518" s="1137"/>
      <c r="E518" s="1137"/>
      <c r="F518" s="1137" t="s">
        <v>222</v>
      </c>
      <c r="G518" s="1137" t="s">
        <v>221</v>
      </c>
      <c r="H518" s="1131"/>
      <c r="I518" s="1131"/>
    </row>
    <row r="519" spans="1:9">
      <c r="A519" s="1136">
        <v>1149942337</v>
      </c>
      <c r="B519" s="1137" t="s">
        <v>1380</v>
      </c>
      <c r="C519" s="1137" t="s">
        <v>6</v>
      </c>
      <c r="D519" s="1137"/>
      <c r="E519" s="1137"/>
      <c r="F519" s="1137" t="s">
        <v>196</v>
      </c>
      <c r="G519" s="1137" t="s">
        <v>195</v>
      </c>
      <c r="H519" s="1131"/>
      <c r="I519" s="1131"/>
    </row>
    <row r="520" spans="1:9">
      <c r="A520" s="1136">
        <v>1160039328</v>
      </c>
      <c r="B520" s="1137" t="s">
        <v>556</v>
      </c>
      <c r="C520" s="1137" t="s">
        <v>361</v>
      </c>
      <c r="D520" s="1137" t="s">
        <v>363</v>
      </c>
      <c r="E520" s="1137" t="s">
        <v>143</v>
      </c>
      <c r="F520" s="1137" t="s">
        <v>222</v>
      </c>
      <c r="G520" s="1137" t="s">
        <v>221</v>
      </c>
      <c r="H520" s="1131"/>
      <c r="I520" s="1131"/>
    </row>
    <row r="521" spans="1:9">
      <c r="A521" s="1136">
        <v>1160039427</v>
      </c>
      <c r="B521" s="1137" t="s">
        <v>1177</v>
      </c>
      <c r="C521" s="1137" t="s">
        <v>359</v>
      </c>
      <c r="D521" s="1137" t="s">
        <v>360</v>
      </c>
      <c r="E521" s="1137" t="s">
        <v>153</v>
      </c>
      <c r="F521" s="1137" t="s">
        <v>204</v>
      </c>
      <c r="G521" s="1137" t="s">
        <v>203</v>
      </c>
      <c r="H521" s="1131"/>
      <c r="I521" s="1131"/>
    </row>
    <row r="522" spans="1:9">
      <c r="A522" s="1136">
        <v>1160055787</v>
      </c>
      <c r="B522" s="1137" t="s">
        <v>1178</v>
      </c>
      <c r="C522" s="1137" t="s">
        <v>361</v>
      </c>
      <c r="D522" s="1137" t="s">
        <v>360</v>
      </c>
      <c r="E522" s="1137" t="s">
        <v>153</v>
      </c>
      <c r="F522" s="1137" t="s">
        <v>208</v>
      </c>
      <c r="G522" s="1137" t="s">
        <v>207</v>
      </c>
      <c r="H522" s="1131"/>
      <c r="I522" s="1131"/>
    </row>
    <row r="523" spans="1:9">
      <c r="A523" s="1136">
        <v>1160079944</v>
      </c>
      <c r="B523" s="1137" t="s">
        <v>611</v>
      </c>
      <c r="C523" s="1137" t="s">
        <v>361</v>
      </c>
      <c r="D523" s="1137" t="s">
        <v>362</v>
      </c>
      <c r="E523" s="1137" t="s">
        <v>139</v>
      </c>
      <c r="F523" s="1137" t="s">
        <v>222</v>
      </c>
      <c r="G523" s="1137" t="s">
        <v>221</v>
      </c>
      <c r="H523" s="1131"/>
      <c r="I523" s="1131"/>
    </row>
    <row r="524" spans="1:9">
      <c r="A524" s="1136">
        <v>1160086634</v>
      </c>
      <c r="B524" s="1137" t="s">
        <v>674</v>
      </c>
      <c r="C524" s="1137" t="s">
        <v>361</v>
      </c>
      <c r="D524" s="1137" t="s">
        <v>365</v>
      </c>
      <c r="E524" s="1137" t="s">
        <v>135</v>
      </c>
      <c r="F524" s="1137" t="s">
        <v>216</v>
      </c>
      <c r="G524" s="1137" t="s">
        <v>215</v>
      </c>
      <c r="H524" s="1131"/>
      <c r="I524" s="1131"/>
    </row>
    <row r="525" spans="1:9">
      <c r="A525" s="1136">
        <v>1160111929</v>
      </c>
      <c r="B525" s="1137" t="s">
        <v>1381</v>
      </c>
      <c r="C525" s="1137" t="s">
        <v>6</v>
      </c>
      <c r="D525" s="1137"/>
      <c r="E525" s="1137"/>
      <c r="F525" s="1137" t="s">
        <v>222</v>
      </c>
      <c r="G525" s="1137" t="s">
        <v>221</v>
      </c>
      <c r="H525" s="1131"/>
      <c r="I525" s="1131"/>
    </row>
    <row r="526" spans="1:9">
      <c r="A526" s="1136">
        <v>1160156338</v>
      </c>
      <c r="B526" s="1137" t="s">
        <v>1179</v>
      </c>
      <c r="C526" s="1137" t="s">
        <v>361</v>
      </c>
      <c r="D526" s="1137" t="s">
        <v>363</v>
      </c>
      <c r="E526" s="1137" t="s">
        <v>143</v>
      </c>
      <c r="F526" s="1137" t="s">
        <v>222</v>
      </c>
      <c r="G526" s="1137" t="s">
        <v>221</v>
      </c>
      <c r="H526" s="1131"/>
      <c r="I526" s="1131"/>
    </row>
    <row r="527" spans="1:9">
      <c r="A527" s="1136">
        <v>1160177789</v>
      </c>
      <c r="B527" s="1137" t="s">
        <v>862</v>
      </c>
      <c r="C527" s="1137" t="s">
        <v>361</v>
      </c>
      <c r="D527" s="1137" t="s">
        <v>812</v>
      </c>
      <c r="E527" s="1137" t="s">
        <v>152</v>
      </c>
      <c r="F527" s="1137" t="s">
        <v>222</v>
      </c>
      <c r="G527" s="1137" t="s">
        <v>221</v>
      </c>
      <c r="H527" s="1131"/>
      <c r="I527" s="1131"/>
    </row>
    <row r="528" spans="1:9">
      <c r="A528" s="1136">
        <v>1160287257</v>
      </c>
      <c r="B528" s="1137" t="s">
        <v>800</v>
      </c>
      <c r="C528" s="1137" t="s">
        <v>361</v>
      </c>
      <c r="D528" s="1137" t="s">
        <v>364</v>
      </c>
      <c r="E528" s="1137" t="s">
        <v>146</v>
      </c>
      <c r="F528" s="1137" t="s">
        <v>204</v>
      </c>
      <c r="G528" s="1137" t="s">
        <v>203</v>
      </c>
      <c r="H528" s="1131"/>
      <c r="I528" s="1131"/>
    </row>
    <row r="529" spans="1:9">
      <c r="A529" s="1136">
        <v>1160306792</v>
      </c>
      <c r="B529" s="1137" t="s">
        <v>633</v>
      </c>
      <c r="C529" s="1137" t="s">
        <v>361</v>
      </c>
      <c r="D529" s="1137" t="s">
        <v>363</v>
      </c>
      <c r="E529" s="1137" t="s">
        <v>143</v>
      </c>
      <c r="F529" s="1137" t="s">
        <v>222</v>
      </c>
      <c r="G529" s="1137" t="s">
        <v>221</v>
      </c>
      <c r="H529" s="1131"/>
      <c r="I529" s="1131"/>
    </row>
    <row r="530" spans="1:9">
      <c r="A530" s="1136">
        <v>1160312584</v>
      </c>
      <c r="B530" s="1137" t="s">
        <v>604</v>
      </c>
      <c r="C530" s="1137" t="s">
        <v>361</v>
      </c>
      <c r="D530" s="1137" t="s">
        <v>366</v>
      </c>
      <c r="E530" s="1137" t="s">
        <v>96</v>
      </c>
      <c r="F530" s="1137" t="s">
        <v>222</v>
      </c>
      <c r="G530" s="1137" t="s">
        <v>221</v>
      </c>
      <c r="H530" s="1131"/>
      <c r="I530" s="1131"/>
    </row>
    <row r="531" spans="1:9">
      <c r="A531" s="1136">
        <v>1160316502</v>
      </c>
      <c r="B531" s="1137" t="s">
        <v>1382</v>
      </c>
      <c r="C531" s="1137" t="s">
        <v>6</v>
      </c>
      <c r="D531" s="1137"/>
      <c r="E531" s="1137"/>
      <c r="F531" s="1137" t="s">
        <v>210</v>
      </c>
      <c r="G531" s="1137" t="s">
        <v>209</v>
      </c>
      <c r="H531" s="1131"/>
      <c r="I531" s="1131"/>
    </row>
    <row r="532" spans="1:9">
      <c r="A532" s="1136">
        <v>1160328804</v>
      </c>
      <c r="B532" s="1137" t="s">
        <v>1383</v>
      </c>
      <c r="C532" s="1137" t="s">
        <v>6</v>
      </c>
      <c r="D532" s="1137"/>
      <c r="E532" s="1137"/>
      <c r="F532" s="1137" t="s">
        <v>214</v>
      </c>
      <c r="G532" s="1137" t="s">
        <v>213</v>
      </c>
      <c r="H532" s="1131"/>
      <c r="I532" s="1131"/>
    </row>
    <row r="533" spans="1:9">
      <c r="A533" s="1136">
        <v>1160353166</v>
      </c>
      <c r="B533" s="1137" t="s">
        <v>380</v>
      </c>
      <c r="C533" s="1137" t="s">
        <v>361</v>
      </c>
      <c r="D533" s="1137" t="s">
        <v>360</v>
      </c>
      <c r="E533" s="1137" t="s">
        <v>153</v>
      </c>
      <c r="F533" s="1137" t="s">
        <v>202</v>
      </c>
      <c r="G533" s="1137" t="s">
        <v>201</v>
      </c>
      <c r="H533" s="1131"/>
      <c r="I533" s="1131"/>
    </row>
    <row r="534" spans="1:9">
      <c r="A534" s="1136">
        <v>1160388972</v>
      </c>
      <c r="B534" s="1137" t="s">
        <v>1384</v>
      </c>
      <c r="C534" s="1137" t="s">
        <v>6</v>
      </c>
      <c r="D534" s="1137"/>
      <c r="E534" s="1137"/>
      <c r="F534" s="1137" t="s">
        <v>228</v>
      </c>
      <c r="G534" s="1137" t="s">
        <v>227</v>
      </c>
      <c r="H534" s="1131"/>
      <c r="I534" s="1131"/>
    </row>
    <row r="535" spans="1:9">
      <c r="A535" s="1136">
        <v>1160393451</v>
      </c>
      <c r="B535" s="1137" t="s">
        <v>562</v>
      </c>
      <c r="C535" s="1137" t="s">
        <v>361</v>
      </c>
      <c r="D535" s="1137" t="s">
        <v>363</v>
      </c>
      <c r="E535" s="1137" t="s">
        <v>143</v>
      </c>
      <c r="F535" s="1137" t="s">
        <v>222</v>
      </c>
      <c r="G535" s="1137" t="s">
        <v>221</v>
      </c>
      <c r="H535" s="1131"/>
      <c r="I535" s="1131"/>
    </row>
    <row r="536" spans="1:9">
      <c r="A536" s="1136">
        <v>1160395290</v>
      </c>
      <c r="B536" s="1137" t="s">
        <v>580</v>
      </c>
      <c r="C536" s="1137" t="s">
        <v>361</v>
      </c>
      <c r="D536" s="1137" t="s">
        <v>362</v>
      </c>
      <c r="E536" s="1137" t="s">
        <v>139</v>
      </c>
      <c r="F536" s="1137" t="s">
        <v>222</v>
      </c>
      <c r="G536" s="1137" t="s">
        <v>221</v>
      </c>
      <c r="H536" s="1131"/>
      <c r="I536" s="1131"/>
    </row>
    <row r="537" spans="1:9">
      <c r="A537" s="1136">
        <v>1160429651</v>
      </c>
      <c r="B537" s="1137" t="s">
        <v>942</v>
      </c>
      <c r="C537" s="1137" t="s">
        <v>6</v>
      </c>
      <c r="D537" s="1137"/>
      <c r="E537" s="1137"/>
      <c r="F537" s="1137" t="s">
        <v>222</v>
      </c>
      <c r="G537" s="1137" t="s">
        <v>221</v>
      </c>
      <c r="H537" s="1131"/>
      <c r="I537" s="1131"/>
    </row>
    <row r="538" spans="1:9">
      <c r="A538" s="1136">
        <v>1160459856</v>
      </c>
      <c r="B538" s="1137" t="s">
        <v>1385</v>
      </c>
      <c r="C538" s="1137" t="s">
        <v>6</v>
      </c>
      <c r="D538" s="1137"/>
      <c r="E538" s="1137"/>
      <c r="F538" s="1137" t="s">
        <v>208</v>
      </c>
      <c r="G538" s="1137" t="s">
        <v>207</v>
      </c>
      <c r="H538" s="1131"/>
      <c r="I538" s="1131"/>
    </row>
    <row r="539" spans="1:9">
      <c r="A539" s="1136">
        <v>1160476355</v>
      </c>
      <c r="B539" s="1137" t="s">
        <v>517</v>
      </c>
      <c r="C539" s="1137" t="s">
        <v>359</v>
      </c>
      <c r="D539" s="1137" t="s">
        <v>363</v>
      </c>
      <c r="E539" s="1137" t="s">
        <v>143</v>
      </c>
      <c r="F539" s="1137" t="s">
        <v>222</v>
      </c>
      <c r="G539" s="1137" t="s">
        <v>221</v>
      </c>
      <c r="H539" s="1131"/>
      <c r="I539" s="1131"/>
    </row>
    <row r="540" spans="1:9">
      <c r="A540" s="1136">
        <v>1160503653</v>
      </c>
      <c r="B540" s="1137" t="s">
        <v>948</v>
      </c>
      <c r="C540" s="1137" t="s">
        <v>6</v>
      </c>
      <c r="D540" s="1137"/>
      <c r="E540" s="1137"/>
      <c r="F540" s="1137" t="s">
        <v>214</v>
      </c>
      <c r="G540" s="1137" t="s">
        <v>213</v>
      </c>
      <c r="H540" s="1131"/>
      <c r="I540" s="1131"/>
    </row>
    <row r="541" spans="1:9">
      <c r="A541" s="1136">
        <v>1160517505</v>
      </c>
      <c r="B541" s="1137" t="s">
        <v>707</v>
      </c>
      <c r="C541" s="1137" t="s">
        <v>6</v>
      </c>
      <c r="D541" s="1137"/>
      <c r="E541" s="1137"/>
      <c r="F541" s="1137" t="s">
        <v>222</v>
      </c>
      <c r="G541" s="1137" t="s">
        <v>221</v>
      </c>
      <c r="H541" s="1131"/>
      <c r="I541" s="1131"/>
    </row>
    <row r="542" spans="1:9">
      <c r="A542" s="1136">
        <v>1160522265</v>
      </c>
      <c r="B542" s="1137" t="s">
        <v>872</v>
      </c>
      <c r="C542" s="1137" t="s">
        <v>361</v>
      </c>
      <c r="D542" s="1137" t="s">
        <v>812</v>
      </c>
      <c r="E542" s="1137" t="s">
        <v>152</v>
      </c>
      <c r="F542" s="1137" t="s">
        <v>200</v>
      </c>
      <c r="G542" s="1137" t="s">
        <v>199</v>
      </c>
      <c r="H542" s="1131"/>
      <c r="I542" s="1131"/>
    </row>
    <row r="543" spans="1:9">
      <c r="A543" s="1136">
        <v>1160522711</v>
      </c>
      <c r="B543" s="1137" t="s">
        <v>614</v>
      </c>
      <c r="C543" s="1137" t="s">
        <v>361</v>
      </c>
      <c r="D543" s="1137" t="s">
        <v>363</v>
      </c>
      <c r="E543" s="1137" t="s">
        <v>143</v>
      </c>
      <c r="F543" s="1137" t="s">
        <v>222</v>
      </c>
      <c r="G543" s="1137" t="s">
        <v>221</v>
      </c>
      <c r="H543" s="1131"/>
      <c r="I543" s="1131"/>
    </row>
    <row r="544" spans="1:9">
      <c r="A544" s="1136">
        <v>1160557402</v>
      </c>
      <c r="B544" s="1137" t="s">
        <v>345</v>
      </c>
      <c r="C544" s="1137" t="s">
        <v>359</v>
      </c>
      <c r="D544" s="1137" t="s">
        <v>360</v>
      </c>
      <c r="E544" s="1137" t="s">
        <v>153</v>
      </c>
      <c r="F544" s="1137" t="s">
        <v>210</v>
      </c>
      <c r="G544" s="1137" t="s">
        <v>209</v>
      </c>
      <c r="H544" s="1131"/>
      <c r="I544" s="1131"/>
    </row>
    <row r="545" spans="1:9">
      <c r="A545" s="1136">
        <v>1160566403</v>
      </c>
      <c r="B545" s="1137" t="s">
        <v>768</v>
      </c>
      <c r="C545" s="1137" t="s">
        <v>361</v>
      </c>
      <c r="D545" s="1137" t="s">
        <v>364</v>
      </c>
      <c r="E545" s="1137" t="s">
        <v>146</v>
      </c>
      <c r="F545" s="1137" t="s">
        <v>208</v>
      </c>
      <c r="G545" s="1137" t="s">
        <v>207</v>
      </c>
      <c r="H545" s="1131"/>
      <c r="I545" s="1131"/>
    </row>
    <row r="546" spans="1:9">
      <c r="A546" s="1136">
        <v>1160585015</v>
      </c>
      <c r="B546" s="1137" t="s">
        <v>933</v>
      </c>
      <c r="C546" s="1137" t="s">
        <v>6</v>
      </c>
      <c r="D546" s="1137"/>
      <c r="E546" s="1137"/>
      <c r="F546" s="1137" t="s">
        <v>202</v>
      </c>
      <c r="G546" s="1137" t="s">
        <v>201</v>
      </c>
      <c r="H546" s="1131"/>
      <c r="I546" s="1131"/>
    </row>
    <row r="547" spans="1:9">
      <c r="A547" s="1136">
        <v>1160587920</v>
      </c>
      <c r="B547" s="1137" t="s">
        <v>1386</v>
      </c>
      <c r="C547" s="1137" t="s">
        <v>6</v>
      </c>
      <c r="D547" s="1137"/>
      <c r="E547" s="1137"/>
      <c r="F547" s="1137" t="s">
        <v>222</v>
      </c>
      <c r="G547" s="1137" t="s">
        <v>221</v>
      </c>
      <c r="H547" s="1131"/>
      <c r="I547" s="1131"/>
    </row>
    <row r="548" spans="1:9">
      <c r="A548" s="1136">
        <v>1160588357</v>
      </c>
      <c r="B548" s="1137" t="s">
        <v>1387</v>
      </c>
      <c r="C548" s="1137" t="s">
        <v>6</v>
      </c>
      <c r="D548" s="1137"/>
      <c r="E548" s="1137"/>
      <c r="F548" s="1137" t="s">
        <v>222</v>
      </c>
      <c r="G548" s="1137" t="s">
        <v>221</v>
      </c>
      <c r="H548" s="1131"/>
      <c r="I548" s="1131"/>
    </row>
    <row r="549" spans="1:9">
      <c r="A549" s="1136">
        <v>1160592672</v>
      </c>
      <c r="B549" s="1137" t="s">
        <v>896</v>
      </c>
      <c r="C549" s="1137" t="s">
        <v>361</v>
      </c>
      <c r="D549" s="1137" t="s">
        <v>815</v>
      </c>
      <c r="E549" s="1137" t="s">
        <v>229</v>
      </c>
      <c r="F549" s="1137" t="s">
        <v>222</v>
      </c>
      <c r="G549" s="1137" t="s">
        <v>221</v>
      </c>
      <c r="H549" s="1131"/>
      <c r="I549" s="1131"/>
    </row>
    <row r="550" spans="1:9">
      <c r="A550" s="1136">
        <v>1160599347</v>
      </c>
      <c r="B550" s="1137" t="s">
        <v>572</v>
      </c>
      <c r="C550" s="1137" t="s">
        <v>361</v>
      </c>
      <c r="D550" s="1137" t="s">
        <v>363</v>
      </c>
      <c r="E550" s="1137" t="s">
        <v>143</v>
      </c>
      <c r="F550" s="1137" t="s">
        <v>222</v>
      </c>
      <c r="G550" s="1137" t="s">
        <v>221</v>
      </c>
      <c r="H550" s="1131"/>
      <c r="I550" s="1131"/>
    </row>
    <row r="551" spans="1:9">
      <c r="A551" s="1136">
        <v>1160611241</v>
      </c>
      <c r="B551" s="1137" t="s">
        <v>719</v>
      </c>
      <c r="C551" s="1137" t="s">
        <v>6</v>
      </c>
      <c r="D551" s="1137"/>
      <c r="E551" s="1137"/>
      <c r="F551" s="1137" t="s">
        <v>196</v>
      </c>
      <c r="G551" s="1137" t="s">
        <v>195</v>
      </c>
      <c r="H551" s="1131"/>
      <c r="I551" s="1131"/>
    </row>
    <row r="552" spans="1:9">
      <c r="A552" s="1136">
        <v>1160632544</v>
      </c>
      <c r="B552" s="1137" t="s">
        <v>1388</v>
      </c>
      <c r="C552" s="1137" t="s">
        <v>6</v>
      </c>
      <c r="D552" s="1137"/>
      <c r="E552" s="1137"/>
      <c r="F552" s="1137" t="s">
        <v>222</v>
      </c>
      <c r="G552" s="1137" t="s">
        <v>221</v>
      </c>
      <c r="H552" s="1131"/>
      <c r="I552" s="1131"/>
    </row>
    <row r="553" spans="1:9">
      <c r="A553" s="1136">
        <v>1160636156</v>
      </c>
      <c r="B553" s="1137" t="s">
        <v>1389</v>
      </c>
      <c r="C553" s="1137" t="s">
        <v>6</v>
      </c>
      <c r="D553" s="1137"/>
      <c r="E553" s="1137"/>
      <c r="F553" s="1137" t="s">
        <v>216</v>
      </c>
      <c r="G553" s="1137" t="s">
        <v>215</v>
      </c>
      <c r="H553" s="1131"/>
      <c r="I553" s="1131"/>
    </row>
    <row r="554" spans="1:9">
      <c r="A554" s="1136">
        <v>1160645306</v>
      </c>
      <c r="B554" s="1137" t="s">
        <v>1390</v>
      </c>
      <c r="C554" s="1137" t="s">
        <v>6</v>
      </c>
      <c r="D554" s="1137"/>
      <c r="E554" s="1137"/>
      <c r="F554" s="1137" t="s">
        <v>222</v>
      </c>
      <c r="G554" s="1137" t="s">
        <v>221</v>
      </c>
      <c r="H554" s="1131"/>
      <c r="I554" s="1131"/>
    </row>
    <row r="555" spans="1:9">
      <c r="A555" s="1136">
        <v>1160675691</v>
      </c>
      <c r="B555" s="1137" t="s">
        <v>444</v>
      </c>
      <c r="C555" s="1137" t="s">
        <v>361</v>
      </c>
      <c r="D555" s="1137" t="s">
        <v>363</v>
      </c>
      <c r="E555" s="1137" t="s">
        <v>143</v>
      </c>
      <c r="F555" s="1137" t="s">
        <v>198</v>
      </c>
      <c r="G555" s="1137" t="s">
        <v>197</v>
      </c>
      <c r="H555" s="1131"/>
      <c r="I555" s="1131"/>
    </row>
    <row r="556" spans="1:9">
      <c r="A556" s="1136">
        <v>1160768082</v>
      </c>
      <c r="B556" s="1137" t="s">
        <v>602</v>
      </c>
      <c r="C556" s="1137" t="s">
        <v>361</v>
      </c>
      <c r="D556" s="1137" t="s">
        <v>403</v>
      </c>
      <c r="E556" s="1137" t="s">
        <v>95</v>
      </c>
      <c r="F556" s="1137" t="s">
        <v>222</v>
      </c>
      <c r="G556" s="1137" t="s">
        <v>221</v>
      </c>
      <c r="H556" s="1131"/>
      <c r="I556" s="1131"/>
    </row>
    <row r="557" spans="1:9">
      <c r="A557" s="1136">
        <v>1160777885</v>
      </c>
      <c r="B557" s="1137" t="s">
        <v>1391</v>
      </c>
      <c r="C557" s="1137" t="s">
        <v>6</v>
      </c>
      <c r="D557" s="1137"/>
      <c r="E557" s="1137"/>
      <c r="F557" s="1137" t="s">
        <v>200</v>
      </c>
      <c r="G557" s="1137" t="s">
        <v>199</v>
      </c>
      <c r="H557" s="1131"/>
      <c r="I557" s="1131"/>
    </row>
    <row r="558" spans="1:9">
      <c r="A558" s="1136">
        <v>1160792777</v>
      </c>
      <c r="B558" s="1137" t="s">
        <v>1392</v>
      </c>
      <c r="C558" s="1137" t="s">
        <v>6</v>
      </c>
      <c r="D558" s="1137"/>
      <c r="E558" s="1137"/>
      <c r="F558" s="1137" t="s">
        <v>222</v>
      </c>
      <c r="G558" s="1137" t="s">
        <v>221</v>
      </c>
      <c r="H558" s="1131"/>
      <c r="I558" s="1131"/>
    </row>
    <row r="559" spans="1:9">
      <c r="A559" s="1136">
        <v>1160812112</v>
      </c>
      <c r="B559" s="1137" t="s">
        <v>1393</v>
      </c>
      <c r="C559" s="1137" t="s">
        <v>6</v>
      </c>
      <c r="D559" s="1137"/>
      <c r="E559" s="1137"/>
      <c r="F559" s="1137" t="s">
        <v>222</v>
      </c>
      <c r="G559" s="1137" t="s">
        <v>221</v>
      </c>
      <c r="H559" s="1131"/>
      <c r="I559" s="1131"/>
    </row>
    <row r="560" spans="1:9">
      <c r="A560" s="1136">
        <v>1160830130</v>
      </c>
      <c r="B560" s="1137" t="s">
        <v>1180</v>
      </c>
      <c r="C560" s="1137" t="s">
        <v>359</v>
      </c>
      <c r="D560" s="1137" t="s">
        <v>364</v>
      </c>
      <c r="E560" s="1137" t="s">
        <v>146</v>
      </c>
      <c r="F560" s="1137" t="s">
        <v>210</v>
      </c>
      <c r="G560" s="1137" t="s">
        <v>209</v>
      </c>
      <c r="H560" s="1131"/>
      <c r="I560" s="1131"/>
    </row>
    <row r="561" spans="1:9">
      <c r="A561" s="1136">
        <v>1160902384</v>
      </c>
      <c r="B561" s="1137" t="s">
        <v>1394</v>
      </c>
      <c r="C561" s="1137" t="s">
        <v>6</v>
      </c>
      <c r="D561" s="1137"/>
      <c r="E561" s="1137"/>
      <c r="F561" s="1137" t="s">
        <v>204</v>
      </c>
      <c r="G561" s="1137" t="s">
        <v>203</v>
      </c>
      <c r="H561" s="1131"/>
      <c r="I561" s="1131"/>
    </row>
    <row r="562" spans="1:9">
      <c r="A562" s="1136">
        <v>1160918372</v>
      </c>
      <c r="B562" s="1137" t="s">
        <v>322</v>
      </c>
      <c r="C562" s="1137" t="s">
        <v>359</v>
      </c>
      <c r="D562" s="1137" t="s">
        <v>360</v>
      </c>
      <c r="E562" s="1137" t="s">
        <v>153</v>
      </c>
      <c r="F562" s="1137" t="s">
        <v>206</v>
      </c>
      <c r="G562" s="1137" t="s">
        <v>205</v>
      </c>
      <c r="H562" s="1131"/>
      <c r="I562" s="1131"/>
    </row>
    <row r="563" spans="1:9">
      <c r="A563" s="1136">
        <v>1160953940</v>
      </c>
      <c r="B563" s="1137" t="s">
        <v>337</v>
      </c>
      <c r="C563" s="1137" t="s">
        <v>361</v>
      </c>
      <c r="D563" s="1137" t="s">
        <v>360</v>
      </c>
      <c r="E563" s="1137" t="s">
        <v>153</v>
      </c>
      <c r="F563" s="1137" t="s">
        <v>226</v>
      </c>
      <c r="G563" s="1137" t="s">
        <v>225</v>
      </c>
      <c r="H563" s="1131"/>
      <c r="I563" s="1131"/>
    </row>
    <row r="564" spans="1:9">
      <c r="A564" s="1136">
        <v>1160965233</v>
      </c>
      <c r="B564" s="1137" t="s">
        <v>661</v>
      </c>
      <c r="C564" s="1137" t="s">
        <v>361</v>
      </c>
      <c r="D564" s="1137" t="s">
        <v>362</v>
      </c>
      <c r="E564" s="1137" t="s">
        <v>139</v>
      </c>
      <c r="F564" s="1137" t="s">
        <v>222</v>
      </c>
      <c r="G564" s="1137" t="s">
        <v>221</v>
      </c>
      <c r="H564" s="1131"/>
      <c r="I564" s="1131"/>
    </row>
    <row r="565" spans="1:9">
      <c r="A565" s="1136">
        <v>1160986593</v>
      </c>
      <c r="B565" s="1137" t="s">
        <v>796</v>
      </c>
      <c r="C565" s="1137" t="s">
        <v>361</v>
      </c>
      <c r="D565" s="1137" t="s">
        <v>364</v>
      </c>
      <c r="E565" s="1137" t="s">
        <v>146</v>
      </c>
      <c r="F565" s="1137" t="s">
        <v>222</v>
      </c>
      <c r="G565" s="1137" t="s">
        <v>221</v>
      </c>
      <c r="H565" s="1131"/>
      <c r="I565" s="1131"/>
    </row>
    <row r="566" spans="1:9">
      <c r="A566" s="1136">
        <v>1161008603</v>
      </c>
      <c r="B566" s="1137" t="s">
        <v>425</v>
      </c>
      <c r="C566" s="1137" t="s">
        <v>361</v>
      </c>
      <c r="D566" s="1137" t="s">
        <v>363</v>
      </c>
      <c r="E566" s="1137" t="s">
        <v>143</v>
      </c>
      <c r="F566" s="1137" t="s">
        <v>212</v>
      </c>
      <c r="G566" s="1137" t="s">
        <v>211</v>
      </c>
      <c r="H566" s="1131"/>
      <c r="I566" s="1131"/>
    </row>
    <row r="567" spans="1:9">
      <c r="A567" s="1136">
        <v>1161040168</v>
      </c>
      <c r="B567" s="1137" t="s">
        <v>873</v>
      </c>
      <c r="C567" s="1137" t="s">
        <v>361</v>
      </c>
      <c r="D567" s="1137" t="s">
        <v>812</v>
      </c>
      <c r="E567" s="1137" t="s">
        <v>152</v>
      </c>
      <c r="F567" s="1137" t="s">
        <v>222</v>
      </c>
      <c r="G567" s="1137" t="s">
        <v>221</v>
      </c>
      <c r="H567" s="1131"/>
      <c r="I567" s="1131"/>
    </row>
    <row r="568" spans="1:9">
      <c r="A568" s="1136">
        <v>1161087086</v>
      </c>
      <c r="B568" s="1137" t="s">
        <v>443</v>
      </c>
      <c r="C568" s="1137" t="s">
        <v>361</v>
      </c>
      <c r="D568" s="1137" t="s">
        <v>363</v>
      </c>
      <c r="E568" s="1137" t="s">
        <v>143</v>
      </c>
      <c r="F568" s="1137" t="s">
        <v>222</v>
      </c>
      <c r="G568" s="1137" t="s">
        <v>221</v>
      </c>
      <c r="H568" s="1131"/>
      <c r="I568" s="1131"/>
    </row>
    <row r="569" spans="1:9">
      <c r="A569" s="1136">
        <v>1161133682</v>
      </c>
      <c r="B569" s="1137" t="s">
        <v>416</v>
      </c>
      <c r="C569" s="1137" t="s">
        <v>359</v>
      </c>
      <c r="D569" s="1137" t="s">
        <v>363</v>
      </c>
      <c r="E569" s="1137" t="s">
        <v>143</v>
      </c>
      <c r="F569" s="1137" t="s">
        <v>200</v>
      </c>
      <c r="G569" s="1137" t="s">
        <v>199</v>
      </c>
      <c r="H569" s="1131"/>
      <c r="I569" s="1131"/>
    </row>
    <row r="570" spans="1:9">
      <c r="A570" s="1136">
        <v>1161160768</v>
      </c>
      <c r="B570" s="1137" t="s">
        <v>1181</v>
      </c>
      <c r="C570" s="1137" t="s">
        <v>361</v>
      </c>
      <c r="D570" s="1137" t="s">
        <v>363</v>
      </c>
      <c r="E570" s="1137" t="s">
        <v>143</v>
      </c>
      <c r="F570" s="1137" t="s">
        <v>222</v>
      </c>
      <c r="G570" s="1137" t="s">
        <v>221</v>
      </c>
      <c r="H570" s="1131"/>
      <c r="I570" s="1131"/>
    </row>
    <row r="571" spans="1:9">
      <c r="A571" s="1136">
        <v>1161182325</v>
      </c>
      <c r="B571" s="1137" t="s">
        <v>344</v>
      </c>
      <c r="C571" s="1137" t="s">
        <v>359</v>
      </c>
      <c r="D571" s="1137" t="s">
        <v>360</v>
      </c>
      <c r="E571" s="1137" t="s">
        <v>153</v>
      </c>
      <c r="F571" s="1137" t="s">
        <v>222</v>
      </c>
      <c r="G571" s="1137" t="s">
        <v>221</v>
      </c>
      <c r="H571" s="1131"/>
      <c r="I571" s="1131"/>
    </row>
    <row r="572" spans="1:9">
      <c r="A572" s="1136">
        <v>1161224929</v>
      </c>
      <c r="B572" s="1137" t="s">
        <v>802</v>
      </c>
      <c r="C572" s="1137" t="s">
        <v>361</v>
      </c>
      <c r="D572" s="1137" t="s">
        <v>364</v>
      </c>
      <c r="E572" s="1137" t="s">
        <v>146</v>
      </c>
      <c r="F572" s="1137" t="s">
        <v>222</v>
      </c>
      <c r="G572" s="1137" t="s">
        <v>221</v>
      </c>
      <c r="H572" s="1131"/>
      <c r="I572" s="1131"/>
    </row>
    <row r="573" spans="1:9">
      <c r="A573" s="1136">
        <v>1161247730</v>
      </c>
      <c r="B573" s="1137" t="s">
        <v>765</v>
      </c>
      <c r="C573" s="1137" t="s">
        <v>361</v>
      </c>
      <c r="D573" s="1137" t="s">
        <v>364</v>
      </c>
      <c r="E573" s="1137" t="s">
        <v>146</v>
      </c>
      <c r="F573" s="1137" t="s">
        <v>208</v>
      </c>
      <c r="G573" s="1137" t="s">
        <v>207</v>
      </c>
      <c r="H573" s="1131"/>
      <c r="I573" s="1131"/>
    </row>
    <row r="574" spans="1:9">
      <c r="A574" s="1136">
        <v>1161253845</v>
      </c>
      <c r="B574" s="1137" t="s">
        <v>698</v>
      </c>
      <c r="C574" s="1137" t="s">
        <v>6</v>
      </c>
      <c r="D574" s="1137"/>
      <c r="E574" s="1137"/>
      <c r="F574" s="1137" t="s">
        <v>222</v>
      </c>
      <c r="G574" s="1137" t="s">
        <v>221</v>
      </c>
      <c r="H574" s="1131"/>
      <c r="I574" s="1131"/>
    </row>
    <row r="575" spans="1:9">
      <c r="A575" s="1136">
        <v>1161282299</v>
      </c>
      <c r="B575" s="1137" t="s">
        <v>639</v>
      </c>
      <c r="C575" s="1137" t="s">
        <v>361</v>
      </c>
      <c r="D575" s="1137" t="s">
        <v>363</v>
      </c>
      <c r="E575" s="1137" t="s">
        <v>143</v>
      </c>
      <c r="F575" s="1137" t="s">
        <v>222</v>
      </c>
      <c r="G575" s="1137" t="s">
        <v>221</v>
      </c>
      <c r="H575" s="1131"/>
      <c r="I575" s="1131"/>
    </row>
    <row r="576" spans="1:9">
      <c r="A576" s="1136">
        <v>1161322129</v>
      </c>
      <c r="B576" s="1137" t="s">
        <v>667</v>
      </c>
      <c r="C576" s="1137" t="s">
        <v>361</v>
      </c>
      <c r="D576" s="1137" t="s">
        <v>362</v>
      </c>
      <c r="E576" s="1137" t="s">
        <v>139</v>
      </c>
      <c r="F576" s="1137" t="s">
        <v>222</v>
      </c>
      <c r="G576" s="1137" t="s">
        <v>221</v>
      </c>
      <c r="H576" s="1131"/>
      <c r="I576" s="1131"/>
    </row>
    <row r="577" spans="1:9">
      <c r="A577" s="1136">
        <v>1161327615</v>
      </c>
      <c r="B577" s="1137" t="s">
        <v>713</v>
      </c>
      <c r="C577" s="1137" t="s">
        <v>6</v>
      </c>
      <c r="D577" s="1137"/>
      <c r="E577" s="1137"/>
      <c r="F577" s="1137" t="s">
        <v>222</v>
      </c>
      <c r="G577" s="1137" t="s">
        <v>221</v>
      </c>
      <c r="H577" s="1131"/>
      <c r="I577" s="1131"/>
    </row>
    <row r="578" spans="1:9">
      <c r="A578" s="1136">
        <v>1161542460</v>
      </c>
      <c r="B578" s="1137" t="s">
        <v>1395</v>
      </c>
      <c r="C578" s="1137" t="s">
        <v>6</v>
      </c>
      <c r="D578" s="1137"/>
      <c r="E578" s="1137"/>
      <c r="F578" s="1137" t="s">
        <v>222</v>
      </c>
      <c r="G578" s="1137" t="s">
        <v>221</v>
      </c>
      <c r="H578" s="1131"/>
      <c r="I578" s="1131"/>
    </row>
    <row r="579" spans="1:9">
      <c r="A579" s="1136">
        <v>1161551065</v>
      </c>
      <c r="B579" s="1137" t="s">
        <v>792</v>
      </c>
      <c r="C579" s="1137" t="s">
        <v>359</v>
      </c>
      <c r="D579" s="1137" t="s">
        <v>364</v>
      </c>
      <c r="E579" s="1137" t="s">
        <v>146</v>
      </c>
      <c r="F579" s="1137" t="s">
        <v>222</v>
      </c>
      <c r="G579" s="1137" t="s">
        <v>221</v>
      </c>
      <c r="H579" s="1131"/>
      <c r="I579" s="1131"/>
    </row>
    <row r="580" spans="1:9">
      <c r="A580" s="1136">
        <v>1161554556</v>
      </c>
      <c r="B580" s="1137" t="s">
        <v>829</v>
      </c>
      <c r="C580" s="1137" t="s">
        <v>361</v>
      </c>
      <c r="D580" s="1137" t="s">
        <v>830</v>
      </c>
      <c r="E580" s="1137" t="s">
        <v>148</v>
      </c>
      <c r="F580" s="1137" t="s">
        <v>222</v>
      </c>
      <c r="G580" s="1137" t="s">
        <v>221</v>
      </c>
      <c r="H580" s="1131"/>
      <c r="I580" s="1131"/>
    </row>
    <row r="581" spans="1:9">
      <c r="A581" s="1136">
        <v>1161555512</v>
      </c>
      <c r="B581" s="1137" t="s">
        <v>436</v>
      </c>
      <c r="C581" s="1137" t="s">
        <v>361</v>
      </c>
      <c r="D581" s="1137" t="s">
        <v>363</v>
      </c>
      <c r="E581" s="1137" t="s">
        <v>143</v>
      </c>
      <c r="F581" s="1137" t="s">
        <v>198</v>
      </c>
      <c r="G581" s="1137" t="s">
        <v>197</v>
      </c>
      <c r="H581" s="1131"/>
      <c r="I581" s="1131"/>
    </row>
    <row r="582" spans="1:9">
      <c r="A582" s="1136">
        <v>1161635090</v>
      </c>
      <c r="B582" s="1137" t="s">
        <v>919</v>
      </c>
      <c r="C582" s="1137" t="s">
        <v>361</v>
      </c>
      <c r="D582" s="1137" t="s">
        <v>815</v>
      </c>
      <c r="E582" s="1137" t="s">
        <v>229</v>
      </c>
      <c r="F582" s="1137" t="s">
        <v>222</v>
      </c>
      <c r="G582" s="1137" t="s">
        <v>221</v>
      </c>
      <c r="H582" s="1131"/>
      <c r="I582" s="1131"/>
    </row>
    <row r="583" spans="1:9">
      <c r="A583" s="1136">
        <v>1161686200</v>
      </c>
      <c r="B583" s="1137" t="s">
        <v>520</v>
      </c>
      <c r="C583" s="1137" t="s">
        <v>359</v>
      </c>
      <c r="D583" s="1137" t="s">
        <v>365</v>
      </c>
      <c r="E583" s="1137" t="s">
        <v>135</v>
      </c>
      <c r="F583" s="1137" t="s">
        <v>222</v>
      </c>
      <c r="G583" s="1137" t="s">
        <v>221</v>
      </c>
      <c r="H583" s="1131"/>
      <c r="I583" s="1131"/>
    </row>
    <row r="584" spans="1:9">
      <c r="A584" s="1136">
        <v>1161686309</v>
      </c>
      <c r="B584" s="1137" t="s">
        <v>677</v>
      </c>
      <c r="C584" s="1137" t="s">
        <v>6</v>
      </c>
      <c r="D584" s="1137"/>
      <c r="E584" s="1137"/>
      <c r="F584" s="1137" t="s">
        <v>222</v>
      </c>
      <c r="G584" s="1137" t="s">
        <v>221</v>
      </c>
      <c r="H584" s="1131"/>
      <c r="I584" s="1131"/>
    </row>
    <row r="585" spans="1:9">
      <c r="A585" s="1136">
        <v>1161695409</v>
      </c>
      <c r="B585" s="1137" t="s">
        <v>1396</v>
      </c>
      <c r="C585" s="1137" t="s">
        <v>6</v>
      </c>
      <c r="D585" s="1137"/>
      <c r="E585" s="1137"/>
      <c r="F585" s="1137" t="s">
        <v>200</v>
      </c>
      <c r="G585" s="1137" t="s">
        <v>199</v>
      </c>
      <c r="H585" s="1131"/>
      <c r="I585" s="1131"/>
    </row>
    <row r="586" spans="1:9">
      <c r="A586" s="1136">
        <v>1161734760</v>
      </c>
      <c r="B586" s="1137" t="s">
        <v>1397</v>
      </c>
      <c r="C586" s="1137" t="s">
        <v>6</v>
      </c>
      <c r="D586" s="1137"/>
      <c r="E586" s="1137"/>
      <c r="F586" s="1137" t="s">
        <v>202</v>
      </c>
      <c r="G586" s="1137" t="s">
        <v>201</v>
      </c>
      <c r="H586" s="1131"/>
      <c r="I586" s="1131"/>
    </row>
    <row r="587" spans="1:9">
      <c r="A587" s="1136">
        <v>1161749891</v>
      </c>
      <c r="B587" s="1137" t="s">
        <v>753</v>
      </c>
      <c r="C587" s="1137" t="s">
        <v>359</v>
      </c>
      <c r="D587" s="1137" t="s">
        <v>364</v>
      </c>
      <c r="E587" s="1137" t="s">
        <v>146</v>
      </c>
      <c r="F587" s="1137" t="s">
        <v>222</v>
      </c>
      <c r="G587" s="1137" t="s">
        <v>221</v>
      </c>
      <c r="H587" s="1131"/>
      <c r="I587" s="1131"/>
    </row>
    <row r="588" spans="1:9">
      <c r="A588" s="1136">
        <v>1161784682</v>
      </c>
      <c r="B588" s="1137" t="s">
        <v>1182</v>
      </c>
      <c r="C588" s="1137" t="s">
        <v>359</v>
      </c>
      <c r="D588" s="1137" t="s">
        <v>362</v>
      </c>
      <c r="E588" s="1137" t="s">
        <v>139</v>
      </c>
      <c r="F588" s="1137" t="s">
        <v>222</v>
      </c>
      <c r="G588" s="1137" t="s">
        <v>221</v>
      </c>
      <c r="H588" s="1131"/>
      <c r="I588" s="1131"/>
    </row>
    <row r="589" spans="1:9">
      <c r="A589" s="1136">
        <v>1161786976</v>
      </c>
      <c r="B589" s="1137" t="s">
        <v>828</v>
      </c>
      <c r="C589" s="1137" t="s">
        <v>361</v>
      </c>
      <c r="D589" s="1137" t="s">
        <v>812</v>
      </c>
      <c r="E589" s="1137" t="s">
        <v>152</v>
      </c>
      <c r="F589" s="1137" t="s">
        <v>198</v>
      </c>
      <c r="G589" s="1137" t="s">
        <v>197</v>
      </c>
      <c r="H589" s="1131"/>
      <c r="I589" s="1131"/>
    </row>
    <row r="590" spans="1:9">
      <c r="A590" s="1136">
        <v>1161790630</v>
      </c>
      <c r="B590" s="1137" t="s">
        <v>581</v>
      </c>
      <c r="C590" s="1137" t="s">
        <v>361</v>
      </c>
      <c r="D590" s="1137" t="s">
        <v>362</v>
      </c>
      <c r="E590" s="1137" t="s">
        <v>139</v>
      </c>
      <c r="F590" s="1137" t="s">
        <v>222</v>
      </c>
      <c r="G590" s="1137" t="s">
        <v>221</v>
      </c>
      <c r="H590" s="1131"/>
      <c r="I590" s="1131"/>
    </row>
    <row r="591" spans="1:9">
      <c r="A591" s="1136">
        <v>1161790853</v>
      </c>
      <c r="B591" s="1137" t="s">
        <v>1398</v>
      </c>
      <c r="C591" s="1137" t="s">
        <v>6</v>
      </c>
      <c r="D591" s="1137"/>
      <c r="E591" s="1137"/>
      <c r="F591" s="1137" t="s">
        <v>208</v>
      </c>
      <c r="G591" s="1137" t="s">
        <v>207</v>
      </c>
      <c r="H591" s="1131"/>
      <c r="I591" s="1131"/>
    </row>
    <row r="592" spans="1:9">
      <c r="A592" s="1136">
        <v>1161812335</v>
      </c>
      <c r="B592" s="1137" t="s">
        <v>532</v>
      </c>
      <c r="C592" s="1137" t="s">
        <v>6</v>
      </c>
      <c r="D592" s="1137"/>
      <c r="E592" s="1137"/>
      <c r="F592" s="1137" t="s">
        <v>222</v>
      </c>
      <c r="G592" s="1137" t="s">
        <v>221</v>
      </c>
      <c r="H592" s="1131"/>
      <c r="I592" s="1131"/>
    </row>
    <row r="593" spans="1:9">
      <c r="A593" s="1136">
        <v>1161812368</v>
      </c>
      <c r="B593" s="1137" t="s">
        <v>329</v>
      </c>
      <c r="C593" s="1137" t="s">
        <v>361</v>
      </c>
      <c r="D593" s="1137" t="s">
        <v>812</v>
      </c>
      <c r="E593" s="1137" t="s">
        <v>152</v>
      </c>
      <c r="F593" s="1137" t="s">
        <v>218</v>
      </c>
      <c r="G593" s="1137" t="s">
        <v>217</v>
      </c>
      <c r="H593" s="1131"/>
      <c r="I593" s="1131"/>
    </row>
    <row r="594" spans="1:9">
      <c r="A594" s="1136">
        <v>1161829222</v>
      </c>
      <c r="B594" s="1137" t="s">
        <v>670</v>
      </c>
      <c r="C594" s="1137" t="s">
        <v>361</v>
      </c>
      <c r="D594" s="1137" t="s">
        <v>362</v>
      </c>
      <c r="E594" s="1137" t="s">
        <v>139</v>
      </c>
      <c r="F594" s="1137" t="s">
        <v>222</v>
      </c>
      <c r="G594" s="1137" t="s">
        <v>221</v>
      </c>
      <c r="H594" s="1131"/>
      <c r="I594" s="1131"/>
    </row>
    <row r="595" spans="1:9">
      <c r="A595" s="1136">
        <v>1161858197</v>
      </c>
      <c r="B595" s="1137" t="s">
        <v>866</v>
      </c>
      <c r="C595" s="1137" t="s">
        <v>361</v>
      </c>
      <c r="D595" s="1137" t="s">
        <v>815</v>
      </c>
      <c r="E595" s="1137" t="s">
        <v>229</v>
      </c>
      <c r="F595" s="1137" t="s">
        <v>222</v>
      </c>
      <c r="G595" s="1137" t="s">
        <v>221</v>
      </c>
      <c r="H595" s="1131"/>
      <c r="I595" s="1131"/>
    </row>
    <row r="596" spans="1:9">
      <c r="A596" s="1136">
        <v>1161878013</v>
      </c>
      <c r="B596" s="1137" t="s">
        <v>569</v>
      </c>
      <c r="C596" s="1137" t="s">
        <v>361</v>
      </c>
      <c r="D596" s="1137" t="s">
        <v>365</v>
      </c>
      <c r="E596" s="1137" t="s">
        <v>135</v>
      </c>
      <c r="F596" s="1137" t="s">
        <v>222</v>
      </c>
      <c r="G596" s="1137" t="s">
        <v>221</v>
      </c>
      <c r="H596" s="1131"/>
      <c r="I596" s="1131"/>
    </row>
    <row r="597" spans="1:9">
      <c r="A597" s="1136">
        <v>1161878468</v>
      </c>
      <c r="B597" s="1137" t="s">
        <v>550</v>
      </c>
      <c r="C597" s="1137" t="s">
        <v>361</v>
      </c>
      <c r="D597" s="1137" t="s">
        <v>363</v>
      </c>
      <c r="E597" s="1137" t="s">
        <v>143</v>
      </c>
      <c r="F597" s="1137" t="s">
        <v>222</v>
      </c>
      <c r="G597" s="1137" t="s">
        <v>221</v>
      </c>
      <c r="H597" s="1131"/>
      <c r="I597" s="1131"/>
    </row>
    <row r="598" spans="1:9">
      <c r="A598" s="1136">
        <v>1161927166</v>
      </c>
      <c r="B598" s="1137" t="s">
        <v>634</v>
      </c>
      <c r="C598" s="1137" t="s">
        <v>361</v>
      </c>
      <c r="D598" s="1137" t="s">
        <v>366</v>
      </c>
      <c r="E598" s="1137" t="s">
        <v>96</v>
      </c>
      <c r="F598" s="1137" t="s">
        <v>222</v>
      </c>
      <c r="G598" s="1137" t="s">
        <v>221</v>
      </c>
      <c r="H598" s="1131"/>
      <c r="I598" s="1131"/>
    </row>
    <row r="599" spans="1:9">
      <c r="A599" s="1136">
        <v>1161966081</v>
      </c>
      <c r="B599" s="1137" t="s">
        <v>785</v>
      </c>
      <c r="C599" s="1137" t="s">
        <v>361</v>
      </c>
      <c r="D599" s="1137" t="s">
        <v>360</v>
      </c>
      <c r="E599" s="1137" t="s">
        <v>153</v>
      </c>
      <c r="F599" s="1137" t="s">
        <v>228</v>
      </c>
      <c r="G599" s="1137" t="s">
        <v>227</v>
      </c>
      <c r="H599" s="1131"/>
      <c r="I599" s="1131"/>
    </row>
    <row r="600" spans="1:9">
      <c r="A600" s="1136">
        <v>1161978573</v>
      </c>
      <c r="B600" s="1137" t="s">
        <v>1399</v>
      </c>
      <c r="C600" s="1137" t="s">
        <v>6</v>
      </c>
      <c r="D600" s="1137"/>
      <c r="E600" s="1137"/>
      <c r="F600" s="1137" t="s">
        <v>222</v>
      </c>
      <c r="G600" s="1137" t="s">
        <v>221</v>
      </c>
      <c r="H600" s="1131"/>
      <c r="I600" s="1131"/>
    </row>
    <row r="601" spans="1:9">
      <c r="A601" s="1136">
        <v>1162003793</v>
      </c>
      <c r="B601" s="1137" t="s">
        <v>813</v>
      </c>
      <c r="C601" s="1137" t="s">
        <v>6</v>
      </c>
      <c r="D601" s="1137"/>
      <c r="E601" s="1137"/>
      <c r="F601" s="1137" t="s">
        <v>226</v>
      </c>
      <c r="G601" s="1137" t="s">
        <v>225</v>
      </c>
      <c r="H601" s="1131"/>
      <c r="I601" s="1131"/>
    </row>
    <row r="602" spans="1:9">
      <c r="A602" s="1136">
        <v>1162044243</v>
      </c>
      <c r="B602" s="1137" t="s">
        <v>454</v>
      </c>
      <c r="C602" s="1137" t="s">
        <v>359</v>
      </c>
      <c r="D602" s="1137" t="s">
        <v>360</v>
      </c>
      <c r="E602" s="1137" t="s">
        <v>153</v>
      </c>
      <c r="F602" s="1137" t="s">
        <v>222</v>
      </c>
      <c r="G602" s="1137" t="s">
        <v>221</v>
      </c>
      <c r="H602" s="1131"/>
      <c r="I602" s="1131"/>
    </row>
    <row r="603" spans="1:9">
      <c r="A603" s="1136">
        <v>1162066618</v>
      </c>
      <c r="B603" s="1137" t="s">
        <v>1400</v>
      </c>
      <c r="C603" s="1137" t="s">
        <v>6</v>
      </c>
      <c r="D603" s="1137"/>
      <c r="E603" s="1137"/>
      <c r="F603" s="1137" t="s">
        <v>200</v>
      </c>
      <c r="G603" s="1137" t="s">
        <v>199</v>
      </c>
      <c r="H603" s="1131"/>
      <c r="I603" s="1131"/>
    </row>
    <row r="604" spans="1:9">
      <c r="A604" s="1136">
        <v>1162108469</v>
      </c>
      <c r="B604" s="1137" t="s">
        <v>1401</v>
      </c>
      <c r="C604" s="1137" t="s">
        <v>6</v>
      </c>
      <c r="D604" s="1137"/>
      <c r="E604" s="1137"/>
      <c r="F604" s="1137" t="s">
        <v>206</v>
      </c>
      <c r="G604" s="1137" t="s">
        <v>205</v>
      </c>
      <c r="H604" s="1131"/>
      <c r="I604" s="1131"/>
    </row>
    <row r="605" spans="1:9">
      <c r="A605" s="1136">
        <v>1162124300</v>
      </c>
      <c r="B605" s="1137" t="s">
        <v>958</v>
      </c>
      <c r="C605" s="1137" t="s">
        <v>6</v>
      </c>
      <c r="D605" s="1137"/>
      <c r="E605" s="1137"/>
      <c r="F605" s="1137" t="s">
        <v>204</v>
      </c>
      <c r="G605" s="1137" t="s">
        <v>203</v>
      </c>
      <c r="H605" s="1131"/>
      <c r="I605" s="1131"/>
    </row>
    <row r="606" spans="1:9">
      <c r="A606" s="1136">
        <v>1162238613</v>
      </c>
      <c r="B606" s="1137" t="s">
        <v>441</v>
      </c>
      <c r="C606" s="1137" t="s">
        <v>361</v>
      </c>
      <c r="D606" s="1137" t="s">
        <v>362</v>
      </c>
      <c r="E606" s="1137" t="s">
        <v>139</v>
      </c>
      <c r="F606" s="1137" t="s">
        <v>200</v>
      </c>
      <c r="G606" s="1137" t="s">
        <v>199</v>
      </c>
      <c r="H606" s="1131"/>
      <c r="I606" s="1131"/>
    </row>
    <row r="607" spans="1:9">
      <c r="A607" s="1136">
        <v>1162275623</v>
      </c>
      <c r="B607" s="1137" t="s">
        <v>1402</v>
      </c>
      <c r="C607" s="1137" t="s">
        <v>6</v>
      </c>
      <c r="D607" s="1137"/>
      <c r="E607" s="1137"/>
      <c r="F607" s="1137" t="s">
        <v>228</v>
      </c>
      <c r="G607" s="1137" t="s">
        <v>227</v>
      </c>
      <c r="H607" s="1131"/>
      <c r="I607" s="1131"/>
    </row>
    <row r="608" spans="1:9">
      <c r="A608" s="1136">
        <v>1162315296</v>
      </c>
      <c r="B608" s="1137" t="s">
        <v>315</v>
      </c>
      <c r="C608" s="1137" t="s">
        <v>6</v>
      </c>
      <c r="D608" s="1137"/>
      <c r="E608" s="1137"/>
      <c r="F608" s="1137" t="s">
        <v>222</v>
      </c>
      <c r="G608" s="1137" t="s">
        <v>221</v>
      </c>
      <c r="H608" s="1131"/>
      <c r="I608" s="1131"/>
    </row>
    <row r="609" spans="1:9">
      <c r="A609" s="1136">
        <v>1162343108</v>
      </c>
      <c r="B609" s="1137" t="s">
        <v>1183</v>
      </c>
      <c r="C609" s="1137" t="s">
        <v>359</v>
      </c>
      <c r="D609" s="1137" t="s">
        <v>365</v>
      </c>
      <c r="E609" s="1137" t="s">
        <v>135</v>
      </c>
      <c r="F609" s="1137" t="s">
        <v>222</v>
      </c>
      <c r="G609" s="1137" t="s">
        <v>221</v>
      </c>
      <c r="H609" s="1131"/>
      <c r="I609" s="1131"/>
    </row>
    <row r="610" spans="1:9">
      <c r="A610" s="1136">
        <v>1162363528</v>
      </c>
      <c r="B610" s="1137" t="s">
        <v>379</v>
      </c>
      <c r="C610" s="1137" t="s">
        <v>361</v>
      </c>
      <c r="D610" s="1137" t="s">
        <v>360</v>
      </c>
      <c r="E610" s="1137" t="s">
        <v>153</v>
      </c>
      <c r="F610" s="1137" t="s">
        <v>204</v>
      </c>
      <c r="G610" s="1137" t="s">
        <v>203</v>
      </c>
      <c r="H610" s="1131"/>
      <c r="I610" s="1131"/>
    </row>
    <row r="611" spans="1:9">
      <c r="A611" s="1136">
        <v>1162380977</v>
      </c>
      <c r="B611" s="1137" t="s">
        <v>668</v>
      </c>
      <c r="C611" s="1137" t="s">
        <v>361</v>
      </c>
      <c r="D611" s="1137" t="s">
        <v>363</v>
      </c>
      <c r="E611" s="1137" t="s">
        <v>143</v>
      </c>
      <c r="F611" s="1137" t="s">
        <v>198</v>
      </c>
      <c r="G611" s="1137" t="s">
        <v>197</v>
      </c>
      <c r="H611" s="1131"/>
      <c r="I611" s="1131"/>
    </row>
    <row r="612" spans="1:9">
      <c r="A612" s="1136">
        <v>1162428909</v>
      </c>
      <c r="B612" s="1137" t="s">
        <v>854</v>
      </c>
      <c r="C612" s="1137" t="s">
        <v>361</v>
      </c>
      <c r="D612" s="1137" t="s">
        <v>815</v>
      </c>
      <c r="E612" s="1137" t="s">
        <v>229</v>
      </c>
      <c r="F612" s="1137" t="s">
        <v>218</v>
      </c>
      <c r="G612" s="1137" t="s">
        <v>217</v>
      </c>
      <c r="H612" s="1131"/>
      <c r="I612" s="1131"/>
    </row>
    <row r="613" spans="1:9">
      <c r="A613" s="1136">
        <v>1162474085</v>
      </c>
      <c r="B613" s="1137" t="s">
        <v>1403</v>
      </c>
      <c r="C613" s="1137" t="s">
        <v>6</v>
      </c>
      <c r="D613" s="1137"/>
      <c r="E613" s="1137"/>
      <c r="F613" s="1137" t="s">
        <v>222</v>
      </c>
      <c r="G613" s="1137" t="s">
        <v>221</v>
      </c>
      <c r="H613" s="1131"/>
      <c r="I613" s="1131"/>
    </row>
    <row r="614" spans="1:9">
      <c r="A614" s="1136">
        <v>1162480926</v>
      </c>
      <c r="B614" s="1137" t="s">
        <v>433</v>
      </c>
      <c r="C614" s="1137" t="s">
        <v>361</v>
      </c>
      <c r="D614" s="1137" t="s">
        <v>362</v>
      </c>
      <c r="E614" s="1137" t="s">
        <v>139</v>
      </c>
      <c r="F614" s="1137" t="s">
        <v>222</v>
      </c>
      <c r="G614" s="1137" t="s">
        <v>221</v>
      </c>
      <c r="H614" s="1131"/>
      <c r="I614" s="1131"/>
    </row>
    <row r="615" spans="1:9">
      <c r="A615" s="1136">
        <v>1162511449</v>
      </c>
      <c r="B615" s="1137" t="s">
        <v>1404</v>
      </c>
      <c r="C615" s="1137" t="s">
        <v>6</v>
      </c>
      <c r="D615" s="1137"/>
      <c r="E615" s="1137"/>
      <c r="F615" s="1137" t="s">
        <v>198</v>
      </c>
      <c r="G615" s="1137" t="s">
        <v>197</v>
      </c>
      <c r="H615" s="1131"/>
      <c r="I615" s="1131"/>
    </row>
    <row r="616" spans="1:9">
      <c r="A616" s="1136">
        <v>1162580592</v>
      </c>
      <c r="B616" s="1137" t="s">
        <v>535</v>
      </c>
      <c r="C616" s="1137" t="s">
        <v>359</v>
      </c>
      <c r="D616" s="1137" t="s">
        <v>362</v>
      </c>
      <c r="E616" s="1137" t="s">
        <v>139</v>
      </c>
      <c r="F616" s="1137" t="s">
        <v>222</v>
      </c>
      <c r="G616" s="1137" t="s">
        <v>221</v>
      </c>
      <c r="H616" s="1131"/>
      <c r="I616" s="1131"/>
    </row>
    <row r="617" spans="1:9">
      <c r="A617" s="1136">
        <v>1162580949</v>
      </c>
      <c r="B617" s="1137" t="s">
        <v>1405</v>
      </c>
      <c r="C617" s="1137" t="s">
        <v>6</v>
      </c>
      <c r="D617" s="1137"/>
      <c r="E617" s="1137"/>
      <c r="F617" s="1137" t="s">
        <v>222</v>
      </c>
      <c r="G617" s="1137" t="s">
        <v>221</v>
      </c>
      <c r="H617" s="1131"/>
      <c r="I617" s="1131"/>
    </row>
    <row r="618" spans="1:9">
      <c r="A618" s="1136">
        <v>1162592555</v>
      </c>
      <c r="B618" s="1137" t="s">
        <v>459</v>
      </c>
      <c r="C618" s="1137" t="s">
        <v>361</v>
      </c>
      <c r="D618" s="1137" t="s">
        <v>364</v>
      </c>
      <c r="E618" s="1137" t="s">
        <v>146</v>
      </c>
      <c r="F618" s="1137" t="s">
        <v>222</v>
      </c>
      <c r="G618" s="1137" t="s">
        <v>221</v>
      </c>
      <c r="H618" s="1131"/>
      <c r="I618" s="1131"/>
    </row>
    <row r="619" spans="1:9">
      <c r="A619" s="1136">
        <v>1162610548</v>
      </c>
      <c r="B619" s="1137" t="s">
        <v>551</v>
      </c>
      <c r="C619" s="1137" t="s">
        <v>361</v>
      </c>
      <c r="D619" s="1137" t="s">
        <v>363</v>
      </c>
      <c r="E619" s="1137" t="s">
        <v>143</v>
      </c>
      <c r="F619" s="1137" t="s">
        <v>222</v>
      </c>
      <c r="G619" s="1137" t="s">
        <v>221</v>
      </c>
      <c r="H619" s="1131"/>
      <c r="I619" s="1131"/>
    </row>
    <row r="620" spans="1:9">
      <c r="A620" s="1136">
        <v>1162623525</v>
      </c>
      <c r="B620" s="1137" t="s">
        <v>930</v>
      </c>
      <c r="C620" s="1137" t="s">
        <v>6</v>
      </c>
      <c r="D620" s="1137"/>
      <c r="E620" s="1137"/>
      <c r="F620" s="1137" t="s">
        <v>212</v>
      </c>
      <c r="G620" s="1137" t="s">
        <v>211</v>
      </c>
      <c r="H620" s="1131"/>
      <c r="I620" s="1131"/>
    </row>
    <row r="621" spans="1:9">
      <c r="A621" s="1136">
        <v>1162655121</v>
      </c>
      <c r="B621" s="1137" t="s">
        <v>1406</v>
      </c>
      <c r="C621" s="1137" t="s">
        <v>6</v>
      </c>
      <c r="D621" s="1137"/>
      <c r="E621" s="1137"/>
      <c r="F621" s="1137" t="s">
        <v>208</v>
      </c>
      <c r="G621" s="1137" t="s">
        <v>207</v>
      </c>
      <c r="H621" s="1131"/>
      <c r="I621" s="1131"/>
    </row>
    <row r="622" spans="1:9">
      <c r="A622" s="1136">
        <v>1162673835</v>
      </c>
      <c r="B622" s="1137" t="s">
        <v>424</v>
      </c>
      <c r="C622" s="1137" t="s">
        <v>361</v>
      </c>
      <c r="D622" s="1137" t="s">
        <v>362</v>
      </c>
      <c r="E622" s="1137" t="s">
        <v>139</v>
      </c>
      <c r="F622" s="1137" t="s">
        <v>196</v>
      </c>
      <c r="G622" s="1137" t="s">
        <v>195</v>
      </c>
      <c r="H622" s="1131"/>
      <c r="I622" s="1131"/>
    </row>
    <row r="623" spans="1:9">
      <c r="A623" s="1136">
        <v>1162692579</v>
      </c>
      <c r="B623" s="1137" t="s">
        <v>1184</v>
      </c>
      <c r="C623" s="1137" t="s">
        <v>359</v>
      </c>
      <c r="D623" s="1137" t="s">
        <v>362</v>
      </c>
      <c r="E623" s="1137" t="s">
        <v>139</v>
      </c>
      <c r="F623" s="1137" t="s">
        <v>200</v>
      </c>
      <c r="G623" s="1137" t="s">
        <v>199</v>
      </c>
      <c r="H623" s="1131"/>
      <c r="I623" s="1131"/>
    </row>
    <row r="624" spans="1:9">
      <c r="A624" s="1136">
        <v>1162693221</v>
      </c>
      <c r="B624" s="1137" t="s">
        <v>1185</v>
      </c>
      <c r="C624" s="1137" t="s">
        <v>359</v>
      </c>
      <c r="D624" s="1137" t="s">
        <v>360</v>
      </c>
      <c r="E624" s="1137" t="s">
        <v>153</v>
      </c>
      <c r="F624" s="1137" t="s">
        <v>222</v>
      </c>
      <c r="G624" s="1137" t="s">
        <v>221</v>
      </c>
      <c r="H624" s="1131"/>
      <c r="I624" s="1131"/>
    </row>
    <row r="625" spans="1:9">
      <c r="A625" s="1136">
        <v>1162743620</v>
      </c>
      <c r="B625" s="1137" t="s">
        <v>1186</v>
      </c>
      <c r="C625" s="1137" t="s">
        <v>361</v>
      </c>
      <c r="D625" s="1137" t="s">
        <v>362</v>
      </c>
      <c r="E625" s="1137" t="s">
        <v>139</v>
      </c>
      <c r="F625" s="1137" t="s">
        <v>222</v>
      </c>
      <c r="G625" s="1137" t="s">
        <v>221</v>
      </c>
      <c r="H625" s="1131"/>
      <c r="I625" s="1131"/>
    </row>
    <row r="626" spans="1:9">
      <c r="A626" s="1136">
        <v>1162766795</v>
      </c>
      <c r="B626" s="1137" t="s">
        <v>1407</v>
      </c>
      <c r="C626" s="1137" t="s">
        <v>6</v>
      </c>
      <c r="D626" s="1137"/>
      <c r="E626" s="1137"/>
      <c r="F626" s="1137" t="s">
        <v>204</v>
      </c>
      <c r="G626" s="1137" t="s">
        <v>203</v>
      </c>
      <c r="H626" s="1131"/>
      <c r="I626" s="1131"/>
    </row>
    <row r="627" spans="1:9">
      <c r="A627" s="1136">
        <v>1162775457</v>
      </c>
      <c r="B627" s="1137" t="s">
        <v>1187</v>
      </c>
      <c r="C627" s="1137" t="s">
        <v>359</v>
      </c>
      <c r="D627" s="1137" t="s">
        <v>365</v>
      </c>
      <c r="E627" s="1137" t="s">
        <v>135</v>
      </c>
      <c r="F627" s="1137" t="s">
        <v>222</v>
      </c>
      <c r="G627" s="1137" t="s">
        <v>221</v>
      </c>
      <c r="H627" s="1131"/>
      <c r="I627" s="1131"/>
    </row>
    <row r="628" spans="1:9">
      <c r="A628" s="1136">
        <v>1162777222</v>
      </c>
      <c r="B628" s="1137" t="s">
        <v>426</v>
      </c>
      <c r="C628" s="1137" t="s">
        <v>361</v>
      </c>
      <c r="D628" s="1137" t="s">
        <v>362</v>
      </c>
      <c r="E628" s="1137" t="s">
        <v>139</v>
      </c>
      <c r="F628" s="1137" t="s">
        <v>222</v>
      </c>
      <c r="G628" s="1137" t="s">
        <v>221</v>
      </c>
      <c r="H628" s="1131"/>
      <c r="I628" s="1131"/>
    </row>
    <row r="629" spans="1:9">
      <c r="A629" s="1136">
        <v>1162782388</v>
      </c>
      <c r="B629" s="1137" t="s">
        <v>518</v>
      </c>
      <c r="C629" s="1137" t="s">
        <v>359</v>
      </c>
      <c r="D629" s="1137" t="s">
        <v>362</v>
      </c>
      <c r="E629" s="1137" t="s">
        <v>139</v>
      </c>
      <c r="F629" s="1137" t="s">
        <v>222</v>
      </c>
      <c r="G629" s="1137" t="s">
        <v>221</v>
      </c>
      <c r="H629" s="1131"/>
      <c r="I629" s="1131"/>
    </row>
    <row r="630" spans="1:9">
      <c r="A630" s="1136">
        <v>1162785399</v>
      </c>
      <c r="B630" s="1137" t="s">
        <v>1408</v>
      </c>
      <c r="C630" s="1137" t="s">
        <v>6</v>
      </c>
      <c r="D630" s="1137"/>
      <c r="E630" s="1137"/>
      <c r="F630" s="1137" t="s">
        <v>222</v>
      </c>
      <c r="G630" s="1137" t="s">
        <v>221</v>
      </c>
      <c r="H630" s="1131"/>
      <c r="I630" s="1131"/>
    </row>
    <row r="631" spans="1:9">
      <c r="A631" s="1136">
        <v>1162791991</v>
      </c>
      <c r="B631" s="1137" t="s">
        <v>553</v>
      </c>
      <c r="C631" s="1137" t="s">
        <v>361</v>
      </c>
      <c r="D631" s="1137" t="s">
        <v>362</v>
      </c>
      <c r="E631" s="1137" t="s">
        <v>139</v>
      </c>
      <c r="F631" s="1137" t="s">
        <v>222</v>
      </c>
      <c r="G631" s="1137" t="s">
        <v>221</v>
      </c>
      <c r="H631" s="1131"/>
      <c r="I631" s="1131"/>
    </row>
    <row r="632" spans="1:9">
      <c r="A632" s="1136">
        <v>1162805460</v>
      </c>
      <c r="B632" s="1137" t="s">
        <v>847</v>
      </c>
      <c r="C632" s="1137" t="s">
        <v>361</v>
      </c>
      <c r="D632" s="1137" t="s">
        <v>815</v>
      </c>
      <c r="E632" s="1137" t="s">
        <v>229</v>
      </c>
      <c r="F632" s="1137" t="s">
        <v>222</v>
      </c>
      <c r="G632" s="1137" t="s">
        <v>221</v>
      </c>
      <c r="H632" s="1131"/>
      <c r="I632" s="1131"/>
    </row>
    <row r="633" spans="1:9">
      <c r="A633" s="1136">
        <v>1162816855</v>
      </c>
      <c r="B633" s="1137" t="s">
        <v>1188</v>
      </c>
      <c r="C633" s="1137" t="s">
        <v>361</v>
      </c>
      <c r="D633" s="1137" t="s">
        <v>360</v>
      </c>
      <c r="E633" s="1137" t="s">
        <v>153</v>
      </c>
      <c r="F633" s="1137" t="s">
        <v>212</v>
      </c>
      <c r="G633" s="1137" t="s">
        <v>211</v>
      </c>
      <c r="H633" s="1131"/>
      <c r="I633" s="1131"/>
    </row>
    <row r="634" spans="1:9">
      <c r="A634" s="1136">
        <v>1162823240</v>
      </c>
      <c r="B634" s="1137" t="s">
        <v>1189</v>
      </c>
      <c r="C634" s="1137" t="s">
        <v>359</v>
      </c>
      <c r="D634" s="1137" t="s">
        <v>360</v>
      </c>
      <c r="E634" s="1137" t="s">
        <v>153</v>
      </c>
      <c r="F634" s="1137" t="s">
        <v>226</v>
      </c>
      <c r="G634" s="1137" t="s">
        <v>225</v>
      </c>
      <c r="H634" s="1131"/>
      <c r="I634" s="1131"/>
    </row>
    <row r="635" spans="1:9">
      <c r="A635" s="1136">
        <v>1162835848</v>
      </c>
      <c r="B635" s="1137" t="s">
        <v>527</v>
      </c>
      <c r="C635" s="1137" t="s">
        <v>6</v>
      </c>
      <c r="D635" s="1137"/>
      <c r="E635" s="1137"/>
      <c r="F635" s="1137" t="s">
        <v>222</v>
      </c>
      <c r="G635" s="1137" t="s">
        <v>221</v>
      </c>
      <c r="H635" s="1131"/>
      <c r="I635" s="1131"/>
    </row>
    <row r="636" spans="1:9">
      <c r="A636" s="1136">
        <v>1162844972</v>
      </c>
      <c r="B636" s="1137" t="s">
        <v>462</v>
      </c>
      <c r="C636" s="1137" t="s">
        <v>361</v>
      </c>
      <c r="D636" s="1137" t="s">
        <v>363</v>
      </c>
      <c r="E636" s="1137" t="s">
        <v>143</v>
      </c>
      <c r="F636" s="1137" t="s">
        <v>210</v>
      </c>
      <c r="G636" s="1137" t="s">
        <v>209</v>
      </c>
      <c r="H636" s="1131"/>
      <c r="I636" s="1131"/>
    </row>
    <row r="637" spans="1:9">
      <c r="A637" s="1136">
        <v>1162892153</v>
      </c>
      <c r="B637" s="1137" t="s">
        <v>1190</v>
      </c>
      <c r="C637" s="1137" t="s">
        <v>361</v>
      </c>
      <c r="D637" s="1137" t="s">
        <v>366</v>
      </c>
      <c r="E637" s="1137" t="s">
        <v>96</v>
      </c>
      <c r="F637" s="1137" t="s">
        <v>222</v>
      </c>
      <c r="G637" s="1137" t="s">
        <v>221</v>
      </c>
      <c r="H637" s="1131"/>
      <c r="I637" s="1131"/>
    </row>
    <row r="638" spans="1:9">
      <c r="A638" s="1136">
        <v>1162896857</v>
      </c>
      <c r="B638" s="1137" t="s">
        <v>1191</v>
      </c>
      <c r="C638" s="1137" t="s">
        <v>359</v>
      </c>
      <c r="D638" s="1137" t="s">
        <v>362</v>
      </c>
      <c r="E638" s="1137" t="s">
        <v>139</v>
      </c>
      <c r="F638" s="1137" t="s">
        <v>222</v>
      </c>
      <c r="G638" s="1137" t="s">
        <v>221</v>
      </c>
      <c r="H638" s="1131"/>
      <c r="I638" s="1131"/>
    </row>
    <row r="639" spans="1:9">
      <c r="A639" s="1136">
        <v>1162898564</v>
      </c>
      <c r="B639" s="1137" t="s">
        <v>1192</v>
      </c>
      <c r="C639" s="1137" t="s">
        <v>361</v>
      </c>
      <c r="D639" s="1137" t="s">
        <v>363</v>
      </c>
      <c r="E639" s="1137" t="s">
        <v>143</v>
      </c>
      <c r="F639" s="1137" t="s">
        <v>196</v>
      </c>
      <c r="G639" s="1137" t="s">
        <v>195</v>
      </c>
      <c r="H639" s="1131"/>
      <c r="I639" s="1131"/>
    </row>
    <row r="640" spans="1:9">
      <c r="A640" s="1136">
        <v>1162927793</v>
      </c>
      <c r="B640" s="1137" t="s">
        <v>1409</v>
      </c>
      <c r="C640" s="1137" t="s">
        <v>6</v>
      </c>
      <c r="D640" s="1137"/>
      <c r="E640" s="1137"/>
      <c r="F640" s="1137" t="s">
        <v>196</v>
      </c>
      <c r="G640" s="1137" t="s">
        <v>195</v>
      </c>
      <c r="H640" s="1131"/>
      <c r="I640" s="1131"/>
    </row>
    <row r="641" spans="1:9">
      <c r="A641" s="1136">
        <v>1162930615</v>
      </c>
      <c r="B641" s="1137" t="s">
        <v>432</v>
      </c>
      <c r="C641" s="1137" t="s">
        <v>361</v>
      </c>
      <c r="D641" s="1137" t="s">
        <v>363</v>
      </c>
      <c r="E641" s="1137" t="s">
        <v>143</v>
      </c>
      <c r="F641" s="1137" t="s">
        <v>222</v>
      </c>
      <c r="G641" s="1137" t="s">
        <v>221</v>
      </c>
      <c r="H641" s="1131"/>
      <c r="I641" s="1131"/>
    </row>
    <row r="642" spans="1:9">
      <c r="A642" s="1136">
        <v>1162941927</v>
      </c>
      <c r="B642" s="1137" t="s">
        <v>697</v>
      </c>
      <c r="C642" s="1137" t="s">
        <v>6</v>
      </c>
      <c r="D642" s="1137"/>
      <c r="E642" s="1137"/>
      <c r="F642" s="1137" t="s">
        <v>222</v>
      </c>
      <c r="G642" s="1137" t="s">
        <v>221</v>
      </c>
      <c r="H642" s="1131"/>
      <c r="I642" s="1131"/>
    </row>
    <row r="643" spans="1:9">
      <c r="A643" s="1136">
        <v>1162974902</v>
      </c>
      <c r="B643" s="1137" t="s">
        <v>427</v>
      </c>
      <c r="C643" s="1137" t="s">
        <v>361</v>
      </c>
      <c r="D643" s="1137" t="s">
        <v>363</v>
      </c>
      <c r="E643" s="1137" t="s">
        <v>143</v>
      </c>
      <c r="F643" s="1137" t="s">
        <v>220</v>
      </c>
      <c r="G643" s="1137" t="s">
        <v>219</v>
      </c>
      <c r="H643" s="1131"/>
      <c r="I643" s="1131"/>
    </row>
    <row r="644" spans="1:9">
      <c r="A644" s="1136">
        <v>1162983218</v>
      </c>
      <c r="B644" s="1137" t="s">
        <v>1193</v>
      </c>
      <c r="C644" s="1137" t="s">
        <v>359</v>
      </c>
      <c r="D644" s="1137" t="s">
        <v>360</v>
      </c>
      <c r="E644" s="1137" t="s">
        <v>153</v>
      </c>
      <c r="F644" s="1137" t="s">
        <v>226</v>
      </c>
      <c r="G644" s="1137" t="s">
        <v>225</v>
      </c>
      <c r="H644" s="1131"/>
      <c r="I644" s="1131"/>
    </row>
    <row r="645" spans="1:9">
      <c r="A645" s="1136">
        <v>1163009112</v>
      </c>
      <c r="B645" s="1137" t="s">
        <v>567</v>
      </c>
      <c r="C645" s="1137" t="s">
        <v>361</v>
      </c>
      <c r="D645" s="1137" t="s">
        <v>365</v>
      </c>
      <c r="E645" s="1137" t="s">
        <v>135</v>
      </c>
      <c r="F645" s="1137" t="s">
        <v>200</v>
      </c>
      <c r="G645" s="1137" t="s">
        <v>199</v>
      </c>
      <c r="H645" s="1131"/>
      <c r="I645" s="1131"/>
    </row>
    <row r="646" spans="1:9">
      <c r="A646" s="1136">
        <v>1163018758</v>
      </c>
      <c r="B646" s="1137" t="s">
        <v>1410</v>
      </c>
      <c r="C646" s="1137" t="s">
        <v>6</v>
      </c>
      <c r="D646" s="1137"/>
      <c r="E646" s="1137"/>
      <c r="F646" s="1137" t="s">
        <v>208</v>
      </c>
      <c r="G646" s="1137" t="s">
        <v>207</v>
      </c>
      <c r="H646" s="1131"/>
      <c r="I646" s="1131"/>
    </row>
    <row r="647" spans="1:9">
      <c r="A647" s="1136">
        <v>1163068381</v>
      </c>
      <c r="B647" s="1137" t="s">
        <v>644</v>
      </c>
      <c r="C647" s="1137" t="s">
        <v>361</v>
      </c>
      <c r="D647" s="1137" t="s">
        <v>363</v>
      </c>
      <c r="E647" s="1137" t="s">
        <v>143</v>
      </c>
      <c r="F647" s="1137" t="s">
        <v>222</v>
      </c>
      <c r="G647" s="1137" t="s">
        <v>221</v>
      </c>
      <c r="H647" s="1131"/>
      <c r="I647" s="1131"/>
    </row>
    <row r="648" spans="1:9">
      <c r="A648" s="1136">
        <v>1163084453</v>
      </c>
      <c r="B648" s="1137" t="s">
        <v>1411</v>
      </c>
      <c r="C648" s="1137" t="s">
        <v>6</v>
      </c>
      <c r="D648" s="1137"/>
      <c r="E648" s="1137"/>
      <c r="F648" s="1137" t="s">
        <v>228</v>
      </c>
      <c r="G648" s="1137" t="s">
        <v>227</v>
      </c>
      <c r="H648" s="1131"/>
      <c r="I648" s="1131"/>
    </row>
    <row r="649" spans="1:9">
      <c r="A649" s="1136">
        <v>1163146203</v>
      </c>
      <c r="B649" s="1137" t="s">
        <v>806</v>
      </c>
      <c r="C649" s="1137" t="s">
        <v>361</v>
      </c>
      <c r="D649" s="1137" t="s">
        <v>360</v>
      </c>
      <c r="E649" s="1137" t="s">
        <v>153</v>
      </c>
      <c r="F649" s="1137" t="s">
        <v>222</v>
      </c>
      <c r="G649" s="1137" t="s">
        <v>221</v>
      </c>
      <c r="H649" s="1131"/>
      <c r="I649" s="1131"/>
    </row>
    <row r="650" spans="1:9">
      <c r="A650" s="1136">
        <v>1163197974</v>
      </c>
      <c r="B650" s="1137" t="s">
        <v>579</v>
      </c>
      <c r="C650" s="1137" t="s">
        <v>361</v>
      </c>
      <c r="D650" s="1137" t="s">
        <v>365</v>
      </c>
      <c r="E650" s="1137" t="s">
        <v>135</v>
      </c>
      <c r="F650" s="1137" t="s">
        <v>222</v>
      </c>
      <c r="G650" s="1137" t="s">
        <v>221</v>
      </c>
      <c r="H650" s="1131"/>
      <c r="I650" s="1131"/>
    </row>
    <row r="651" spans="1:9">
      <c r="A651" s="1136">
        <v>1163265888</v>
      </c>
      <c r="B651" s="1137" t="s">
        <v>638</v>
      </c>
      <c r="C651" s="1137" t="s">
        <v>361</v>
      </c>
      <c r="D651" s="1137" t="s">
        <v>363</v>
      </c>
      <c r="E651" s="1137" t="s">
        <v>143</v>
      </c>
      <c r="F651" s="1137" t="s">
        <v>200</v>
      </c>
      <c r="G651" s="1137" t="s">
        <v>199</v>
      </c>
      <c r="H651" s="1131"/>
      <c r="I651" s="1131"/>
    </row>
    <row r="652" spans="1:9">
      <c r="A652" s="1136">
        <v>1163319750</v>
      </c>
      <c r="B652" s="1137" t="s">
        <v>1194</v>
      </c>
      <c r="C652" s="1137" t="s">
        <v>359</v>
      </c>
      <c r="D652" s="1137" t="s">
        <v>363</v>
      </c>
      <c r="E652" s="1137" t="s">
        <v>143</v>
      </c>
      <c r="F652" s="1137" t="s">
        <v>228</v>
      </c>
      <c r="G652" s="1137" t="s">
        <v>227</v>
      </c>
      <c r="H652" s="1131"/>
      <c r="I652" s="1131"/>
    </row>
    <row r="653" spans="1:9">
      <c r="A653" s="1136">
        <v>1163335251</v>
      </c>
      <c r="B653" s="1137" t="s">
        <v>529</v>
      </c>
      <c r="C653" s="1137" t="s">
        <v>359</v>
      </c>
      <c r="D653" s="1137" t="s">
        <v>363</v>
      </c>
      <c r="E653" s="1137" t="s">
        <v>143</v>
      </c>
      <c r="F653" s="1137" t="s">
        <v>226</v>
      </c>
      <c r="G653" s="1137" t="s">
        <v>225</v>
      </c>
      <c r="H653" s="1131"/>
      <c r="I653" s="1131"/>
    </row>
    <row r="654" spans="1:9">
      <c r="A654" s="1136">
        <v>1163368369</v>
      </c>
      <c r="B654" s="1137" t="s">
        <v>1412</v>
      </c>
      <c r="C654" s="1137" t="s">
        <v>6</v>
      </c>
      <c r="D654" s="1137"/>
      <c r="E654" s="1137"/>
      <c r="F654" s="1137" t="s">
        <v>224</v>
      </c>
      <c r="G654" s="1137" t="s">
        <v>223</v>
      </c>
      <c r="H654" s="1131"/>
      <c r="I654" s="1131"/>
    </row>
    <row r="655" spans="1:9">
      <c r="A655" s="1136">
        <v>1163424121</v>
      </c>
      <c r="B655" s="1137" t="s">
        <v>1413</v>
      </c>
      <c r="C655" s="1137" t="s">
        <v>6</v>
      </c>
      <c r="D655" s="1137"/>
      <c r="E655" s="1137"/>
      <c r="F655" s="1137" t="s">
        <v>200</v>
      </c>
      <c r="G655" s="1137" t="s">
        <v>199</v>
      </c>
      <c r="H655" s="1131"/>
      <c r="I655" s="1131"/>
    </row>
    <row r="656" spans="1:9">
      <c r="A656" s="1136">
        <v>1163439582</v>
      </c>
      <c r="B656" s="1137" t="s">
        <v>1195</v>
      </c>
      <c r="C656" s="1137" t="s">
        <v>361</v>
      </c>
      <c r="D656" s="1137" t="s">
        <v>812</v>
      </c>
      <c r="E656" s="1137" t="s">
        <v>152</v>
      </c>
      <c r="F656" s="1137" t="s">
        <v>220</v>
      </c>
      <c r="G656" s="1137" t="s">
        <v>219</v>
      </c>
      <c r="H656" s="1131"/>
      <c r="I656" s="1131"/>
    </row>
    <row r="657" spans="1:9">
      <c r="A657" s="1136">
        <v>1163461651</v>
      </c>
      <c r="B657" s="1137" t="s">
        <v>406</v>
      </c>
      <c r="C657" s="1137" t="s">
        <v>361</v>
      </c>
      <c r="D657" s="1137" t="s">
        <v>362</v>
      </c>
      <c r="E657" s="1137" t="s">
        <v>139</v>
      </c>
      <c r="F657" s="1137" t="s">
        <v>222</v>
      </c>
      <c r="G657" s="1137" t="s">
        <v>221</v>
      </c>
      <c r="H657" s="1131"/>
      <c r="I657" s="1131"/>
    </row>
    <row r="658" spans="1:9">
      <c r="A658" s="1136">
        <v>1163493050</v>
      </c>
      <c r="B658" s="1137" t="s">
        <v>1414</v>
      </c>
      <c r="C658" s="1137" t="s">
        <v>6</v>
      </c>
      <c r="D658" s="1137"/>
      <c r="E658" s="1137"/>
      <c r="F658" s="1137" t="s">
        <v>222</v>
      </c>
      <c r="G658" s="1137" t="s">
        <v>221</v>
      </c>
      <c r="H658" s="1131"/>
      <c r="I658" s="1131"/>
    </row>
    <row r="659" spans="1:9">
      <c r="A659" s="1136">
        <v>1163499479</v>
      </c>
      <c r="B659" s="1137" t="s">
        <v>530</v>
      </c>
      <c r="C659" s="1137" t="s">
        <v>359</v>
      </c>
      <c r="D659" s="1137" t="s">
        <v>362</v>
      </c>
      <c r="E659" s="1137" t="s">
        <v>139</v>
      </c>
      <c r="F659" s="1137" t="s">
        <v>222</v>
      </c>
      <c r="G659" s="1137" t="s">
        <v>221</v>
      </c>
      <c r="H659" s="1131"/>
      <c r="I659" s="1131"/>
    </row>
    <row r="660" spans="1:9">
      <c r="A660" s="1136">
        <v>1163531321</v>
      </c>
      <c r="B660" s="1137" t="s">
        <v>858</v>
      </c>
      <c r="C660" s="1137" t="s">
        <v>6</v>
      </c>
      <c r="D660" s="1137"/>
      <c r="E660" s="1137"/>
      <c r="F660" s="1137" t="s">
        <v>222</v>
      </c>
      <c r="G660" s="1137" t="s">
        <v>221</v>
      </c>
      <c r="H660" s="1131"/>
      <c r="I660" s="1131"/>
    </row>
    <row r="661" spans="1:9">
      <c r="A661" s="1136">
        <v>1163564587</v>
      </c>
      <c r="B661" s="1137" t="s">
        <v>810</v>
      </c>
      <c r="C661" s="1137" t="s">
        <v>359</v>
      </c>
      <c r="D661" s="1137" t="s">
        <v>360</v>
      </c>
      <c r="E661" s="1137" t="s">
        <v>153</v>
      </c>
      <c r="F661" s="1137" t="s">
        <v>222</v>
      </c>
      <c r="G661" s="1137" t="s">
        <v>221</v>
      </c>
      <c r="H661" s="1131"/>
      <c r="I661" s="1131"/>
    </row>
    <row r="662" spans="1:9">
      <c r="A662" s="1136">
        <v>1163564785</v>
      </c>
      <c r="B662" s="1137" t="s">
        <v>577</v>
      </c>
      <c r="C662" s="1137" t="s">
        <v>361</v>
      </c>
      <c r="D662" s="1137" t="s">
        <v>365</v>
      </c>
      <c r="E662" s="1137" t="s">
        <v>135</v>
      </c>
      <c r="F662" s="1137" t="s">
        <v>222</v>
      </c>
      <c r="G662" s="1137" t="s">
        <v>221</v>
      </c>
      <c r="H662" s="1131"/>
      <c r="I662" s="1131"/>
    </row>
    <row r="663" spans="1:9">
      <c r="A663" s="1136">
        <v>1163591986</v>
      </c>
      <c r="B663" s="1137" t="s">
        <v>1415</v>
      </c>
      <c r="C663" s="1137" t="s">
        <v>6</v>
      </c>
      <c r="D663" s="1137"/>
      <c r="E663" s="1137"/>
      <c r="F663" s="1137" t="s">
        <v>222</v>
      </c>
      <c r="G663" s="1137" t="s">
        <v>221</v>
      </c>
      <c r="H663" s="1131"/>
      <c r="I663" s="1131"/>
    </row>
    <row r="664" spans="1:9">
      <c r="A664" s="1136">
        <v>1163595052</v>
      </c>
      <c r="B664" s="1137" t="s">
        <v>679</v>
      </c>
      <c r="C664" s="1137" t="s">
        <v>6</v>
      </c>
      <c r="D664" s="1137"/>
      <c r="E664" s="1137"/>
      <c r="F664" s="1137" t="s">
        <v>222</v>
      </c>
      <c r="G664" s="1137" t="s">
        <v>221</v>
      </c>
      <c r="H664" s="1131"/>
      <c r="I664" s="1131"/>
    </row>
    <row r="665" spans="1:9">
      <c r="A665" s="1136">
        <v>1163645899</v>
      </c>
      <c r="B665" s="1137" t="s">
        <v>1416</v>
      </c>
      <c r="C665" s="1137" t="s">
        <v>6</v>
      </c>
      <c r="D665" s="1137"/>
      <c r="E665" s="1137"/>
      <c r="F665" s="1137" t="s">
        <v>206</v>
      </c>
      <c r="G665" s="1137" t="s">
        <v>205</v>
      </c>
      <c r="H665" s="1131"/>
      <c r="I665" s="1131"/>
    </row>
    <row r="666" spans="1:9">
      <c r="A666" s="1136">
        <v>1163651012</v>
      </c>
      <c r="B666" s="1137" t="s">
        <v>1196</v>
      </c>
      <c r="C666" s="1137" t="s">
        <v>359</v>
      </c>
      <c r="D666" s="1137" t="s">
        <v>363</v>
      </c>
      <c r="E666" s="1137" t="s">
        <v>143</v>
      </c>
      <c r="F666" s="1137" t="s">
        <v>220</v>
      </c>
      <c r="G666" s="1137" t="s">
        <v>219</v>
      </c>
      <c r="H666" s="1131"/>
      <c r="I666" s="1131"/>
    </row>
    <row r="667" spans="1:9">
      <c r="A667" s="1136">
        <v>1163730592</v>
      </c>
      <c r="B667" s="1137" t="s">
        <v>1417</v>
      </c>
      <c r="C667" s="1137" t="s">
        <v>6</v>
      </c>
      <c r="D667" s="1137"/>
      <c r="E667" s="1137"/>
      <c r="F667" s="1137" t="s">
        <v>198</v>
      </c>
      <c r="G667" s="1137" t="s">
        <v>197</v>
      </c>
      <c r="H667" s="1131"/>
      <c r="I667" s="1131"/>
    </row>
    <row r="668" spans="1:9">
      <c r="A668" s="1136">
        <v>1163734818</v>
      </c>
      <c r="B668" s="1137" t="s">
        <v>689</v>
      </c>
      <c r="C668" s="1137" t="s">
        <v>6</v>
      </c>
      <c r="D668" s="1137"/>
      <c r="E668" s="1137"/>
      <c r="F668" s="1137" t="s">
        <v>226</v>
      </c>
      <c r="G668" s="1137" t="s">
        <v>225</v>
      </c>
      <c r="H668" s="1131"/>
      <c r="I668" s="1131"/>
    </row>
    <row r="669" spans="1:9">
      <c r="A669" s="1136">
        <v>1163752489</v>
      </c>
      <c r="B669" s="1137" t="s">
        <v>1418</v>
      </c>
      <c r="C669" s="1137" t="s">
        <v>6</v>
      </c>
      <c r="D669" s="1137"/>
      <c r="E669" s="1137"/>
      <c r="F669" s="1137" t="s">
        <v>222</v>
      </c>
      <c r="G669" s="1137" t="s">
        <v>221</v>
      </c>
      <c r="H669" s="1131"/>
      <c r="I669" s="1131"/>
    </row>
    <row r="670" spans="1:9">
      <c r="A670" s="1136">
        <v>1163795330</v>
      </c>
      <c r="B670" s="1137" t="s">
        <v>1419</v>
      </c>
      <c r="C670" s="1137" t="s">
        <v>6</v>
      </c>
      <c r="D670" s="1137"/>
      <c r="E670" s="1137"/>
      <c r="F670" s="1137" t="s">
        <v>200</v>
      </c>
      <c r="G670" s="1137" t="s">
        <v>199</v>
      </c>
      <c r="H670" s="1131"/>
      <c r="I670" s="1131"/>
    </row>
    <row r="671" spans="1:9">
      <c r="A671" s="1136">
        <v>1163838767</v>
      </c>
      <c r="B671" s="1137" t="s">
        <v>640</v>
      </c>
      <c r="C671" s="1137" t="s">
        <v>361</v>
      </c>
      <c r="D671" s="1137" t="s">
        <v>363</v>
      </c>
      <c r="E671" s="1137" t="s">
        <v>143</v>
      </c>
      <c r="F671" s="1137" t="s">
        <v>212</v>
      </c>
      <c r="G671" s="1137" t="s">
        <v>211</v>
      </c>
      <c r="H671" s="1131"/>
      <c r="I671" s="1131"/>
    </row>
    <row r="672" spans="1:9">
      <c r="A672" s="1136">
        <v>1163911044</v>
      </c>
      <c r="B672" s="1137" t="s">
        <v>708</v>
      </c>
      <c r="C672" s="1137" t="s">
        <v>6</v>
      </c>
      <c r="D672" s="1137"/>
      <c r="E672" s="1137"/>
      <c r="F672" s="1137" t="s">
        <v>222</v>
      </c>
      <c r="G672" s="1137" t="s">
        <v>221</v>
      </c>
      <c r="H672" s="1131"/>
      <c r="I672" s="1131"/>
    </row>
    <row r="673" spans="1:9">
      <c r="A673" s="1136">
        <v>1163926075</v>
      </c>
      <c r="B673" s="1137" t="s">
        <v>672</v>
      </c>
      <c r="C673" s="1137" t="s">
        <v>361</v>
      </c>
      <c r="D673" s="1137" t="s">
        <v>362</v>
      </c>
      <c r="E673" s="1137" t="s">
        <v>139</v>
      </c>
      <c r="F673" s="1137" t="s">
        <v>200</v>
      </c>
      <c r="G673" s="1137" t="s">
        <v>199</v>
      </c>
      <c r="H673" s="1131"/>
      <c r="I673" s="1131"/>
    </row>
    <row r="674" spans="1:9">
      <c r="A674" s="1136">
        <v>1163933261</v>
      </c>
      <c r="B674" s="1137" t="s">
        <v>1420</v>
      </c>
      <c r="C674" s="1137" t="s">
        <v>6</v>
      </c>
      <c r="D674" s="1137"/>
      <c r="E674" s="1137"/>
      <c r="F674" s="1137" t="s">
        <v>212</v>
      </c>
      <c r="G674" s="1137" t="s">
        <v>211</v>
      </c>
      <c r="H674" s="1131"/>
      <c r="I674" s="1131"/>
    </row>
    <row r="675" spans="1:9">
      <c r="A675" s="1136">
        <v>1163939532</v>
      </c>
      <c r="B675" s="1137" t="s">
        <v>523</v>
      </c>
      <c r="C675" s="1137" t="s">
        <v>359</v>
      </c>
      <c r="D675" s="1137" t="s">
        <v>362</v>
      </c>
      <c r="E675" s="1137" t="s">
        <v>139</v>
      </c>
      <c r="F675" s="1137" t="s">
        <v>222</v>
      </c>
      <c r="G675" s="1137" t="s">
        <v>221</v>
      </c>
      <c r="H675" s="1131"/>
      <c r="I675" s="1131"/>
    </row>
    <row r="676" spans="1:9">
      <c r="A676" s="1136">
        <v>1163939540</v>
      </c>
      <c r="B676" s="1137" t="s">
        <v>741</v>
      </c>
      <c r="C676" s="1137" t="s">
        <v>6</v>
      </c>
      <c r="D676" s="1137"/>
      <c r="E676" s="1137"/>
      <c r="F676" s="1137" t="s">
        <v>222</v>
      </c>
      <c r="G676" s="1137" t="s">
        <v>221</v>
      </c>
      <c r="H676" s="1131"/>
      <c r="I676" s="1131"/>
    </row>
    <row r="677" spans="1:9">
      <c r="A677" s="1136">
        <v>1163939581</v>
      </c>
      <c r="B677" s="1137" t="s">
        <v>1421</v>
      </c>
      <c r="C677" s="1137" t="s">
        <v>6</v>
      </c>
      <c r="D677" s="1137"/>
      <c r="E677" s="1137"/>
      <c r="F677" s="1137" t="s">
        <v>220</v>
      </c>
      <c r="G677" s="1137" t="s">
        <v>219</v>
      </c>
      <c r="H677" s="1131"/>
      <c r="I677" s="1131"/>
    </row>
    <row r="678" spans="1:9">
      <c r="A678" s="1136">
        <v>1163939607</v>
      </c>
      <c r="B678" s="1137" t="s">
        <v>625</v>
      </c>
      <c r="C678" s="1137" t="s">
        <v>361</v>
      </c>
      <c r="D678" s="1137" t="s">
        <v>363</v>
      </c>
      <c r="E678" s="1137" t="s">
        <v>143</v>
      </c>
      <c r="F678" s="1137" t="s">
        <v>222</v>
      </c>
      <c r="G678" s="1137" t="s">
        <v>221</v>
      </c>
      <c r="H678" s="1131"/>
      <c r="I678" s="1131"/>
    </row>
    <row r="679" spans="1:9">
      <c r="A679" s="1136">
        <v>1163964399</v>
      </c>
      <c r="B679" s="1137" t="s">
        <v>780</v>
      </c>
      <c r="C679" s="1137" t="s">
        <v>361</v>
      </c>
      <c r="D679" s="1137" t="s">
        <v>360</v>
      </c>
      <c r="E679" s="1137" t="s">
        <v>153</v>
      </c>
      <c r="F679" s="1137" t="s">
        <v>222</v>
      </c>
      <c r="G679" s="1137" t="s">
        <v>221</v>
      </c>
      <c r="H679" s="1131"/>
      <c r="I679" s="1131"/>
    </row>
    <row r="680" spans="1:9">
      <c r="A680" s="1136">
        <v>1163985311</v>
      </c>
      <c r="B680" s="1137" t="s">
        <v>943</v>
      </c>
      <c r="C680" s="1137" t="s">
        <v>359</v>
      </c>
      <c r="D680" s="1137" t="s">
        <v>812</v>
      </c>
      <c r="E680" s="1137" t="s">
        <v>152</v>
      </c>
      <c r="F680" s="1137" t="s">
        <v>222</v>
      </c>
      <c r="G680" s="1137" t="s">
        <v>221</v>
      </c>
      <c r="H680" s="1131"/>
      <c r="I680" s="1131"/>
    </row>
    <row r="681" spans="1:9">
      <c r="A681" s="1136">
        <v>1164003965</v>
      </c>
      <c r="B681" s="1137" t="s">
        <v>1422</v>
      </c>
      <c r="C681" s="1137" t="s">
        <v>6</v>
      </c>
      <c r="D681" s="1137"/>
      <c r="E681" s="1137"/>
      <c r="F681" s="1137" t="s">
        <v>222</v>
      </c>
      <c r="G681" s="1137" t="s">
        <v>221</v>
      </c>
      <c r="H681" s="1131"/>
      <c r="I681" s="1131"/>
    </row>
    <row r="682" spans="1:9">
      <c r="A682" s="1136">
        <v>1164028020</v>
      </c>
      <c r="B682" s="1137" t="s">
        <v>931</v>
      </c>
      <c r="C682" s="1137" t="s">
        <v>359</v>
      </c>
      <c r="D682" s="1137" t="s">
        <v>812</v>
      </c>
      <c r="E682" s="1137" t="s">
        <v>152</v>
      </c>
      <c r="F682" s="1137" t="s">
        <v>222</v>
      </c>
      <c r="G682" s="1137" t="s">
        <v>221</v>
      </c>
      <c r="H682" s="1131"/>
      <c r="I682" s="1131"/>
    </row>
    <row r="683" spans="1:9">
      <c r="A683" s="1136">
        <v>1164029333</v>
      </c>
      <c r="B683" s="1137" t="s">
        <v>744</v>
      </c>
      <c r="C683" s="1137" t="s">
        <v>6</v>
      </c>
      <c r="D683" s="1137"/>
      <c r="E683" s="1137"/>
      <c r="F683" s="1137" t="s">
        <v>222</v>
      </c>
      <c r="G683" s="1137" t="s">
        <v>221</v>
      </c>
      <c r="H683" s="1131"/>
      <c r="I683" s="1131"/>
    </row>
    <row r="684" spans="1:9">
      <c r="A684" s="1136">
        <v>1164051956</v>
      </c>
      <c r="B684" s="1137" t="s">
        <v>1423</v>
      </c>
      <c r="C684" s="1137" t="s">
        <v>6</v>
      </c>
      <c r="D684" s="1137"/>
      <c r="E684" s="1137"/>
      <c r="F684" s="1137" t="s">
        <v>222</v>
      </c>
      <c r="G684" s="1137" t="s">
        <v>221</v>
      </c>
      <c r="H684" s="1131"/>
      <c r="I684" s="1131"/>
    </row>
    <row r="685" spans="1:9">
      <c r="A685" s="1136">
        <v>1164098858</v>
      </c>
      <c r="B685" s="1137" t="s">
        <v>1424</v>
      </c>
      <c r="C685" s="1137" t="s">
        <v>6</v>
      </c>
      <c r="D685" s="1137"/>
      <c r="E685" s="1137"/>
      <c r="F685" s="1137" t="s">
        <v>222</v>
      </c>
      <c r="G685" s="1137" t="s">
        <v>221</v>
      </c>
      <c r="H685" s="1131"/>
      <c r="I685" s="1131"/>
    </row>
    <row r="686" spans="1:9">
      <c r="A686" s="1136">
        <v>1164130107</v>
      </c>
      <c r="B686" s="1137" t="s">
        <v>500</v>
      </c>
      <c r="C686" s="1137" t="s">
        <v>359</v>
      </c>
      <c r="D686" s="1137" t="s">
        <v>363</v>
      </c>
      <c r="E686" s="1137" t="s">
        <v>143</v>
      </c>
      <c r="F686" s="1137" t="s">
        <v>222</v>
      </c>
      <c r="G686" s="1137" t="s">
        <v>221</v>
      </c>
      <c r="H686" s="1131"/>
      <c r="I686" s="1131"/>
    </row>
    <row r="687" spans="1:9">
      <c r="A687" s="1136">
        <v>1164169691</v>
      </c>
      <c r="B687" s="1137" t="s">
        <v>318</v>
      </c>
      <c r="C687" s="1137" t="s">
        <v>359</v>
      </c>
      <c r="D687" s="1137" t="s">
        <v>364</v>
      </c>
      <c r="E687" s="1137" t="s">
        <v>146</v>
      </c>
      <c r="F687" s="1137" t="s">
        <v>222</v>
      </c>
      <c r="G687" s="1137" t="s">
        <v>221</v>
      </c>
      <c r="H687" s="1131"/>
      <c r="I687" s="1131"/>
    </row>
    <row r="688" spans="1:9">
      <c r="A688" s="1136">
        <v>1164203474</v>
      </c>
      <c r="B688" s="1137" t="s">
        <v>483</v>
      </c>
      <c r="C688" s="1137" t="s">
        <v>359</v>
      </c>
      <c r="D688" s="1137" t="s">
        <v>363</v>
      </c>
      <c r="E688" s="1137" t="s">
        <v>143</v>
      </c>
      <c r="F688" s="1137" t="s">
        <v>222</v>
      </c>
      <c r="G688" s="1137" t="s">
        <v>221</v>
      </c>
      <c r="H688" s="1131"/>
      <c r="I688" s="1131"/>
    </row>
    <row r="689" spans="1:9">
      <c r="A689" s="1136">
        <v>1164210107</v>
      </c>
      <c r="B689" s="1137" t="s">
        <v>822</v>
      </c>
      <c r="C689" s="1137" t="s">
        <v>6</v>
      </c>
      <c r="D689" s="1137"/>
      <c r="E689" s="1137"/>
      <c r="F689" s="1137" t="s">
        <v>200</v>
      </c>
      <c r="G689" s="1137" t="s">
        <v>199</v>
      </c>
      <c r="H689" s="1131"/>
      <c r="I689" s="1131"/>
    </row>
    <row r="690" spans="1:9">
      <c r="A690" s="1136">
        <v>1164211204</v>
      </c>
      <c r="B690" s="1137" t="s">
        <v>730</v>
      </c>
      <c r="C690" s="1137" t="s">
        <v>6</v>
      </c>
      <c r="D690" s="1137"/>
      <c r="E690" s="1137"/>
      <c r="F690" s="1137" t="s">
        <v>222</v>
      </c>
      <c r="G690" s="1137" t="s">
        <v>221</v>
      </c>
      <c r="H690" s="1131"/>
      <c r="I690" s="1131"/>
    </row>
    <row r="691" spans="1:9">
      <c r="A691" s="1136">
        <v>1164215080</v>
      </c>
      <c r="B691" s="1137" t="s">
        <v>620</v>
      </c>
      <c r="C691" s="1137" t="s">
        <v>361</v>
      </c>
      <c r="D691" s="1137" t="s">
        <v>363</v>
      </c>
      <c r="E691" s="1137" t="s">
        <v>143</v>
      </c>
      <c r="F691" s="1137" t="s">
        <v>226</v>
      </c>
      <c r="G691" s="1137" t="s">
        <v>225</v>
      </c>
      <c r="H691" s="1131"/>
      <c r="I691" s="1131"/>
    </row>
    <row r="692" spans="1:9">
      <c r="A692" s="1136">
        <v>1164239353</v>
      </c>
      <c r="B692" s="1137" t="s">
        <v>1425</v>
      </c>
      <c r="C692" s="1137" t="s">
        <v>6</v>
      </c>
      <c r="D692" s="1137"/>
      <c r="E692" s="1137"/>
      <c r="F692" s="1137" t="s">
        <v>200</v>
      </c>
      <c r="G692" s="1137" t="s">
        <v>199</v>
      </c>
      <c r="H692" s="1131"/>
      <c r="I692" s="1131"/>
    </row>
    <row r="693" spans="1:9">
      <c r="A693" s="1136">
        <v>1164260334</v>
      </c>
      <c r="B693" s="1137" t="s">
        <v>892</v>
      </c>
      <c r="C693" s="1137" t="s">
        <v>359</v>
      </c>
      <c r="D693" s="1137" t="s">
        <v>812</v>
      </c>
      <c r="E693" s="1137" t="s">
        <v>152</v>
      </c>
      <c r="F693" s="1137" t="s">
        <v>200</v>
      </c>
      <c r="G693" s="1137" t="s">
        <v>199</v>
      </c>
      <c r="H693" s="1131"/>
      <c r="I693" s="1131"/>
    </row>
    <row r="694" spans="1:9">
      <c r="A694" s="1136">
        <v>1164331341</v>
      </c>
      <c r="B694" s="1137" t="s">
        <v>589</v>
      </c>
      <c r="C694" s="1137" t="s">
        <v>361</v>
      </c>
      <c r="D694" s="1137" t="s">
        <v>362</v>
      </c>
      <c r="E694" s="1137" t="s">
        <v>139</v>
      </c>
      <c r="F694" s="1137" t="s">
        <v>222</v>
      </c>
      <c r="G694" s="1137" t="s">
        <v>221</v>
      </c>
      <c r="H694" s="1131"/>
      <c r="I694" s="1131"/>
    </row>
    <row r="695" spans="1:9">
      <c r="A695" s="1136">
        <v>1164350770</v>
      </c>
      <c r="B695" s="1137" t="s">
        <v>1426</v>
      </c>
      <c r="C695" s="1137" t="s">
        <v>6</v>
      </c>
      <c r="D695" s="1137"/>
      <c r="E695" s="1137"/>
      <c r="F695" s="1137" t="s">
        <v>220</v>
      </c>
      <c r="G695" s="1137" t="s">
        <v>219</v>
      </c>
      <c r="H695" s="1131"/>
      <c r="I695" s="1131"/>
    </row>
    <row r="696" spans="1:9">
      <c r="A696" s="1136">
        <v>1164351992</v>
      </c>
      <c r="B696" s="1137" t="s">
        <v>1427</v>
      </c>
      <c r="C696" s="1137" t="s">
        <v>6</v>
      </c>
      <c r="D696" s="1137"/>
      <c r="E696" s="1137"/>
      <c r="F696" s="1137" t="s">
        <v>200</v>
      </c>
      <c r="G696" s="1137" t="s">
        <v>199</v>
      </c>
      <c r="H696" s="1131"/>
      <c r="I696" s="1131"/>
    </row>
    <row r="697" spans="1:9">
      <c r="A697" s="1136">
        <v>1164376510</v>
      </c>
      <c r="B697" s="1137" t="s">
        <v>390</v>
      </c>
      <c r="C697" s="1137" t="s">
        <v>361</v>
      </c>
      <c r="D697" s="1137" t="s">
        <v>360</v>
      </c>
      <c r="E697" s="1137" t="s">
        <v>153</v>
      </c>
      <c r="F697" s="1137" t="s">
        <v>214</v>
      </c>
      <c r="G697" s="1137" t="s">
        <v>213</v>
      </c>
      <c r="H697" s="1131"/>
      <c r="I697" s="1131"/>
    </row>
    <row r="698" spans="1:9">
      <c r="A698" s="1136">
        <v>1164383961</v>
      </c>
      <c r="B698" s="1137" t="s">
        <v>534</v>
      </c>
      <c r="C698" s="1137" t="s">
        <v>359</v>
      </c>
      <c r="D698" s="1137" t="s">
        <v>362</v>
      </c>
      <c r="E698" s="1137" t="s">
        <v>139</v>
      </c>
      <c r="F698" s="1137" t="s">
        <v>212</v>
      </c>
      <c r="G698" s="1137" t="s">
        <v>211</v>
      </c>
      <c r="H698" s="1131"/>
      <c r="I698" s="1131"/>
    </row>
    <row r="699" spans="1:9">
      <c r="A699" s="1136">
        <v>1164416654</v>
      </c>
      <c r="B699" s="1137" t="s">
        <v>1428</v>
      </c>
      <c r="C699" s="1137" t="s">
        <v>6</v>
      </c>
      <c r="D699" s="1137"/>
      <c r="E699" s="1137"/>
      <c r="F699" s="1137" t="s">
        <v>220</v>
      </c>
      <c r="G699" s="1137" t="s">
        <v>219</v>
      </c>
      <c r="H699" s="1131"/>
      <c r="I699" s="1131"/>
    </row>
    <row r="700" spans="1:9">
      <c r="A700" s="1136">
        <v>1164423148</v>
      </c>
      <c r="B700" s="1137" t="s">
        <v>1429</v>
      </c>
      <c r="C700" s="1137" t="s">
        <v>6</v>
      </c>
      <c r="D700" s="1137"/>
      <c r="E700" s="1137"/>
      <c r="F700" s="1137" t="s">
        <v>218</v>
      </c>
      <c r="G700" s="1137" t="s">
        <v>217</v>
      </c>
      <c r="H700" s="1131"/>
      <c r="I700" s="1131"/>
    </row>
    <row r="701" spans="1:9">
      <c r="A701" s="1136">
        <v>1164440506</v>
      </c>
      <c r="B701" s="1137" t="s">
        <v>770</v>
      </c>
      <c r="C701" s="1137" t="s">
        <v>6</v>
      </c>
      <c r="D701" s="1137"/>
      <c r="E701" s="1137"/>
      <c r="F701" s="1137" t="s">
        <v>220</v>
      </c>
      <c r="G701" s="1137" t="s">
        <v>219</v>
      </c>
      <c r="H701" s="1131"/>
      <c r="I701" s="1131"/>
    </row>
    <row r="702" spans="1:9">
      <c r="A702" s="1136">
        <v>1164487762</v>
      </c>
      <c r="B702" s="1137" t="s">
        <v>1430</v>
      </c>
      <c r="C702" s="1137" t="s">
        <v>6</v>
      </c>
      <c r="D702" s="1137"/>
      <c r="E702" s="1137"/>
      <c r="F702" s="1137" t="s">
        <v>200</v>
      </c>
      <c r="G702" s="1137" t="s">
        <v>199</v>
      </c>
      <c r="H702" s="1131"/>
      <c r="I702" s="1131"/>
    </row>
    <row r="703" spans="1:9">
      <c r="A703" s="1136">
        <v>1164494560</v>
      </c>
      <c r="B703" s="1137" t="s">
        <v>1431</v>
      </c>
      <c r="C703" s="1137" t="s">
        <v>6</v>
      </c>
      <c r="D703" s="1137"/>
      <c r="E703" s="1137"/>
      <c r="F703" s="1137" t="s">
        <v>222</v>
      </c>
      <c r="G703" s="1137" t="s">
        <v>221</v>
      </c>
      <c r="H703" s="1131"/>
      <c r="I703" s="1131"/>
    </row>
    <row r="704" spans="1:9">
      <c r="A704" s="1136">
        <v>1164502040</v>
      </c>
      <c r="B704" s="1137" t="s">
        <v>823</v>
      </c>
      <c r="C704" s="1137" t="s">
        <v>359</v>
      </c>
      <c r="D704" s="1137" t="s">
        <v>815</v>
      </c>
      <c r="E704" s="1137" t="s">
        <v>229</v>
      </c>
      <c r="F704" s="1137" t="s">
        <v>222</v>
      </c>
      <c r="G704" s="1137" t="s">
        <v>221</v>
      </c>
      <c r="H704" s="1131"/>
      <c r="I704" s="1131"/>
    </row>
    <row r="705" spans="1:9">
      <c r="A705" s="1136">
        <v>1164502909</v>
      </c>
      <c r="B705" s="1137" t="s">
        <v>1197</v>
      </c>
      <c r="C705" s="1137" t="s">
        <v>361</v>
      </c>
      <c r="D705" s="1137" t="s">
        <v>363</v>
      </c>
      <c r="E705" s="1137" t="s">
        <v>143</v>
      </c>
      <c r="F705" s="1137" t="s">
        <v>222</v>
      </c>
      <c r="G705" s="1137" t="s">
        <v>221</v>
      </c>
      <c r="H705" s="1131"/>
      <c r="I705" s="1131"/>
    </row>
    <row r="706" spans="1:9">
      <c r="A706" s="1136">
        <v>1164540941</v>
      </c>
      <c r="B706" s="1137" t="s">
        <v>536</v>
      </c>
      <c r="C706" s="1137" t="s">
        <v>359</v>
      </c>
      <c r="D706" s="1137" t="s">
        <v>362</v>
      </c>
      <c r="E706" s="1137" t="s">
        <v>139</v>
      </c>
      <c r="F706" s="1137" t="s">
        <v>222</v>
      </c>
      <c r="G706" s="1137" t="s">
        <v>221</v>
      </c>
      <c r="H706" s="1131"/>
      <c r="I706" s="1131"/>
    </row>
    <row r="707" spans="1:9">
      <c r="A707" s="1136">
        <v>1164550353</v>
      </c>
      <c r="B707" s="1137" t="s">
        <v>622</v>
      </c>
      <c r="C707" s="1137" t="s">
        <v>361</v>
      </c>
      <c r="D707" s="1137" t="s">
        <v>365</v>
      </c>
      <c r="E707" s="1137" t="s">
        <v>135</v>
      </c>
      <c r="F707" s="1137" t="s">
        <v>222</v>
      </c>
      <c r="G707" s="1137" t="s">
        <v>221</v>
      </c>
      <c r="H707" s="1131"/>
      <c r="I707" s="1131"/>
    </row>
    <row r="708" spans="1:9">
      <c r="A708" s="1136">
        <v>1164559727</v>
      </c>
      <c r="B708" s="1137" t="s">
        <v>1198</v>
      </c>
      <c r="C708" s="1137" t="s">
        <v>361</v>
      </c>
      <c r="D708" s="1137" t="s">
        <v>812</v>
      </c>
      <c r="E708" s="1137" t="s">
        <v>152</v>
      </c>
      <c r="F708" s="1137" t="s">
        <v>222</v>
      </c>
      <c r="G708" s="1137" t="s">
        <v>221</v>
      </c>
      <c r="H708" s="1131"/>
      <c r="I708" s="1131"/>
    </row>
    <row r="709" spans="1:9">
      <c r="A709" s="1136">
        <v>1164608342</v>
      </c>
      <c r="B709" s="1137" t="s">
        <v>1432</v>
      </c>
      <c r="C709" s="1137" t="s">
        <v>6</v>
      </c>
      <c r="D709" s="1137"/>
      <c r="E709" s="1137"/>
      <c r="F709" s="1137" t="s">
        <v>220</v>
      </c>
      <c r="G709" s="1137" t="s">
        <v>219</v>
      </c>
      <c r="H709" s="1131"/>
      <c r="I709" s="1131"/>
    </row>
    <row r="710" spans="1:9">
      <c r="A710" s="1136">
        <v>1164633670</v>
      </c>
      <c r="B710" s="1137" t="s">
        <v>353</v>
      </c>
      <c r="C710" s="1137" t="s">
        <v>359</v>
      </c>
      <c r="D710" s="1137" t="s">
        <v>360</v>
      </c>
      <c r="E710" s="1137" t="s">
        <v>153</v>
      </c>
      <c r="F710" s="1137" t="s">
        <v>222</v>
      </c>
      <c r="G710" s="1137" t="s">
        <v>221</v>
      </c>
      <c r="H710" s="1131"/>
      <c r="I710" s="1131"/>
    </row>
    <row r="711" spans="1:9">
      <c r="A711" s="1136">
        <v>1164646474</v>
      </c>
      <c r="B711" s="1137" t="s">
        <v>894</v>
      </c>
      <c r="C711" s="1137" t="s">
        <v>359</v>
      </c>
      <c r="D711" s="1137" t="s">
        <v>820</v>
      </c>
      <c r="E711" s="1137" t="s">
        <v>104</v>
      </c>
      <c r="F711" s="1137" t="s">
        <v>222</v>
      </c>
      <c r="G711" s="1137" t="s">
        <v>221</v>
      </c>
      <c r="H711" s="1131"/>
      <c r="I711" s="1131"/>
    </row>
    <row r="712" spans="1:9">
      <c r="A712" s="1136">
        <v>1164687544</v>
      </c>
      <c r="B712" s="1137" t="s">
        <v>1433</v>
      </c>
      <c r="C712" s="1137" t="s">
        <v>6</v>
      </c>
      <c r="D712" s="1137"/>
      <c r="E712" s="1137"/>
      <c r="F712" s="1137" t="s">
        <v>222</v>
      </c>
      <c r="G712" s="1137" t="s">
        <v>221</v>
      </c>
      <c r="H712" s="1131"/>
      <c r="I712" s="1131"/>
    </row>
    <row r="713" spans="1:9">
      <c r="A713" s="1136">
        <v>1164688005</v>
      </c>
      <c r="B713" s="1137" t="s">
        <v>560</v>
      </c>
      <c r="C713" s="1137" t="s">
        <v>361</v>
      </c>
      <c r="D713" s="1137" t="s">
        <v>365</v>
      </c>
      <c r="E713" s="1137" t="s">
        <v>135</v>
      </c>
      <c r="F713" s="1137" t="s">
        <v>222</v>
      </c>
      <c r="G713" s="1137" t="s">
        <v>221</v>
      </c>
      <c r="H713" s="1131"/>
      <c r="I713" s="1131"/>
    </row>
    <row r="714" spans="1:9">
      <c r="A714" s="1136">
        <v>1164725880</v>
      </c>
      <c r="B714" s="1137" t="s">
        <v>354</v>
      </c>
      <c r="C714" s="1137" t="s">
        <v>359</v>
      </c>
      <c r="D714" s="1137" t="s">
        <v>360</v>
      </c>
      <c r="E714" s="1137" t="s">
        <v>153</v>
      </c>
      <c r="F714" s="1137" t="s">
        <v>228</v>
      </c>
      <c r="G714" s="1137" t="s">
        <v>227</v>
      </c>
      <c r="H714" s="1131"/>
      <c r="I714" s="1131"/>
    </row>
    <row r="715" spans="1:9">
      <c r="A715" s="1136">
        <v>1164735582</v>
      </c>
      <c r="B715" s="1137" t="s">
        <v>879</v>
      </c>
      <c r="C715" s="1137" t="s">
        <v>6</v>
      </c>
      <c r="D715" s="1137"/>
      <c r="E715" s="1137"/>
      <c r="F715" s="1137" t="s">
        <v>208</v>
      </c>
      <c r="G715" s="1137" t="s">
        <v>207</v>
      </c>
      <c r="H715" s="1131"/>
      <c r="I715" s="1131"/>
    </row>
    <row r="716" spans="1:9">
      <c r="A716" s="1136">
        <v>1164735681</v>
      </c>
      <c r="B716" s="1137" t="s">
        <v>1434</v>
      </c>
      <c r="C716" s="1137" t="s">
        <v>6</v>
      </c>
      <c r="D716" s="1137"/>
      <c r="E716" s="1137"/>
      <c r="F716" s="1137" t="s">
        <v>216</v>
      </c>
      <c r="G716" s="1137" t="s">
        <v>215</v>
      </c>
      <c r="H716" s="1131"/>
      <c r="I716" s="1131"/>
    </row>
    <row r="717" spans="1:9">
      <c r="A717" s="1136">
        <v>1164744683</v>
      </c>
      <c r="B717" s="1137" t="s">
        <v>431</v>
      </c>
      <c r="C717" s="1137" t="s">
        <v>361</v>
      </c>
      <c r="D717" s="1137" t="s">
        <v>363</v>
      </c>
      <c r="E717" s="1137" t="s">
        <v>143</v>
      </c>
      <c r="F717" s="1137" t="s">
        <v>222</v>
      </c>
      <c r="G717" s="1137" t="s">
        <v>221</v>
      </c>
      <c r="H717" s="1131"/>
      <c r="I717" s="1131"/>
    </row>
    <row r="718" spans="1:9">
      <c r="A718" s="1136">
        <v>1164745177</v>
      </c>
      <c r="B718" s="1137" t="s">
        <v>453</v>
      </c>
      <c r="C718" s="1137" t="s">
        <v>359</v>
      </c>
      <c r="D718" s="1137" t="s">
        <v>360</v>
      </c>
      <c r="E718" s="1137" t="s">
        <v>153</v>
      </c>
      <c r="F718" s="1137" t="s">
        <v>222</v>
      </c>
      <c r="G718" s="1137" t="s">
        <v>221</v>
      </c>
      <c r="H718" s="1131"/>
      <c r="I718" s="1131"/>
    </row>
    <row r="719" spans="1:9">
      <c r="A719" s="1136">
        <v>1164805617</v>
      </c>
      <c r="B719" s="1137" t="s">
        <v>722</v>
      </c>
      <c r="C719" s="1137" t="s">
        <v>6</v>
      </c>
      <c r="D719" s="1137"/>
      <c r="E719" s="1137"/>
      <c r="F719" s="1137" t="s">
        <v>222</v>
      </c>
      <c r="G719" s="1137" t="s">
        <v>221</v>
      </c>
      <c r="H719" s="1131"/>
      <c r="I719" s="1131"/>
    </row>
    <row r="720" spans="1:9">
      <c r="A720" s="1136">
        <v>1164847940</v>
      </c>
      <c r="B720" s="1137" t="s">
        <v>1199</v>
      </c>
      <c r="C720" s="1137" t="s">
        <v>359</v>
      </c>
      <c r="D720" s="1137" t="s">
        <v>360</v>
      </c>
      <c r="E720" s="1137" t="s">
        <v>153</v>
      </c>
      <c r="F720" s="1137" t="s">
        <v>220</v>
      </c>
      <c r="G720" s="1137" t="s">
        <v>219</v>
      </c>
      <c r="H720" s="1131"/>
      <c r="I720" s="1131"/>
    </row>
    <row r="721" spans="1:9">
      <c r="A721" s="1136">
        <v>1164850829</v>
      </c>
      <c r="B721" s="1137" t="s">
        <v>540</v>
      </c>
      <c r="C721" s="1137" t="s">
        <v>359</v>
      </c>
      <c r="D721" s="1137" t="s">
        <v>362</v>
      </c>
      <c r="E721" s="1137" t="s">
        <v>139</v>
      </c>
      <c r="F721" s="1137" t="s">
        <v>222</v>
      </c>
      <c r="G721" s="1137" t="s">
        <v>221</v>
      </c>
      <c r="H721" s="1131"/>
      <c r="I721" s="1131"/>
    </row>
    <row r="722" spans="1:9">
      <c r="A722" s="1136">
        <v>1164866635</v>
      </c>
      <c r="B722" s="1137" t="s">
        <v>1435</v>
      </c>
      <c r="C722" s="1137" t="s">
        <v>6</v>
      </c>
      <c r="D722" s="1137"/>
      <c r="E722" s="1137"/>
      <c r="F722" s="1137" t="s">
        <v>200</v>
      </c>
      <c r="G722" s="1137" t="s">
        <v>199</v>
      </c>
      <c r="H722" s="1131"/>
      <c r="I722" s="1131"/>
    </row>
    <row r="723" spans="1:9">
      <c r="A723" s="1136">
        <v>1164915127</v>
      </c>
      <c r="B723" s="1137" t="s">
        <v>739</v>
      </c>
      <c r="C723" s="1137" t="s">
        <v>6</v>
      </c>
      <c r="D723" s="1137"/>
      <c r="E723" s="1137"/>
      <c r="F723" s="1137" t="s">
        <v>222</v>
      </c>
      <c r="G723" s="1137" t="s">
        <v>221</v>
      </c>
      <c r="H723" s="1131"/>
      <c r="I723" s="1131"/>
    </row>
    <row r="724" spans="1:9">
      <c r="A724" s="1136">
        <v>1164935216</v>
      </c>
      <c r="B724" s="1137" t="s">
        <v>417</v>
      </c>
      <c r="C724" s="1137" t="s">
        <v>359</v>
      </c>
      <c r="D724" s="1137" t="s">
        <v>362</v>
      </c>
      <c r="E724" s="1137" t="s">
        <v>139</v>
      </c>
      <c r="F724" s="1137" t="s">
        <v>208</v>
      </c>
      <c r="G724" s="1137" t="s">
        <v>207</v>
      </c>
      <c r="H724" s="1131"/>
      <c r="I724" s="1131"/>
    </row>
    <row r="725" spans="1:9">
      <c r="A725" s="1136">
        <v>1164936529</v>
      </c>
      <c r="B725" s="1137" t="s">
        <v>1436</v>
      </c>
      <c r="C725" s="1137" t="s">
        <v>6</v>
      </c>
      <c r="D725" s="1137"/>
      <c r="E725" s="1137"/>
      <c r="F725" s="1137" t="s">
        <v>200</v>
      </c>
      <c r="G725" s="1137" t="s">
        <v>199</v>
      </c>
      <c r="H725" s="1131"/>
      <c r="I725" s="1131"/>
    </row>
    <row r="726" spans="1:9">
      <c r="A726" s="1136">
        <v>1164958267</v>
      </c>
      <c r="B726" s="1137" t="s">
        <v>678</v>
      </c>
      <c r="C726" s="1137" t="s">
        <v>6</v>
      </c>
      <c r="D726" s="1137"/>
      <c r="E726" s="1137"/>
      <c r="F726" s="1137" t="s">
        <v>206</v>
      </c>
      <c r="G726" s="1137" t="s">
        <v>205</v>
      </c>
      <c r="H726" s="1131"/>
      <c r="I726" s="1131"/>
    </row>
    <row r="727" spans="1:9">
      <c r="A727" s="1136">
        <v>1164997372</v>
      </c>
      <c r="B727" s="1137" t="s">
        <v>699</v>
      </c>
      <c r="C727" s="1137" t="s">
        <v>6</v>
      </c>
      <c r="D727" s="1137"/>
      <c r="E727" s="1137"/>
      <c r="F727" s="1137" t="s">
        <v>222</v>
      </c>
      <c r="G727" s="1137" t="s">
        <v>221</v>
      </c>
      <c r="H727" s="1131"/>
      <c r="I727" s="1131"/>
    </row>
    <row r="728" spans="1:9">
      <c r="A728" s="1136">
        <v>1164999469</v>
      </c>
      <c r="B728" s="1137" t="s">
        <v>637</v>
      </c>
      <c r="C728" s="1137" t="s">
        <v>361</v>
      </c>
      <c r="D728" s="1137" t="s">
        <v>362</v>
      </c>
      <c r="E728" s="1137" t="s">
        <v>139</v>
      </c>
      <c r="F728" s="1137" t="s">
        <v>222</v>
      </c>
      <c r="G728" s="1137" t="s">
        <v>221</v>
      </c>
      <c r="H728" s="1131"/>
      <c r="I728" s="1131"/>
    </row>
    <row r="729" spans="1:9">
      <c r="A729" s="1136">
        <v>1165002263</v>
      </c>
      <c r="B729" s="1137" t="s">
        <v>1437</v>
      </c>
      <c r="C729" s="1137" t="s">
        <v>6</v>
      </c>
      <c r="D729" s="1137"/>
      <c r="E729" s="1137"/>
      <c r="F729" s="1137" t="s">
        <v>226</v>
      </c>
      <c r="G729" s="1137" t="s">
        <v>225</v>
      </c>
      <c r="H729" s="1131"/>
      <c r="I729" s="1131"/>
    </row>
    <row r="730" spans="1:9">
      <c r="A730" s="1136">
        <v>1165003691</v>
      </c>
      <c r="B730" s="1137" t="s">
        <v>1438</v>
      </c>
      <c r="C730" s="1137" t="s">
        <v>6</v>
      </c>
      <c r="D730" s="1137"/>
      <c r="E730" s="1137"/>
      <c r="F730" s="1137" t="s">
        <v>222</v>
      </c>
      <c r="G730" s="1137" t="s">
        <v>221</v>
      </c>
      <c r="H730" s="1131"/>
      <c r="I730" s="1131"/>
    </row>
    <row r="731" spans="1:9">
      <c r="A731" s="1136">
        <v>1165019481</v>
      </c>
      <c r="B731" s="1137" t="s">
        <v>1439</v>
      </c>
      <c r="C731" s="1137" t="s">
        <v>6</v>
      </c>
      <c r="D731" s="1137"/>
      <c r="E731" s="1137"/>
      <c r="F731" s="1137" t="s">
        <v>202</v>
      </c>
      <c r="G731" s="1137" t="s">
        <v>201</v>
      </c>
      <c r="H731" s="1131"/>
      <c r="I731" s="1131"/>
    </row>
    <row r="732" spans="1:9">
      <c r="A732" s="1136">
        <v>1165068835</v>
      </c>
      <c r="B732" s="1137" t="s">
        <v>478</v>
      </c>
      <c r="C732" s="1137" t="s">
        <v>359</v>
      </c>
      <c r="D732" s="1137" t="s">
        <v>366</v>
      </c>
      <c r="E732" s="1137" t="s">
        <v>96</v>
      </c>
      <c r="F732" s="1137" t="s">
        <v>222</v>
      </c>
      <c r="G732" s="1137" t="s">
        <v>221</v>
      </c>
      <c r="H732" s="1131"/>
      <c r="I732" s="1131"/>
    </row>
    <row r="733" spans="1:9">
      <c r="A733" s="1136">
        <v>1165084956</v>
      </c>
      <c r="B733" s="1137" t="s">
        <v>692</v>
      </c>
      <c r="C733" s="1137" t="s">
        <v>359</v>
      </c>
      <c r="D733" s="1137" t="s">
        <v>363</v>
      </c>
      <c r="E733" s="1137" t="s">
        <v>143</v>
      </c>
      <c r="F733" s="1137" t="s">
        <v>220</v>
      </c>
      <c r="G733" s="1137" t="s">
        <v>219</v>
      </c>
      <c r="H733" s="1131"/>
      <c r="I733" s="1131"/>
    </row>
    <row r="734" spans="1:9">
      <c r="A734" s="1136">
        <v>1165097636</v>
      </c>
      <c r="B734" s="1137" t="s">
        <v>1440</v>
      </c>
      <c r="C734" s="1137" t="s">
        <v>6</v>
      </c>
      <c r="D734" s="1137"/>
      <c r="E734" s="1137"/>
      <c r="F734" s="1137" t="s">
        <v>206</v>
      </c>
      <c r="G734" s="1137" t="s">
        <v>205</v>
      </c>
      <c r="H734" s="1131"/>
      <c r="I734" s="1131"/>
    </row>
    <row r="735" spans="1:9">
      <c r="A735" s="1136">
        <v>1165103657</v>
      </c>
      <c r="B735" s="1137" t="s">
        <v>723</v>
      </c>
      <c r="C735" s="1137" t="s">
        <v>6</v>
      </c>
      <c r="D735" s="1137"/>
      <c r="E735" s="1137"/>
      <c r="F735" s="1137" t="s">
        <v>222</v>
      </c>
      <c r="G735" s="1137" t="s">
        <v>221</v>
      </c>
      <c r="H735" s="1131"/>
      <c r="I735" s="1131"/>
    </row>
    <row r="736" spans="1:9">
      <c r="A736" s="1136">
        <v>1165124943</v>
      </c>
      <c r="B736" s="1137" t="s">
        <v>947</v>
      </c>
      <c r="C736" s="1137" t="s">
        <v>6</v>
      </c>
      <c r="D736" s="1137"/>
      <c r="E736" s="1137"/>
      <c r="F736" s="1137" t="s">
        <v>226</v>
      </c>
      <c r="G736" s="1137" t="s">
        <v>225</v>
      </c>
      <c r="H736" s="1131"/>
      <c r="I736" s="1131"/>
    </row>
    <row r="737" spans="1:9">
      <c r="A737" s="1136">
        <v>1165142390</v>
      </c>
      <c r="B737" s="1137" t="s">
        <v>1441</v>
      </c>
      <c r="C737" s="1137" t="s">
        <v>6</v>
      </c>
      <c r="D737" s="1137"/>
      <c r="E737" s="1137"/>
      <c r="F737" s="1137" t="s">
        <v>212</v>
      </c>
      <c r="G737" s="1137" t="s">
        <v>211</v>
      </c>
      <c r="H737" s="1131"/>
      <c r="I737" s="1131"/>
    </row>
    <row r="738" spans="1:9">
      <c r="A738" s="1136">
        <v>1165153785</v>
      </c>
      <c r="B738" s="1137" t="s">
        <v>1200</v>
      </c>
      <c r="C738" s="1137" t="s">
        <v>361</v>
      </c>
      <c r="D738" s="1137" t="s">
        <v>364</v>
      </c>
      <c r="E738" s="1137" t="s">
        <v>146</v>
      </c>
      <c r="F738" s="1137" t="s">
        <v>222</v>
      </c>
      <c r="G738" s="1137" t="s">
        <v>221</v>
      </c>
      <c r="H738" s="1131"/>
      <c r="I738" s="1131"/>
    </row>
    <row r="739" spans="1:9">
      <c r="A739" s="1136">
        <v>1165251829</v>
      </c>
      <c r="B739" s="1137" t="s">
        <v>369</v>
      </c>
      <c r="C739" s="1137" t="s">
        <v>359</v>
      </c>
      <c r="D739" s="1137" t="s">
        <v>360</v>
      </c>
      <c r="E739" s="1137" t="s">
        <v>153</v>
      </c>
      <c r="F739" s="1137" t="s">
        <v>200</v>
      </c>
      <c r="G739" s="1137" t="s">
        <v>199</v>
      </c>
      <c r="H739" s="1131"/>
      <c r="I739" s="1131"/>
    </row>
    <row r="740" spans="1:9">
      <c r="A740" s="1136">
        <v>1165270621</v>
      </c>
      <c r="B740" s="1137" t="s">
        <v>1201</v>
      </c>
      <c r="C740" s="1137" t="s">
        <v>361</v>
      </c>
      <c r="D740" s="1137" t="s">
        <v>815</v>
      </c>
      <c r="E740" s="1137" t="s">
        <v>229</v>
      </c>
      <c r="F740" s="1137" t="s">
        <v>222</v>
      </c>
      <c r="G740" s="1137" t="s">
        <v>221</v>
      </c>
      <c r="H740" s="1131"/>
      <c r="I740" s="1131"/>
    </row>
    <row r="741" spans="1:9">
      <c r="A741" s="1136">
        <v>1165297129</v>
      </c>
      <c r="B741" s="1137" t="s">
        <v>587</v>
      </c>
      <c r="C741" s="1137" t="s">
        <v>361</v>
      </c>
      <c r="D741" s="1137" t="s">
        <v>362</v>
      </c>
      <c r="E741" s="1137" t="s">
        <v>139</v>
      </c>
      <c r="F741" s="1137" t="s">
        <v>228</v>
      </c>
      <c r="G741" s="1137" t="s">
        <v>227</v>
      </c>
      <c r="H741" s="1131"/>
      <c r="I741" s="1131"/>
    </row>
    <row r="742" spans="1:9">
      <c r="A742" s="1136">
        <v>1165311144</v>
      </c>
      <c r="B742" s="1137" t="s">
        <v>1202</v>
      </c>
      <c r="C742" s="1137" t="s">
        <v>359</v>
      </c>
      <c r="D742" s="1137" t="s">
        <v>815</v>
      </c>
      <c r="E742" s="1137" t="s">
        <v>229</v>
      </c>
      <c r="F742" s="1137" t="s">
        <v>222</v>
      </c>
      <c r="G742" s="1137" t="s">
        <v>221</v>
      </c>
      <c r="H742" s="1131"/>
      <c r="I742" s="1131"/>
    </row>
    <row r="743" spans="1:9">
      <c r="A743" s="1136">
        <v>1165324667</v>
      </c>
      <c r="B743" s="1137" t="s">
        <v>1203</v>
      </c>
      <c r="C743" s="1137" t="s">
        <v>359</v>
      </c>
      <c r="D743" s="1137" t="s">
        <v>363</v>
      </c>
      <c r="E743" s="1137" t="s">
        <v>143</v>
      </c>
      <c r="F743" s="1137" t="s">
        <v>222</v>
      </c>
      <c r="G743" s="1137" t="s">
        <v>221</v>
      </c>
      <c r="H743" s="1131"/>
      <c r="I743" s="1131"/>
    </row>
    <row r="744" spans="1:9">
      <c r="A744" s="1136">
        <v>1165325110</v>
      </c>
      <c r="B744" s="1137" t="s">
        <v>740</v>
      </c>
      <c r="C744" s="1137" t="s">
        <v>6</v>
      </c>
      <c r="D744" s="1137"/>
      <c r="E744" s="1137"/>
      <c r="F744" s="1137" t="s">
        <v>222</v>
      </c>
      <c r="G744" s="1137" t="s">
        <v>221</v>
      </c>
      <c r="H744" s="1131"/>
      <c r="I744" s="1131"/>
    </row>
    <row r="745" spans="1:9">
      <c r="A745" s="1136">
        <v>1165328338</v>
      </c>
      <c r="B745" s="1137" t="s">
        <v>700</v>
      </c>
      <c r="C745" s="1137" t="s">
        <v>359</v>
      </c>
      <c r="D745" s="1137" t="s">
        <v>362</v>
      </c>
      <c r="E745" s="1137" t="s">
        <v>139</v>
      </c>
      <c r="F745" s="1137" t="s">
        <v>226</v>
      </c>
      <c r="G745" s="1137" t="s">
        <v>225</v>
      </c>
      <c r="H745" s="1131"/>
      <c r="I745" s="1131"/>
    </row>
    <row r="746" spans="1:9">
      <c r="A746" s="1136">
        <v>1165362584</v>
      </c>
      <c r="B746" s="1137" t="s">
        <v>618</v>
      </c>
      <c r="C746" s="1137" t="s">
        <v>361</v>
      </c>
      <c r="D746" s="1137" t="s">
        <v>363</v>
      </c>
      <c r="E746" s="1137" t="s">
        <v>143</v>
      </c>
      <c r="F746" s="1137" t="s">
        <v>200</v>
      </c>
      <c r="G746" s="1137" t="s">
        <v>199</v>
      </c>
      <c r="H746" s="1131"/>
      <c r="I746" s="1131"/>
    </row>
    <row r="747" spans="1:9">
      <c r="A747" s="1136">
        <v>1165384281</v>
      </c>
      <c r="B747" s="1137" t="s">
        <v>1442</v>
      </c>
      <c r="C747" s="1137" t="s">
        <v>6</v>
      </c>
      <c r="D747" s="1137"/>
      <c r="E747" s="1137"/>
      <c r="F747" s="1137" t="s">
        <v>222</v>
      </c>
      <c r="G747" s="1137" t="s">
        <v>221</v>
      </c>
      <c r="H747" s="1131"/>
      <c r="I747" s="1131"/>
    </row>
    <row r="748" spans="1:9">
      <c r="A748" s="1136">
        <v>1165410763</v>
      </c>
      <c r="B748" s="1137" t="s">
        <v>557</v>
      </c>
      <c r="C748" s="1137" t="s">
        <v>361</v>
      </c>
      <c r="D748" s="1137" t="s">
        <v>362</v>
      </c>
      <c r="E748" s="1137" t="s">
        <v>139</v>
      </c>
      <c r="F748" s="1137" t="s">
        <v>200</v>
      </c>
      <c r="G748" s="1137" t="s">
        <v>199</v>
      </c>
      <c r="H748" s="1131"/>
      <c r="I748" s="1131"/>
    </row>
    <row r="749" spans="1:9">
      <c r="A749" s="1136">
        <v>1165416273</v>
      </c>
      <c r="B749" s="1137" t="s">
        <v>1204</v>
      </c>
      <c r="C749" s="1137" t="s">
        <v>359</v>
      </c>
      <c r="D749" s="1137" t="s">
        <v>362</v>
      </c>
      <c r="E749" s="1137" t="s">
        <v>139</v>
      </c>
      <c r="F749" s="1137" t="s">
        <v>228</v>
      </c>
      <c r="G749" s="1137" t="s">
        <v>227</v>
      </c>
      <c r="H749" s="1131"/>
      <c r="I749" s="1131"/>
    </row>
    <row r="750" spans="1:9">
      <c r="A750" s="1136">
        <v>1165433906</v>
      </c>
      <c r="B750" s="1137" t="s">
        <v>528</v>
      </c>
      <c r="C750" s="1137" t="s">
        <v>359</v>
      </c>
      <c r="D750" s="1137" t="s">
        <v>362</v>
      </c>
      <c r="E750" s="1137" t="s">
        <v>139</v>
      </c>
      <c r="F750" s="1137" t="s">
        <v>222</v>
      </c>
      <c r="G750" s="1137" t="s">
        <v>221</v>
      </c>
      <c r="H750" s="1131"/>
      <c r="I750" s="1131"/>
    </row>
    <row r="751" spans="1:9">
      <c r="A751" s="1136">
        <v>1165439978</v>
      </c>
      <c r="B751" s="1137" t="s">
        <v>1205</v>
      </c>
      <c r="C751" s="1137" t="s">
        <v>361</v>
      </c>
      <c r="D751" s="1137" t="s">
        <v>812</v>
      </c>
      <c r="E751" s="1137" t="s">
        <v>152</v>
      </c>
      <c r="F751" s="1137" t="s">
        <v>200</v>
      </c>
      <c r="G751" s="1137" t="s">
        <v>199</v>
      </c>
      <c r="H751" s="1131"/>
      <c r="I751" s="1131"/>
    </row>
    <row r="752" spans="1:9">
      <c r="A752" s="1136">
        <v>1165460552</v>
      </c>
      <c r="B752" s="1137" t="s">
        <v>1443</v>
      </c>
      <c r="C752" s="1137" t="s">
        <v>6</v>
      </c>
      <c r="D752" s="1137"/>
      <c r="E752" s="1137"/>
      <c r="F752" s="1137" t="s">
        <v>222</v>
      </c>
      <c r="G752" s="1137" t="s">
        <v>221</v>
      </c>
      <c r="H752" s="1131"/>
      <c r="I752" s="1131"/>
    </row>
    <row r="753" spans="1:9">
      <c r="A753" s="1136">
        <v>1165478968</v>
      </c>
      <c r="B753" s="1137" t="s">
        <v>1444</v>
      </c>
      <c r="C753" s="1137" t="s">
        <v>6</v>
      </c>
      <c r="D753" s="1137"/>
      <c r="E753" s="1137"/>
      <c r="F753" s="1137" t="s">
        <v>200</v>
      </c>
      <c r="G753" s="1137" t="s">
        <v>199</v>
      </c>
      <c r="H753" s="1131"/>
      <c r="I753" s="1131"/>
    </row>
    <row r="754" spans="1:9">
      <c r="A754" s="1136">
        <v>1165496747</v>
      </c>
      <c r="B754" s="1137" t="s">
        <v>439</v>
      </c>
      <c r="C754" s="1137" t="s">
        <v>361</v>
      </c>
      <c r="D754" s="1137" t="s">
        <v>363</v>
      </c>
      <c r="E754" s="1137" t="s">
        <v>143</v>
      </c>
      <c r="F754" s="1137" t="s">
        <v>220</v>
      </c>
      <c r="G754" s="1137" t="s">
        <v>219</v>
      </c>
      <c r="H754" s="1131"/>
      <c r="I754" s="1131"/>
    </row>
    <row r="755" spans="1:9">
      <c r="A755" s="1136">
        <v>1165497059</v>
      </c>
      <c r="B755" s="1137" t="s">
        <v>795</v>
      </c>
      <c r="C755" s="1137" t="s">
        <v>361</v>
      </c>
      <c r="D755" s="1137" t="s">
        <v>363</v>
      </c>
      <c r="E755" s="1137" t="s">
        <v>143</v>
      </c>
      <c r="F755" s="1137" t="s">
        <v>222</v>
      </c>
      <c r="G755" s="1137" t="s">
        <v>221</v>
      </c>
      <c r="H755" s="1131"/>
      <c r="I755" s="1131"/>
    </row>
    <row r="756" spans="1:9">
      <c r="A756" s="1136">
        <v>1165520207</v>
      </c>
      <c r="B756" s="1137" t="s">
        <v>328</v>
      </c>
      <c r="C756" s="1137" t="s">
        <v>361</v>
      </c>
      <c r="D756" s="1137" t="s">
        <v>360</v>
      </c>
      <c r="E756" s="1137" t="s">
        <v>153</v>
      </c>
      <c r="F756" s="1137" t="s">
        <v>214</v>
      </c>
      <c r="G756" s="1137" t="s">
        <v>213</v>
      </c>
      <c r="H756" s="1131"/>
      <c r="I756" s="1131"/>
    </row>
    <row r="757" spans="1:9">
      <c r="A757" s="1136">
        <v>1165553950</v>
      </c>
      <c r="B757" s="1137" t="s">
        <v>683</v>
      </c>
      <c r="C757" s="1137" t="s">
        <v>359</v>
      </c>
      <c r="D757" s="1137" t="s">
        <v>403</v>
      </c>
      <c r="E757" s="1137" t="s">
        <v>95</v>
      </c>
      <c r="F757" s="1137" t="s">
        <v>222</v>
      </c>
      <c r="G757" s="1137" t="s">
        <v>221</v>
      </c>
      <c r="H757" s="1131"/>
      <c r="I757" s="1131"/>
    </row>
    <row r="758" spans="1:9">
      <c r="A758" s="1136">
        <v>1165579716</v>
      </c>
      <c r="B758" s="1137" t="s">
        <v>310</v>
      </c>
      <c r="C758" s="1137" t="s">
        <v>359</v>
      </c>
      <c r="D758" s="1137" t="s">
        <v>360</v>
      </c>
      <c r="E758" s="1137" t="s">
        <v>153</v>
      </c>
      <c r="F758" s="1137" t="s">
        <v>222</v>
      </c>
      <c r="G758" s="1137" t="s">
        <v>221</v>
      </c>
      <c r="H758" s="1131"/>
      <c r="I758" s="1131"/>
    </row>
    <row r="759" spans="1:9">
      <c r="A759" s="1136">
        <v>1165595001</v>
      </c>
      <c r="B759" s="1137" t="s">
        <v>1445</v>
      </c>
      <c r="C759" s="1137" t="s">
        <v>6</v>
      </c>
      <c r="D759" s="1137"/>
      <c r="E759" s="1137"/>
      <c r="F759" s="1137" t="s">
        <v>222</v>
      </c>
      <c r="G759" s="1137" t="s">
        <v>221</v>
      </c>
      <c r="H759" s="1131"/>
      <c r="I759" s="1131"/>
    </row>
    <row r="760" spans="1:9">
      <c r="A760" s="1136">
        <v>1165615593</v>
      </c>
      <c r="B760" s="1137" t="s">
        <v>876</v>
      </c>
      <c r="C760" s="1137" t="s">
        <v>359</v>
      </c>
      <c r="D760" s="1137" t="s">
        <v>812</v>
      </c>
      <c r="E760" s="1137" t="s">
        <v>152</v>
      </c>
      <c r="F760" s="1137" t="s">
        <v>222</v>
      </c>
      <c r="G760" s="1137" t="s">
        <v>221</v>
      </c>
      <c r="H760" s="1131"/>
      <c r="I760" s="1131"/>
    </row>
    <row r="761" spans="1:9">
      <c r="A761" s="1136">
        <v>1165618282</v>
      </c>
      <c r="B761" s="1137" t="s">
        <v>673</v>
      </c>
      <c r="C761" s="1137" t="s">
        <v>361</v>
      </c>
      <c r="D761" s="1137" t="s">
        <v>365</v>
      </c>
      <c r="E761" s="1137" t="s">
        <v>135</v>
      </c>
      <c r="F761" s="1137" t="s">
        <v>222</v>
      </c>
      <c r="G761" s="1137" t="s">
        <v>221</v>
      </c>
      <c r="H761" s="1131"/>
      <c r="I761" s="1131"/>
    </row>
    <row r="762" spans="1:9">
      <c r="A762" s="1136">
        <v>1165633679</v>
      </c>
      <c r="B762" s="1137" t="s">
        <v>831</v>
      </c>
      <c r="C762" s="1137" t="s">
        <v>361</v>
      </c>
      <c r="D762" s="1137" t="s">
        <v>812</v>
      </c>
      <c r="E762" s="1137" t="s">
        <v>152</v>
      </c>
      <c r="F762" s="1137" t="s">
        <v>206</v>
      </c>
      <c r="G762" s="1137" t="s">
        <v>205</v>
      </c>
      <c r="H762" s="1131"/>
      <c r="I762" s="1131"/>
    </row>
    <row r="763" spans="1:9">
      <c r="A763" s="1136">
        <v>1165641938</v>
      </c>
      <c r="B763" s="1137" t="s">
        <v>1446</v>
      </c>
      <c r="C763" s="1137" t="s">
        <v>6</v>
      </c>
      <c r="D763" s="1137"/>
      <c r="E763" s="1137"/>
      <c r="F763" s="1137" t="s">
        <v>222</v>
      </c>
      <c r="G763" s="1137" t="s">
        <v>221</v>
      </c>
      <c r="H763" s="1131"/>
      <c r="I763" s="1131"/>
    </row>
    <row r="764" spans="1:9">
      <c r="A764" s="1136">
        <v>1165649956</v>
      </c>
      <c r="B764" s="1137" t="s">
        <v>1447</v>
      </c>
      <c r="C764" s="1137" t="s">
        <v>6</v>
      </c>
      <c r="D764" s="1137"/>
      <c r="E764" s="1137"/>
      <c r="F764" s="1137" t="s">
        <v>222</v>
      </c>
      <c r="G764" s="1137" t="s">
        <v>221</v>
      </c>
      <c r="H764" s="1131"/>
      <c r="I764" s="1131"/>
    </row>
    <row r="765" spans="1:9">
      <c r="A765" s="1136">
        <v>1165675183</v>
      </c>
      <c r="B765" s="1137" t="s">
        <v>1448</v>
      </c>
      <c r="C765" s="1137" t="s">
        <v>6</v>
      </c>
      <c r="D765" s="1137"/>
      <c r="E765" s="1137"/>
      <c r="F765" s="1137" t="s">
        <v>222</v>
      </c>
      <c r="G765" s="1137" t="s">
        <v>221</v>
      </c>
      <c r="H765" s="1131"/>
      <c r="I765" s="1131"/>
    </row>
    <row r="766" spans="1:9">
      <c r="A766" s="1136">
        <v>1165676744</v>
      </c>
      <c r="B766" s="1137" t="s">
        <v>1449</v>
      </c>
      <c r="C766" s="1137" t="s">
        <v>6</v>
      </c>
      <c r="D766" s="1137"/>
      <c r="E766" s="1137"/>
      <c r="F766" s="1137" t="s">
        <v>226</v>
      </c>
      <c r="G766" s="1137" t="s">
        <v>225</v>
      </c>
      <c r="H766" s="1131"/>
      <c r="I766" s="1131"/>
    </row>
    <row r="767" spans="1:9">
      <c r="A767" s="1136">
        <v>1165699316</v>
      </c>
      <c r="B767" s="1137" t="s">
        <v>575</v>
      </c>
      <c r="C767" s="1137" t="s">
        <v>361</v>
      </c>
      <c r="D767" s="1137" t="s">
        <v>365</v>
      </c>
      <c r="E767" s="1137" t="s">
        <v>135</v>
      </c>
      <c r="F767" s="1137" t="s">
        <v>204</v>
      </c>
      <c r="G767" s="1137" t="s">
        <v>203</v>
      </c>
      <c r="H767" s="1131"/>
      <c r="I767" s="1131"/>
    </row>
    <row r="768" spans="1:9">
      <c r="A768" s="1136">
        <v>1165704876</v>
      </c>
      <c r="B768" s="1137" t="s">
        <v>1450</v>
      </c>
      <c r="C768" s="1137" t="s">
        <v>6</v>
      </c>
      <c r="D768" s="1137"/>
      <c r="E768" s="1137"/>
      <c r="F768" s="1137" t="s">
        <v>200</v>
      </c>
      <c r="G768" s="1137" t="s">
        <v>199</v>
      </c>
      <c r="H768" s="1131"/>
      <c r="I768" s="1131"/>
    </row>
    <row r="769" spans="1:9">
      <c r="A769" s="1136">
        <v>1165708042</v>
      </c>
      <c r="B769" s="1137" t="s">
        <v>1451</v>
      </c>
      <c r="C769" s="1137" t="s">
        <v>6</v>
      </c>
      <c r="D769" s="1137"/>
      <c r="E769" s="1137"/>
      <c r="F769" s="1137" t="s">
        <v>222</v>
      </c>
      <c r="G769" s="1137" t="s">
        <v>221</v>
      </c>
      <c r="H769" s="1131"/>
      <c r="I769" s="1131"/>
    </row>
    <row r="770" spans="1:9">
      <c r="A770" s="1136">
        <v>1165708505</v>
      </c>
      <c r="B770" s="1137" t="s">
        <v>758</v>
      </c>
      <c r="C770" s="1137" t="s">
        <v>359</v>
      </c>
      <c r="D770" s="1137" t="s">
        <v>364</v>
      </c>
      <c r="E770" s="1137" t="s">
        <v>146</v>
      </c>
      <c r="F770" s="1137" t="s">
        <v>200</v>
      </c>
      <c r="G770" s="1137" t="s">
        <v>199</v>
      </c>
      <c r="H770" s="1131"/>
      <c r="I770" s="1131"/>
    </row>
    <row r="771" spans="1:9">
      <c r="A771" s="1136">
        <v>1165725350</v>
      </c>
      <c r="B771" s="1137" t="s">
        <v>1206</v>
      </c>
      <c r="C771" s="1137" t="s">
        <v>361</v>
      </c>
      <c r="D771" s="1137" t="s">
        <v>363</v>
      </c>
      <c r="E771" s="1137" t="s">
        <v>143</v>
      </c>
      <c r="F771" s="1137" t="s">
        <v>222</v>
      </c>
      <c r="G771" s="1137" t="s">
        <v>221</v>
      </c>
      <c r="H771" s="1131"/>
      <c r="I771" s="1131"/>
    </row>
    <row r="772" spans="1:9">
      <c r="A772" s="1136">
        <v>1165737314</v>
      </c>
      <c r="B772" s="1137" t="s">
        <v>927</v>
      </c>
      <c r="C772" s="1137" t="s">
        <v>361</v>
      </c>
      <c r="D772" s="1137" t="s">
        <v>815</v>
      </c>
      <c r="E772" s="1137" t="s">
        <v>229</v>
      </c>
      <c r="F772" s="1137" t="s">
        <v>228</v>
      </c>
      <c r="G772" s="1137" t="s">
        <v>227</v>
      </c>
      <c r="H772" s="1131"/>
      <c r="I772" s="1131"/>
    </row>
    <row r="773" spans="1:9">
      <c r="A773" s="1136">
        <v>1165767139</v>
      </c>
      <c r="B773" s="1137" t="s">
        <v>1452</v>
      </c>
      <c r="C773" s="1137" t="s">
        <v>6</v>
      </c>
      <c r="D773" s="1137"/>
      <c r="E773" s="1137"/>
      <c r="F773" s="1137" t="s">
        <v>208</v>
      </c>
      <c r="G773" s="1137" t="s">
        <v>207</v>
      </c>
      <c r="H773" s="1131"/>
      <c r="I773" s="1131"/>
    </row>
    <row r="774" spans="1:9">
      <c r="A774" s="1136">
        <v>1165783433</v>
      </c>
      <c r="B774" s="1137" t="s">
        <v>516</v>
      </c>
      <c r="C774" s="1137" t="s">
        <v>359</v>
      </c>
      <c r="D774" s="1137" t="s">
        <v>363</v>
      </c>
      <c r="E774" s="1137" t="s">
        <v>143</v>
      </c>
      <c r="F774" s="1137" t="s">
        <v>222</v>
      </c>
      <c r="G774" s="1137" t="s">
        <v>221</v>
      </c>
      <c r="H774" s="1131"/>
      <c r="I774" s="1131"/>
    </row>
    <row r="775" spans="1:9">
      <c r="A775" s="1136">
        <v>1165790651</v>
      </c>
      <c r="B775" s="1137" t="s">
        <v>666</v>
      </c>
      <c r="C775" s="1137" t="s">
        <v>361</v>
      </c>
      <c r="D775" s="1137" t="s">
        <v>362</v>
      </c>
      <c r="E775" s="1137" t="s">
        <v>139</v>
      </c>
      <c r="F775" s="1137" t="s">
        <v>222</v>
      </c>
      <c r="G775" s="1137" t="s">
        <v>221</v>
      </c>
      <c r="H775" s="1131"/>
      <c r="I775" s="1131"/>
    </row>
    <row r="776" spans="1:9">
      <c r="A776" s="1136">
        <v>1165835910</v>
      </c>
      <c r="B776" s="1137" t="s">
        <v>1207</v>
      </c>
      <c r="C776" s="1137" t="s">
        <v>361</v>
      </c>
      <c r="D776" s="1137" t="s">
        <v>362</v>
      </c>
      <c r="E776" s="1137" t="s">
        <v>139</v>
      </c>
      <c r="F776" s="1137" t="s">
        <v>208</v>
      </c>
      <c r="G776" s="1137" t="s">
        <v>207</v>
      </c>
      <c r="H776" s="1131"/>
      <c r="I776" s="1131"/>
    </row>
    <row r="777" spans="1:9">
      <c r="A777" s="1136">
        <v>1165844656</v>
      </c>
      <c r="B777" s="1137" t="s">
        <v>1453</v>
      </c>
      <c r="C777" s="1137" t="s">
        <v>6</v>
      </c>
      <c r="D777" s="1137"/>
      <c r="E777" s="1137"/>
      <c r="F777" s="1137" t="s">
        <v>198</v>
      </c>
      <c r="G777" s="1137" t="s">
        <v>197</v>
      </c>
      <c r="H777" s="1131"/>
      <c r="I777" s="1131"/>
    </row>
    <row r="778" spans="1:9">
      <c r="A778" s="1136">
        <v>1165877771</v>
      </c>
      <c r="B778" s="1137" t="s">
        <v>533</v>
      </c>
      <c r="C778" s="1137" t="s">
        <v>359</v>
      </c>
      <c r="D778" s="1137" t="s">
        <v>403</v>
      </c>
      <c r="E778" s="1137" t="s">
        <v>95</v>
      </c>
      <c r="F778" s="1137" t="s">
        <v>200</v>
      </c>
      <c r="G778" s="1137" t="s">
        <v>199</v>
      </c>
      <c r="H778" s="1131"/>
      <c r="I778" s="1131"/>
    </row>
    <row r="779" spans="1:9">
      <c r="A779" s="1136">
        <v>1165878522</v>
      </c>
      <c r="B779" s="1137" t="s">
        <v>1454</v>
      </c>
      <c r="C779" s="1137" t="s">
        <v>6</v>
      </c>
      <c r="D779" s="1137"/>
      <c r="E779" s="1137"/>
      <c r="F779" s="1137" t="s">
        <v>220</v>
      </c>
      <c r="G779" s="1137" t="s">
        <v>219</v>
      </c>
      <c r="H779" s="1131"/>
      <c r="I779" s="1131"/>
    </row>
    <row r="780" spans="1:9">
      <c r="A780" s="1136">
        <v>1165923518</v>
      </c>
      <c r="B780" s="1137" t="s">
        <v>420</v>
      </c>
      <c r="C780" s="1137" t="s">
        <v>359</v>
      </c>
      <c r="D780" s="1137" t="s">
        <v>363</v>
      </c>
      <c r="E780" s="1137" t="s">
        <v>143</v>
      </c>
      <c r="F780" s="1137" t="s">
        <v>212</v>
      </c>
      <c r="G780" s="1137" t="s">
        <v>211</v>
      </c>
      <c r="H780" s="1131"/>
      <c r="I780" s="1131"/>
    </row>
    <row r="781" spans="1:9">
      <c r="A781" s="1136">
        <v>1165927188</v>
      </c>
      <c r="B781" s="1137" t="s">
        <v>1455</v>
      </c>
      <c r="C781" s="1137" t="s">
        <v>6</v>
      </c>
      <c r="D781" s="1137"/>
      <c r="E781" s="1137"/>
      <c r="F781" s="1137" t="s">
        <v>222</v>
      </c>
      <c r="G781" s="1137" t="s">
        <v>221</v>
      </c>
      <c r="H781" s="1131"/>
      <c r="I781" s="1131"/>
    </row>
    <row r="782" spans="1:9">
      <c r="A782" s="1136">
        <v>1165944126</v>
      </c>
      <c r="B782" s="1137" t="s">
        <v>1456</v>
      </c>
      <c r="C782" s="1137" t="s">
        <v>6</v>
      </c>
      <c r="D782" s="1137"/>
      <c r="E782" s="1137"/>
      <c r="F782" s="1137" t="s">
        <v>222</v>
      </c>
      <c r="G782" s="1137" t="s">
        <v>221</v>
      </c>
      <c r="H782" s="1131"/>
      <c r="I782" s="1131"/>
    </row>
    <row r="783" spans="1:9">
      <c r="A783" s="1136">
        <v>1165945354</v>
      </c>
      <c r="B783" s="1137" t="s">
        <v>1457</v>
      </c>
      <c r="C783" s="1137" t="s">
        <v>6</v>
      </c>
      <c r="D783" s="1137"/>
      <c r="E783" s="1137"/>
      <c r="F783" s="1137" t="s">
        <v>214</v>
      </c>
      <c r="G783" s="1137" t="s">
        <v>213</v>
      </c>
      <c r="H783" s="1131"/>
      <c r="I783" s="1131"/>
    </row>
    <row r="784" spans="1:9">
      <c r="A784" s="1136">
        <v>1165954711</v>
      </c>
      <c r="B784" s="1137" t="s">
        <v>1458</v>
      </c>
      <c r="C784" s="1137" t="s">
        <v>6</v>
      </c>
      <c r="D784" s="1137"/>
      <c r="E784" s="1137"/>
      <c r="F784" s="1137" t="s">
        <v>228</v>
      </c>
      <c r="G784" s="1137" t="s">
        <v>227</v>
      </c>
      <c r="H784" s="1131"/>
      <c r="I784" s="1131"/>
    </row>
    <row r="785" spans="1:9">
      <c r="A785" s="1136">
        <v>1165979411</v>
      </c>
      <c r="B785" s="1137" t="s">
        <v>350</v>
      </c>
      <c r="C785" s="1137" t="s">
        <v>359</v>
      </c>
      <c r="D785" s="1137" t="s">
        <v>360</v>
      </c>
      <c r="E785" s="1137" t="s">
        <v>153</v>
      </c>
      <c r="F785" s="1137" t="s">
        <v>222</v>
      </c>
      <c r="G785" s="1137" t="s">
        <v>221</v>
      </c>
      <c r="H785" s="1131"/>
      <c r="I785" s="1131"/>
    </row>
    <row r="786" spans="1:9">
      <c r="A786" s="1136">
        <v>1165990129</v>
      </c>
      <c r="B786" s="1137" t="s">
        <v>726</v>
      </c>
      <c r="C786" s="1137" t="s">
        <v>6</v>
      </c>
      <c r="D786" s="1137"/>
      <c r="E786" s="1137"/>
      <c r="F786" s="1137" t="s">
        <v>198</v>
      </c>
      <c r="G786" s="1137" t="s">
        <v>197</v>
      </c>
      <c r="H786" s="1131"/>
      <c r="I786" s="1131"/>
    </row>
    <row r="787" spans="1:9">
      <c r="A787" s="1136">
        <v>1166000902</v>
      </c>
      <c r="B787" s="1137" t="s">
        <v>1459</v>
      </c>
      <c r="C787" s="1137" t="s">
        <v>6</v>
      </c>
      <c r="D787" s="1137"/>
      <c r="E787" s="1137"/>
      <c r="F787" s="1137" t="s">
        <v>218</v>
      </c>
      <c r="G787" s="1137" t="s">
        <v>217</v>
      </c>
      <c r="H787" s="1131"/>
      <c r="I787" s="1131"/>
    </row>
    <row r="788" spans="1:9">
      <c r="A788" s="1136">
        <v>1166010679</v>
      </c>
      <c r="B788" s="1137" t="s">
        <v>1460</v>
      </c>
      <c r="C788" s="1137" t="s">
        <v>6</v>
      </c>
      <c r="D788" s="1137"/>
      <c r="E788" s="1137"/>
      <c r="F788" s="1137" t="s">
        <v>226</v>
      </c>
      <c r="G788" s="1137" t="s">
        <v>225</v>
      </c>
      <c r="H788" s="1131"/>
      <c r="I788" s="1131"/>
    </row>
    <row r="789" spans="1:9">
      <c r="A789" s="1136">
        <v>1166014739</v>
      </c>
      <c r="B789" s="1137" t="s">
        <v>869</v>
      </c>
      <c r="C789" s="1137" t="s">
        <v>361</v>
      </c>
      <c r="D789" s="1137" t="s">
        <v>812</v>
      </c>
      <c r="E789" s="1137" t="s">
        <v>152</v>
      </c>
      <c r="F789" s="1137" t="s">
        <v>210</v>
      </c>
      <c r="G789" s="1137" t="s">
        <v>209</v>
      </c>
      <c r="H789" s="1131"/>
      <c r="I789" s="1131"/>
    </row>
    <row r="790" spans="1:9">
      <c r="A790" s="1136">
        <v>1166028507</v>
      </c>
      <c r="B790" s="1137" t="s">
        <v>1208</v>
      </c>
      <c r="C790" s="1137" t="s">
        <v>359</v>
      </c>
      <c r="D790" s="1137" t="s">
        <v>820</v>
      </c>
      <c r="E790" s="1137" t="s">
        <v>104</v>
      </c>
      <c r="F790" s="1137" t="s">
        <v>222</v>
      </c>
      <c r="G790" s="1137" t="s">
        <v>221</v>
      </c>
      <c r="H790" s="1131"/>
      <c r="I790" s="1131"/>
    </row>
    <row r="791" spans="1:9">
      <c r="A791" s="1136">
        <v>1166049966</v>
      </c>
      <c r="B791" s="1137" t="s">
        <v>495</v>
      </c>
      <c r="C791" s="1137" t="s">
        <v>359</v>
      </c>
      <c r="D791" s="1137" t="s">
        <v>365</v>
      </c>
      <c r="E791" s="1137" t="s">
        <v>135</v>
      </c>
      <c r="F791" s="1137" t="s">
        <v>222</v>
      </c>
      <c r="G791" s="1137" t="s">
        <v>221</v>
      </c>
      <c r="H791" s="1131"/>
      <c r="I791" s="1131"/>
    </row>
    <row r="792" spans="1:9">
      <c r="A792" s="1136">
        <v>1166078718</v>
      </c>
      <c r="B792" s="1137" t="s">
        <v>1461</v>
      </c>
      <c r="C792" s="1137" t="s">
        <v>6</v>
      </c>
      <c r="D792" s="1137"/>
      <c r="E792" s="1137"/>
      <c r="F792" s="1137" t="s">
        <v>222</v>
      </c>
      <c r="G792" s="1137" t="s">
        <v>221</v>
      </c>
      <c r="H792" s="1131"/>
      <c r="I792" s="1131"/>
    </row>
    <row r="793" spans="1:9">
      <c r="A793" s="1136">
        <v>1166079724</v>
      </c>
      <c r="B793" s="1137" t="s">
        <v>1209</v>
      </c>
      <c r="C793" s="1137" t="s">
        <v>359</v>
      </c>
      <c r="D793" s="1137" t="s">
        <v>364</v>
      </c>
      <c r="E793" s="1137" t="s">
        <v>146</v>
      </c>
      <c r="F793" s="1137" t="s">
        <v>206</v>
      </c>
      <c r="G793" s="1137" t="s">
        <v>205</v>
      </c>
      <c r="H793" s="1131"/>
      <c r="I793" s="1131"/>
    </row>
    <row r="794" spans="1:9">
      <c r="A794" s="1136">
        <v>1166114166</v>
      </c>
      <c r="B794" s="1137" t="s">
        <v>1462</v>
      </c>
      <c r="C794" s="1137" t="s">
        <v>6</v>
      </c>
      <c r="D794" s="1137"/>
      <c r="E794" s="1137"/>
      <c r="F794" s="1137" t="s">
        <v>214</v>
      </c>
      <c r="G794" s="1137" t="s">
        <v>213</v>
      </c>
      <c r="H794" s="1131"/>
      <c r="I794" s="1131"/>
    </row>
    <row r="795" spans="1:9">
      <c r="A795" s="1136">
        <v>1166134891</v>
      </c>
      <c r="B795" s="1137" t="s">
        <v>747</v>
      </c>
      <c r="C795" s="1137" t="s">
        <v>359</v>
      </c>
      <c r="D795" s="1137" t="s">
        <v>362</v>
      </c>
      <c r="E795" s="1137" t="s">
        <v>139</v>
      </c>
      <c r="F795" s="1137" t="s">
        <v>226</v>
      </c>
      <c r="G795" s="1137" t="s">
        <v>225</v>
      </c>
      <c r="H795" s="1131"/>
      <c r="I795" s="1131"/>
    </row>
    <row r="796" spans="1:9">
      <c r="A796" s="1136">
        <v>1166163288</v>
      </c>
      <c r="B796" s="1137" t="s">
        <v>734</v>
      </c>
      <c r="C796" s="1137" t="s">
        <v>6</v>
      </c>
      <c r="D796" s="1137"/>
      <c r="E796" s="1137"/>
      <c r="F796" s="1137" t="s">
        <v>222</v>
      </c>
      <c r="G796" s="1137" t="s">
        <v>221</v>
      </c>
      <c r="H796" s="1131"/>
      <c r="I796" s="1131"/>
    </row>
    <row r="797" spans="1:9">
      <c r="A797" s="1136">
        <v>1166200429</v>
      </c>
      <c r="B797" s="1137" t="s">
        <v>507</v>
      </c>
      <c r="C797" s="1137" t="s">
        <v>359</v>
      </c>
      <c r="D797" s="1137" t="s">
        <v>363</v>
      </c>
      <c r="E797" s="1137" t="s">
        <v>143</v>
      </c>
      <c r="F797" s="1137" t="s">
        <v>222</v>
      </c>
      <c r="G797" s="1137" t="s">
        <v>221</v>
      </c>
      <c r="H797" s="1131"/>
      <c r="I797" s="1131"/>
    </row>
    <row r="798" spans="1:9">
      <c r="A798" s="1136">
        <v>1166209909</v>
      </c>
      <c r="B798" s="1137" t="s">
        <v>748</v>
      </c>
      <c r="C798" s="1137" t="s">
        <v>359</v>
      </c>
      <c r="D798" s="1137" t="s">
        <v>365</v>
      </c>
      <c r="E798" s="1137" t="s">
        <v>135</v>
      </c>
      <c r="F798" s="1137" t="s">
        <v>222</v>
      </c>
      <c r="G798" s="1137" t="s">
        <v>221</v>
      </c>
      <c r="H798" s="1131"/>
      <c r="I798" s="1131"/>
    </row>
    <row r="799" spans="1:9">
      <c r="A799" s="1136">
        <v>1166239419</v>
      </c>
      <c r="B799" s="1137" t="s">
        <v>1463</v>
      </c>
      <c r="C799" s="1137" t="s">
        <v>6</v>
      </c>
      <c r="D799" s="1137"/>
      <c r="E799" s="1137"/>
      <c r="F799" s="1137" t="s">
        <v>200</v>
      </c>
      <c r="G799" s="1137" t="s">
        <v>199</v>
      </c>
      <c r="H799" s="1131"/>
      <c r="I799" s="1131"/>
    </row>
    <row r="800" spans="1:9">
      <c r="A800" s="1136">
        <v>1166242959</v>
      </c>
      <c r="B800" s="1137" t="s">
        <v>376</v>
      </c>
      <c r="C800" s="1137" t="s">
        <v>361</v>
      </c>
      <c r="D800" s="1137" t="s">
        <v>360</v>
      </c>
      <c r="E800" s="1137" t="s">
        <v>153</v>
      </c>
      <c r="F800" s="1137" t="s">
        <v>228</v>
      </c>
      <c r="G800" s="1137" t="s">
        <v>227</v>
      </c>
      <c r="H800" s="1131"/>
      <c r="I800" s="1131"/>
    </row>
    <row r="801" spans="1:9">
      <c r="A801" s="1136">
        <v>1166266420</v>
      </c>
      <c r="B801" s="1137" t="s">
        <v>496</v>
      </c>
      <c r="C801" s="1137" t="s">
        <v>359</v>
      </c>
      <c r="D801" s="1137" t="s">
        <v>363</v>
      </c>
      <c r="E801" s="1137" t="s">
        <v>143</v>
      </c>
      <c r="F801" s="1137" t="s">
        <v>222</v>
      </c>
      <c r="G801" s="1137" t="s">
        <v>221</v>
      </c>
      <c r="H801" s="1131"/>
      <c r="I801" s="1131"/>
    </row>
    <row r="802" spans="1:9">
      <c r="A802" s="1136">
        <v>1166268772</v>
      </c>
      <c r="B802" s="1137" t="s">
        <v>1464</v>
      </c>
      <c r="C802" s="1137" t="s">
        <v>6</v>
      </c>
      <c r="D802" s="1137"/>
      <c r="E802" s="1137"/>
      <c r="F802" s="1137" t="s">
        <v>216</v>
      </c>
      <c r="G802" s="1137" t="s">
        <v>215</v>
      </c>
      <c r="H802" s="1131"/>
      <c r="I802" s="1131"/>
    </row>
    <row r="803" spans="1:9">
      <c r="A803" s="1136">
        <v>1166326034</v>
      </c>
      <c r="B803" s="1137" t="s">
        <v>1210</v>
      </c>
      <c r="C803" s="1137" t="s">
        <v>359</v>
      </c>
      <c r="D803" s="1137" t="s">
        <v>362</v>
      </c>
      <c r="E803" s="1137" t="s">
        <v>139</v>
      </c>
      <c r="F803" s="1137" t="s">
        <v>222</v>
      </c>
      <c r="G803" s="1137" t="s">
        <v>221</v>
      </c>
      <c r="H803" s="1131"/>
      <c r="I803" s="1131"/>
    </row>
    <row r="804" spans="1:9">
      <c r="A804" s="1136">
        <v>1166340837</v>
      </c>
      <c r="B804" s="1137" t="s">
        <v>1465</v>
      </c>
      <c r="C804" s="1137" t="s">
        <v>6</v>
      </c>
      <c r="D804" s="1137"/>
      <c r="E804" s="1137"/>
      <c r="F804" s="1137" t="s">
        <v>222</v>
      </c>
      <c r="G804" s="1137" t="s">
        <v>221</v>
      </c>
      <c r="H804" s="1131"/>
      <c r="I804" s="1131"/>
    </row>
    <row r="805" spans="1:9">
      <c r="A805" s="1136">
        <v>1166376682</v>
      </c>
      <c r="B805" s="1137" t="s">
        <v>818</v>
      </c>
      <c r="C805" s="1137" t="s">
        <v>359</v>
      </c>
      <c r="D805" s="1137" t="s">
        <v>812</v>
      </c>
      <c r="E805" s="1137" t="s">
        <v>152</v>
      </c>
      <c r="F805" s="1137" t="s">
        <v>220</v>
      </c>
      <c r="G805" s="1137" t="s">
        <v>219</v>
      </c>
      <c r="H805" s="1131"/>
      <c r="I805" s="1131"/>
    </row>
    <row r="806" spans="1:9">
      <c r="A806" s="1136">
        <v>1166392283</v>
      </c>
      <c r="B806" s="1137" t="s">
        <v>1466</v>
      </c>
      <c r="C806" s="1137" t="s">
        <v>6</v>
      </c>
      <c r="D806" s="1137"/>
      <c r="E806" s="1137"/>
      <c r="F806" s="1137" t="s">
        <v>214</v>
      </c>
      <c r="G806" s="1137" t="s">
        <v>213</v>
      </c>
      <c r="H806" s="1131"/>
      <c r="I806" s="1131"/>
    </row>
    <row r="807" spans="1:9">
      <c r="A807" s="1136">
        <v>1166396409</v>
      </c>
      <c r="B807" s="1137" t="s">
        <v>773</v>
      </c>
      <c r="C807" s="1137" t="s">
        <v>359</v>
      </c>
      <c r="D807" s="1137" t="s">
        <v>360</v>
      </c>
      <c r="E807" s="1137" t="s">
        <v>153</v>
      </c>
      <c r="F807" s="1137" t="s">
        <v>210</v>
      </c>
      <c r="G807" s="1137" t="s">
        <v>209</v>
      </c>
      <c r="H807" s="1131"/>
      <c r="I807" s="1131"/>
    </row>
    <row r="808" spans="1:9">
      <c r="A808" s="1136">
        <v>1166412545</v>
      </c>
      <c r="B808" s="1137" t="s">
        <v>479</v>
      </c>
      <c r="C808" s="1137" t="s">
        <v>6</v>
      </c>
      <c r="D808" s="1137"/>
      <c r="E808" s="1137"/>
      <c r="F808" s="1137" t="s">
        <v>212</v>
      </c>
      <c r="G808" s="1137" t="s">
        <v>211</v>
      </c>
      <c r="H808" s="1131"/>
      <c r="I808" s="1131"/>
    </row>
    <row r="809" spans="1:9">
      <c r="A809" s="1136">
        <v>1166416504</v>
      </c>
      <c r="B809" s="1137" t="s">
        <v>724</v>
      </c>
      <c r="C809" s="1137" t="s">
        <v>6</v>
      </c>
      <c r="D809" s="1137"/>
      <c r="E809" s="1137"/>
      <c r="F809" s="1137" t="s">
        <v>222</v>
      </c>
      <c r="G809" s="1137" t="s">
        <v>221</v>
      </c>
      <c r="H809" s="1131"/>
      <c r="I809" s="1131"/>
    </row>
    <row r="810" spans="1:9">
      <c r="A810" s="1136">
        <v>1166429937</v>
      </c>
      <c r="B810" s="1137" t="s">
        <v>381</v>
      </c>
      <c r="C810" s="1137" t="s">
        <v>361</v>
      </c>
      <c r="D810" s="1137" t="s">
        <v>360</v>
      </c>
      <c r="E810" s="1137" t="s">
        <v>153</v>
      </c>
      <c r="F810" s="1137" t="s">
        <v>228</v>
      </c>
      <c r="G810" s="1137" t="s">
        <v>227</v>
      </c>
      <c r="H810" s="1131"/>
      <c r="I810" s="1131"/>
    </row>
    <row r="811" spans="1:9">
      <c r="A811" s="1136">
        <v>1166444258</v>
      </c>
      <c r="B811" s="1137" t="s">
        <v>1467</v>
      </c>
      <c r="C811" s="1137" t="s">
        <v>6</v>
      </c>
      <c r="D811" s="1137"/>
      <c r="E811" s="1137"/>
      <c r="F811" s="1137" t="s">
        <v>222</v>
      </c>
      <c r="G811" s="1137" t="s">
        <v>221</v>
      </c>
      <c r="H811" s="1131"/>
      <c r="I811" s="1131"/>
    </row>
    <row r="812" spans="1:9">
      <c r="A812" s="1136">
        <v>1166453598</v>
      </c>
      <c r="B812" s="1137" t="s">
        <v>1211</v>
      </c>
      <c r="C812" s="1137" t="s">
        <v>359</v>
      </c>
      <c r="D812" s="1137" t="s">
        <v>364</v>
      </c>
      <c r="E812" s="1137" t="s">
        <v>146</v>
      </c>
      <c r="F812" s="1137" t="s">
        <v>222</v>
      </c>
      <c r="G812" s="1137" t="s">
        <v>221</v>
      </c>
      <c r="H812" s="1131"/>
      <c r="I812" s="1131"/>
    </row>
    <row r="813" spans="1:9">
      <c r="A813" s="1136">
        <v>1166515024</v>
      </c>
      <c r="B813" s="1137" t="s">
        <v>451</v>
      </c>
      <c r="C813" s="1137" t="s">
        <v>359</v>
      </c>
      <c r="D813" s="1137" t="s">
        <v>363</v>
      </c>
      <c r="E813" s="1137" t="s">
        <v>143</v>
      </c>
      <c r="F813" s="1137" t="s">
        <v>220</v>
      </c>
      <c r="G813" s="1137" t="s">
        <v>219</v>
      </c>
      <c r="H813" s="1131"/>
      <c r="I813" s="1131"/>
    </row>
    <row r="814" spans="1:9">
      <c r="A814" s="1136">
        <v>1166526849</v>
      </c>
      <c r="B814" s="1137" t="s">
        <v>721</v>
      </c>
      <c r="C814" s="1137" t="s">
        <v>6</v>
      </c>
      <c r="D814" s="1137"/>
      <c r="E814" s="1137"/>
      <c r="F814" s="1137" t="s">
        <v>222</v>
      </c>
      <c r="G814" s="1137" t="s">
        <v>221</v>
      </c>
      <c r="H814" s="1131"/>
      <c r="I814" s="1131"/>
    </row>
    <row r="815" spans="1:9">
      <c r="A815" s="1136">
        <v>1166598376</v>
      </c>
      <c r="B815" s="1137" t="s">
        <v>1212</v>
      </c>
      <c r="C815" s="1137" t="s">
        <v>359</v>
      </c>
      <c r="D815" s="1137" t="s">
        <v>360</v>
      </c>
      <c r="E815" s="1137" t="s">
        <v>153</v>
      </c>
      <c r="F815" s="1137" t="s">
        <v>208</v>
      </c>
      <c r="G815" s="1137" t="s">
        <v>207</v>
      </c>
      <c r="H815" s="1131"/>
      <c r="I815" s="1131"/>
    </row>
    <row r="816" spans="1:9">
      <c r="A816" s="1136">
        <v>1166680125</v>
      </c>
      <c r="B816" s="1137" t="s">
        <v>932</v>
      </c>
      <c r="C816" s="1137" t="s">
        <v>6</v>
      </c>
      <c r="D816" s="1137"/>
      <c r="E816" s="1137"/>
      <c r="F816" s="1137" t="s">
        <v>222</v>
      </c>
      <c r="G816" s="1137" t="s">
        <v>221</v>
      </c>
      <c r="H816" s="1131"/>
      <c r="I816" s="1131"/>
    </row>
    <row r="817" spans="1:9">
      <c r="A817" s="1136">
        <v>1166713561</v>
      </c>
      <c r="B817" s="1137" t="s">
        <v>1468</v>
      </c>
      <c r="C817" s="1137" t="s">
        <v>6</v>
      </c>
      <c r="D817" s="1137"/>
      <c r="E817" s="1137"/>
      <c r="F817" s="1137" t="s">
        <v>222</v>
      </c>
      <c r="G817" s="1137" t="s">
        <v>221</v>
      </c>
      <c r="H817" s="1131"/>
      <c r="I817" s="1131"/>
    </row>
    <row r="818" spans="1:9">
      <c r="A818" s="1136">
        <v>1166717117</v>
      </c>
      <c r="B818" s="1137" t="s">
        <v>1469</v>
      </c>
      <c r="C818" s="1137" t="s">
        <v>6</v>
      </c>
      <c r="D818" s="1137"/>
      <c r="E818" s="1137"/>
      <c r="F818" s="1137" t="s">
        <v>228</v>
      </c>
      <c r="G818" s="1137" t="s">
        <v>227</v>
      </c>
      <c r="H818" s="1131"/>
      <c r="I818" s="1131"/>
    </row>
    <row r="819" spans="1:9">
      <c r="A819" s="1136">
        <v>1166730813</v>
      </c>
      <c r="B819" s="1137" t="s">
        <v>1470</v>
      </c>
      <c r="C819" s="1137" t="s">
        <v>6</v>
      </c>
      <c r="D819" s="1137"/>
      <c r="E819" s="1137"/>
      <c r="F819" s="1137" t="s">
        <v>226</v>
      </c>
      <c r="G819" s="1137" t="s">
        <v>225</v>
      </c>
      <c r="H819" s="1131"/>
      <c r="I819" s="1131"/>
    </row>
    <row r="820" spans="1:9">
      <c r="A820" s="1136">
        <v>1166730862</v>
      </c>
      <c r="B820" s="1137" t="s">
        <v>737</v>
      </c>
      <c r="C820" s="1137" t="s">
        <v>359</v>
      </c>
      <c r="D820" s="1137" t="s">
        <v>362</v>
      </c>
      <c r="E820" s="1137" t="s">
        <v>139</v>
      </c>
      <c r="F820" s="1137" t="s">
        <v>200</v>
      </c>
      <c r="G820" s="1137" t="s">
        <v>199</v>
      </c>
      <c r="H820" s="1131"/>
      <c r="I820" s="1131"/>
    </row>
    <row r="821" spans="1:9">
      <c r="A821" s="1136">
        <v>1166736653</v>
      </c>
      <c r="B821" s="1137" t="s">
        <v>1213</v>
      </c>
      <c r="C821" s="1137" t="s">
        <v>359</v>
      </c>
      <c r="D821" s="1137" t="s">
        <v>365</v>
      </c>
      <c r="E821" s="1137" t="s">
        <v>135</v>
      </c>
      <c r="F821" s="1137" t="s">
        <v>222</v>
      </c>
      <c r="G821" s="1137" t="s">
        <v>221</v>
      </c>
      <c r="H821" s="1131"/>
      <c r="I821" s="1131"/>
    </row>
    <row r="822" spans="1:9">
      <c r="A822" s="1136">
        <v>1166750597</v>
      </c>
      <c r="B822" s="1137" t="s">
        <v>1471</v>
      </c>
      <c r="C822" s="1137" t="s">
        <v>6</v>
      </c>
      <c r="D822" s="1137"/>
      <c r="E822" s="1137"/>
      <c r="F822" s="1137" t="s">
        <v>212</v>
      </c>
      <c r="G822" s="1137" t="s">
        <v>211</v>
      </c>
      <c r="H822" s="1131"/>
      <c r="I822" s="1131"/>
    </row>
    <row r="823" spans="1:9">
      <c r="A823" s="1136">
        <v>1166773573</v>
      </c>
      <c r="B823" s="1137" t="s">
        <v>1214</v>
      </c>
      <c r="C823" s="1137" t="s">
        <v>361</v>
      </c>
      <c r="D823" s="1137" t="s">
        <v>363</v>
      </c>
      <c r="E823" s="1137" t="s">
        <v>143</v>
      </c>
      <c r="F823" s="1137" t="s">
        <v>200</v>
      </c>
      <c r="G823" s="1137" t="s">
        <v>199</v>
      </c>
      <c r="H823" s="1131"/>
      <c r="I823" s="1131"/>
    </row>
    <row r="824" spans="1:9">
      <c r="A824" s="1136">
        <v>1166798869</v>
      </c>
      <c r="B824" s="1137" t="s">
        <v>738</v>
      </c>
      <c r="C824" s="1137" t="s">
        <v>6</v>
      </c>
      <c r="D824" s="1137"/>
      <c r="E824" s="1137"/>
      <c r="F824" s="1137" t="s">
        <v>222</v>
      </c>
      <c r="G824" s="1137" t="s">
        <v>221</v>
      </c>
      <c r="H824" s="1131"/>
      <c r="I824" s="1131"/>
    </row>
    <row r="825" spans="1:9">
      <c r="A825" s="1136">
        <v>1166846700</v>
      </c>
      <c r="B825" s="1137" t="s">
        <v>693</v>
      </c>
      <c r="C825" s="1137" t="s">
        <v>6</v>
      </c>
      <c r="D825" s="1137"/>
      <c r="E825" s="1137"/>
      <c r="F825" s="1137" t="s">
        <v>222</v>
      </c>
      <c r="G825" s="1137" t="s">
        <v>221</v>
      </c>
      <c r="H825" s="1131"/>
      <c r="I825" s="1131"/>
    </row>
    <row r="826" spans="1:9">
      <c r="A826" s="1136">
        <v>1166846775</v>
      </c>
      <c r="B826" s="1137" t="s">
        <v>1472</v>
      </c>
      <c r="C826" s="1137" t="s">
        <v>6</v>
      </c>
      <c r="D826" s="1137"/>
      <c r="E826" s="1137"/>
      <c r="F826" s="1137" t="s">
        <v>222</v>
      </c>
      <c r="G826" s="1137" t="s">
        <v>221</v>
      </c>
      <c r="H826" s="1131"/>
      <c r="I826" s="1131"/>
    </row>
    <row r="827" spans="1:9">
      <c r="A827" s="1136">
        <v>1166852062</v>
      </c>
      <c r="B827" s="1137" t="s">
        <v>543</v>
      </c>
      <c r="C827" s="1137" t="s">
        <v>361</v>
      </c>
      <c r="D827" s="1137" t="s">
        <v>366</v>
      </c>
      <c r="E827" s="1137" t="s">
        <v>96</v>
      </c>
      <c r="F827" s="1137" t="s">
        <v>222</v>
      </c>
      <c r="G827" s="1137" t="s">
        <v>221</v>
      </c>
      <c r="H827" s="1131"/>
      <c r="I827" s="1131"/>
    </row>
    <row r="828" spans="1:9">
      <c r="A828" s="1136">
        <v>1166871542</v>
      </c>
      <c r="B828" s="1137" t="s">
        <v>509</v>
      </c>
      <c r="C828" s="1137" t="s">
        <v>359</v>
      </c>
      <c r="D828" s="1137" t="s">
        <v>363</v>
      </c>
      <c r="E828" s="1137" t="s">
        <v>143</v>
      </c>
      <c r="F828" s="1137" t="s">
        <v>208</v>
      </c>
      <c r="G828" s="1137" t="s">
        <v>207</v>
      </c>
      <c r="H828" s="1131"/>
      <c r="I828" s="1131"/>
    </row>
    <row r="829" spans="1:9">
      <c r="A829" s="1136">
        <v>1166878893</v>
      </c>
      <c r="B829" s="1137" t="s">
        <v>885</v>
      </c>
      <c r="C829" s="1137" t="s">
        <v>359</v>
      </c>
      <c r="D829" s="1137" t="s">
        <v>815</v>
      </c>
      <c r="E829" s="1137" t="s">
        <v>229</v>
      </c>
      <c r="F829" s="1137" t="s">
        <v>200</v>
      </c>
      <c r="G829" s="1137" t="s">
        <v>199</v>
      </c>
      <c r="H829" s="1131"/>
      <c r="I829" s="1131"/>
    </row>
    <row r="830" spans="1:9">
      <c r="A830" s="1136">
        <v>1166937442</v>
      </c>
      <c r="B830" s="1137" t="s">
        <v>710</v>
      </c>
      <c r="C830" s="1137" t="s">
        <v>359</v>
      </c>
      <c r="D830" s="1137" t="s">
        <v>363</v>
      </c>
      <c r="E830" s="1137" t="s">
        <v>143</v>
      </c>
      <c r="F830" s="1137" t="s">
        <v>222</v>
      </c>
      <c r="G830" s="1137" t="s">
        <v>221</v>
      </c>
      <c r="H830" s="1131"/>
      <c r="I830" s="1131"/>
    </row>
    <row r="831" spans="1:9">
      <c r="A831" s="1136">
        <v>1166963760</v>
      </c>
      <c r="B831" s="1137" t="s">
        <v>422</v>
      </c>
      <c r="C831" s="1137" t="s">
        <v>359</v>
      </c>
      <c r="D831" s="1137" t="s">
        <v>363</v>
      </c>
      <c r="E831" s="1137" t="s">
        <v>143</v>
      </c>
      <c r="F831" s="1137" t="s">
        <v>222</v>
      </c>
      <c r="G831" s="1137" t="s">
        <v>221</v>
      </c>
      <c r="H831" s="1131"/>
      <c r="I831" s="1131"/>
    </row>
    <row r="832" spans="1:9">
      <c r="A832" s="1136">
        <v>1166965237</v>
      </c>
      <c r="B832" s="1137" t="s">
        <v>512</v>
      </c>
      <c r="C832" s="1137" t="s">
        <v>359</v>
      </c>
      <c r="D832" s="1137" t="s">
        <v>365</v>
      </c>
      <c r="E832" s="1137" t="s">
        <v>135</v>
      </c>
      <c r="F832" s="1137" t="s">
        <v>222</v>
      </c>
      <c r="G832" s="1137" t="s">
        <v>221</v>
      </c>
      <c r="H832" s="1131"/>
      <c r="I832" s="1131"/>
    </row>
    <row r="833" spans="1:9">
      <c r="A833" s="1136">
        <v>1167002733</v>
      </c>
      <c r="B833" s="1137" t="s">
        <v>1215</v>
      </c>
      <c r="C833" s="1137" t="s">
        <v>359</v>
      </c>
      <c r="D833" s="1137" t="s">
        <v>364</v>
      </c>
      <c r="E833" s="1137" t="s">
        <v>146</v>
      </c>
      <c r="F833" s="1137" t="s">
        <v>222</v>
      </c>
      <c r="G833" s="1137" t="s">
        <v>221</v>
      </c>
      <c r="H833" s="1131"/>
      <c r="I833" s="1131"/>
    </row>
    <row r="834" spans="1:9">
      <c r="A834" s="1136">
        <v>1167033886</v>
      </c>
      <c r="B834" s="1137" t="s">
        <v>1473</v>
      </c>
      <c r="C834" s="1137" t="s">
        <v>6</v>
      </c>
      <c r="D834" s="1137"/>
      <c r="E834" s="1137"/>
      <c r="F834" s="1137" t="s">
        <v>200</v>
      </c>
      <c r="G834" s="1137" t="s">
        <v>199</v>
      </c>
      <c r="H834" s="1131"/>
      <c r="I834" s="1131"/>
    </row>
    <row r="835" spans="1:9">
      <c r="A835" s="1136">
        <v>1167084434</v>
      </c>
      <c r="B835" s="1137" t="s">
        <v>886</v>
      </c>
      <c r="C835" s="1137" t="s">
        <v>6</v>
      </c>
      <c r="D835" s="1137"/>
      <c r="E835" s="1137"/>
      <c r="F835" s="1137" t="s">
        <v>196</v>
      </c>
      <c r="G835" s="1137" t="s">
        <v>195</v>
      </c>
      <c r="H835" s="1131"/>
      <c r="I835" s="1131"/>
    </row>
    <row r="836" spans="1:9">
      <c r="A836" s="1136">
        <v>1167093245</v>
      </c>
      <c r="B836" s="1137" t="s">
        <v>1216</v>
      </c>
      <c r="C836" s="1137" t="s">
        <v>359</v>
      </c>
      <c r="D836" s="1137" t="s">
        <v>363</v>
      </c>
      <c r="E836" s="1137" t="s">
        <v>143</v>
      </c>
      <c r="F836" s="1137" t="s">
        <v>222</v>
      </c>
      <c r="G836" s="1137" t="s">
        <v>221</v>
      </c>
      <c r="H836" s="1131"/>
      <c r="I836" s="1131"/>
    </row>
    <row r="837" spans="1:9">
      <c r="A837" s="1136">
        <v>1167101998</v>
      </c>
      <c r="B837" s="1137" t="s">
        <v>720</v>
      </c>
      <c r="C837" s="1137" t="s">
        <v>6</v>
      </c>
      <c r="D837" s="1137"/>
      <c r="E837" s="1137"/>
      <c r="F837" s="1137" t="s">
        <v>222</v>
      </c>
      <c r="G837" s="1137" t="s">
        <v>221</v>
      </c>
      <c r="H837" s="1131"/>
      <c r="I837" s="1131"/>
    </row>
    <row r="838" spans="1:9">
      <c r="A838" s="1136">
        <v>1167113951</v>
      </c>
      <c r="B838" s="1137" t="s">
        <v>929</v>
      </c>
      <c r="C838" s="1137" t="s">
        <v>6</v>
      </c>
      <c r="D838" s="1137"/>
      <c r="E838" s="1137"/>
      <c r="F838" s="1137" t="s">
        <v>198</v>
      </c>
      <c r="G838" s="1137" t="s">
        <v>197</v>
      </c>
      <c r="H838" s="1131"/>
      <c r="I838" s="1131"/>
    </row>
    <row r="839" spans="1:9">
      <c r="A839" s="1136">
        <v>1167269431</v>
      </c>
      <c r="B839" s="1137" t="s">
        <v>1474</v>
      </c>
      <c r="C839" s="1137" t="s">
        <v>6</v>
      </c>
      <c r="D839" s="1137"/>
      <c r="E839" s="1137"/>
      <c r="F839" s="1137" t="s">
        <v>200</v>
      </c>
      <c r="G839" s="1137" t="s">
        <v>199</v>
      </c>
      <c r="H839" s="1131"/>
      <c r="I839" s="1131"/>
    </row>
    <row r="840" spans="1:9">
      <c r="A840" s="1136">
        <v>1167292334</v>
      </c>
      <c r="B840" s="1137" t="s">
        <v>752</v>
      </c>
      <c r="C840" s="1137" t="s">
        <v>359</v>
      </c>
      <c r="D840" s="1137" t="s">
        <v>362</v>
      </c>
      <c r="E840" s="1137" t="s">
        <v>139</v>
      </c>
      <c r="F840" s="1137" t="s">
        <v>222</v>
      </c>
      <c r="G840" s="1137" t="s">
        <v>221</v>
      </c>
      <c r="H840" s="1131"/>
      <c r="I840" s="1131"/>
    </row>
    <row r="841" spans="1:9">
      <c r="A841" s="1136">
        <v>1167318402</v>
      </c>
      <c r="B841" s="1137" t="s">
        <v>1475</v>
      </c>
      <c r="C841" s="1137" t="s">
        <v>6</v>
      </c>
      <c r="D841" s="1137"/>
      <c r="E841" s="1137"/>
      <c r="F841" s="1137" t="s">
        <v>220</v>
      </c>
      <c r="G841" s="1137" t="s">
        <v>219</v>
      </c>
      <c r="H841" s="1131"/>
      <c r="I841" s="1131"/>
    </row>
    <row r="842" spans="1:9">
      <c r="A842" s="1136">
        <v>1167379032</v>
      </c>
      <c r="B842" s="1137" t="s">
        <v>1476</v>
      </c>
      <c r="C842" s="1137" t="s">
        <v>6</v>
      </c>
      <c r="D842" s="1137"/>
      <c r="E842" s="1137"/>
      <c r="F842" s="1137" t="s">
        <v>222</v>
      </c>
      <c r="G842" s="1137" t="s">
        <v>221</v>
      </c>
      <c r="H842" s="1131"/>
      <c r="I842" s="1131"/>
    </row>
    <row r="843" spans="1:9">
      <c r="A843" s="1136">
        <v>1167393330</v>
      </c>
      <c r="B843" s="1137" t="s">
        <v>733</v>
      </c>
      <c r="C843" s="1137" t="s">
        <v>6</v>
      </c>
      <c r="D843" s="1137"/>
      <c r="E843" s="1137"/>
      <c r="F843" s="1137" t="s">
        <v>222</v>
      </c>
      <c r="G843" s="1137" t="s">
        <v>221</v>
      </c>
      <c r="H843" s="1131"/>
      <c r="I843" s="1131"/>
    </row>
    <row r="844" spans="1:9">
      <c r="A844" s="1136">
        <v>1167396713</v>
      </c>
      <c r="B844" s="1137" t="s">
        <v>1217</v>
      </c>
      <c r="C844" s="1137" t="s">
        <v>359</v>
      </c>
      <c r="D844" s="1137" t="s">
        <v>362</v>
      </c>
      <c r="E844" s="1137" t="s">
        <v>139</v>
      </c>
      <c r="F844" s="1137" t="s">
        <v>222</v>
      </c>
      <c r="G844" s="1137" t="s">
        <v>221</v>
      </c>
      <c r="H844" s="1131"/>
      <c r="I844" s="1131"/>
    </row>
    <row r="845" spans="1:9">
      <c r="A845" s="1136">
        <v>1167398107</v>
      </c>
      <c r="B845" s="1137" t="s">
        <v>949</v>
      </c>
      <c r="C845" s="1137" t="s">
        <v>6</v>
      </c>
      <c r="D845" s="1137"/>
      <c r="E845" s="1137"/>
      <c r="F845" s="1137" t="s">
        <v>222</v>
      </c>
      <c r="G845" s="1137" t="s">
        <v>221</v>
      </c>
      <c r="H845" s="1131"/>
      <c r="I845" s="1131"/>
    </row>
    <row r="846" spans="1:9">
      <c r="A846" s="1136">
        <v>1167401679</v>
      </c>
      <c r="B846" s="1137" t="s">
        <v>731</v>
      </c>
      <c r="C846" s="1137" t="s">
        <v>359</v>
      </c>
      <c r="D846" s="1137" t="s">
        <v>362</v>
      </c>
      <c r="E846" s="1137" t="s">
        <v>139</v>
      </c>
      <c r="F846" s="1137" t="s">
        <v>222</v>
      </c>
      <c r="G846" s="1137" t="s">
        <v>221</v>
      </c>
      <c r="H846" s="1131"/>
      <c r="I846" s="1131"/>
    </row>
    <row r="847" spans="1:9">
      <c r="A847" s="1136">
        <v>1167461186</v>
      </c>
      <c r="B847" s="1137" t="s">
        <v>317</v>
      </c>
      <c r="C847" s="1137" t="s">
        <v>6</v>
      </c>
      <c r="D847" s="1137"/>
      <c r="E847" s="1137"/>
      <c r="F847" s="1137" t="s">
        <v>216</v>
      </c>
      <c r="G847" s="1137" t="s">
        <v>215</v>
      </c>
      <c r="H847" s="1131"/>
      <c r="I847" s="1131"/>
    </row>
    <row r="848" spans="1:9">
      <c r="A848" s="1136">
        <v>1167519140</v>
      </c>
      <c r="B848" s="1137" t="s">
        <v>1477</v>
      </c>
      <c r="C848" s="1137" t="s">
        <v>6</v>
      </c>
      <c r="D848" s="1137"/>
      <c r="E848" s="1137"/>
      <c r="F848" s="1137" t="s">
        <v>222</v>
      </c>
      <c r="G848" s="1137" t="s">
        <v>221</v>
      </c>
      <c r="H848" s="1131"/>
      <c r="I848" s="1131"/>
    </row>
    <row r="849" spans="1:9">
      <c r="A849" s="1136">
        <v>1167547497</v>
      </c>
      <c r="B849" s="1137" t="s">
        <v>607</v>
      </c>
      <c r="C849" s="1137" t="s">
        <v>361</v>
      </c>
      <c r="D849" s="1137" t="s">
        <v>362</v>
      </c>
      <c r="E849" s="1137" t="s">
        <v>139</v>
      </c>
      <c r="F849" s="1137" t="s">
        <v>200</v>
      </c>
      <c r="G849" s="1137" t="s">
        <v>199</v>
      </c>
      <c r="H849" s="1131"/>
      <c r="I849" s="1131"/>
    </row>
    <row r="850" spans="1:9">
      <c r="A850" s="1136">
        <v>1167569202</v>
      </c>
      <c r="B850" s="1137" t="s">
        <v>1218</v>
      </c>
      <c r="C850" s="1137" t="s">
        <v>361</v>
      </c>
      <c r="D850" s="1137" t="s">
        <v>363</v>
      </c>
      <c r="E850" s="1137" t="s">
        <v>143</v>
      </c>
      <c r="F850" s="1137" t="s">
        <v>222</v>
      </c>
      <c r="G850" s="1137" t="s">
        <v>221</v>
      </c>
      <c r="H850" s="1131"/>
      <c r="I850" s="1131"/>
    </row>
    <row r="851" spans="1:9">
      <c r="A851" s="1136">
        <v>1167595405</v>
      </c>
      <c r="B851" s="1137" t="s">
        <v>1478</v>
      </c>
      <c r="C851" s="1137" t="s">
        <v>6</v>
      </c>
      <c r="D851" s="1137"/>
      <c r="E851" s="1137"/>
      <c r="F851" s="1137" t="s">
        <v>220</v>
      </c>
      <c r="G851" s="1137" t="s">
        <v>219</v>
      </c>
      <c r="H851" s="1131"/>
      <c r="I851" s="1131"/>
    </row>
    <row r="852" spans="1:9">
      <c r="A852" s="1136">
        <v>1167611939</v>
      </c>
      <c r="B852" s="1137" t="s">
        <v>526</v>
      </c>
      <c r="C852" s="1137" t="s">
        <v>359</v>
      </c>
      <c r="D852" s="1137" t="s">
        <v>362</v>
      </c>
      <c r="E852" s="1137" t="s">
        <v>139</v>
      </c>
      <c r="F852" s="1137" t="s">
        <v>222</v>
      </c>
      <c r="G852" s="1137" t="s">
        <v>221</v>
      </c>
      <c r="H852" s="1131"/>
      <c r="I852" s="1131"/>
    </row>
    <row r="853" spans="1:9">
      <c r="A853" s="1136">
        <v>1167656843</v>
      </c>
      <c r="B853" s="1137" t="s">
        <v>1479</v>
      </c>
      <c r="C853" s="1137" t="s">
        <v>6</v>
      </c>
      <c r="D853" s="1137"/>
      <c r="E853" s="1137"/>
      <c r="F853" s="1137" t="s">
        <v>222</v>
      </c>
      <c r="G853" s="1137" t="s">
        <v>221</v>
      </c>
      <c r="H853" s="1131"/>
      <c r="I853" s="1131"/>
    </row>
    <row r="854" spans="1:9">
      <c r="A854" s="1136">
        <v>1167661769</v>
      </c>
      <c r="B854" s="1137" t="s">
        <v>1480</v>
      </c>
      <c r="C854" s="1137" t="s">
        <v>6</v>
      </c>
      <c r="D854" s="1137"/>
      <c r="E854" s="1137"/>
      <c r="F854" s="1137" t="s">
        <v>212</v>
      </c>
      <c r="G854" s="1137" t="s">
        <v>211</v>
      </c>
      <c r="H854" s="1131"/>
      <c r="I854" s="1131"/>
    </row>
    <row r="855" spans="1:9">
      <c r="A855" s="1136">
        <v>1167680207</v>
      </c>
      <c r="B855" s="1137" t="s">
        <v>877</v>
      </c>
      <c r="C855" s="1137" t="s">
        <v>6</v>
      </c>
      <c r="D855" s="1137"/>
      <c r="E855" s="1137"/>
      <c r="F855" s="1137" t="s">
        <v>222</v>
      </c>
      <c r="G855" s="1137" t="s">
        <v>221</v>
      </c>
      <c r="H855" s="1131"/>
      <c r="I855" s="1131"/>
    </row>
    <row r="856" spans="1:9">
      <c r="A856" s="1136">
        <v>1167693952</v>
      </c>
      <c r="B856" s="1137" t="s">
        <v>1219</v>
      </c>
      <c r="C856" s="1137" t="s">
        <v>359</v>
      </c>
      <c r="D856" s="1137" t="s">
        <v>363</v>
      </c>
      <c r="E856" s="1137" t="s">
        <v>143</v>
      </c>
      <c r="F856" s="1137" t="s">
        <v>222</v>
      </c>
      <c r="G856" s="1137" t="s">
        <v>221</v>
      </c>
      <c r="H856" s="1131"/>
      <c r="I856" s="1131"/>
    </row>
    <row r="857" spans="1:9">
      <c r="A857" s="1136">
        <v>1167693960</v>
      </c>
      <c r="B857" s="1137" t="s">
        <v>481</v>
      </c>
      <c r="C857" s="1137" t="s">
        <v>359</v>
      </c>
      <c r="D857" s="1137" t="s">
        <v>362</v>
      </c>
      <c r="E857" s="1137" t="s">
        <v>139</v>
      </c>
      <c r="F857" s="1137" t="s">
        <v>222</v>
      </c>
      <c r="G857" s="1137" t="s">
        <v>221</v>
      </c>
      <c r="H857" s="1131"/>
      <c r="I857" s="1131"/>
    </row>
    <row r="858" spans="1:9">
      <c r="A858" s="1136">
        <v>1167694042</v>
      </c>
      <c r="B858" s="1137" t="s">
        <v>626</v>
      </c>
      <c r="C858" s="1137" t="s">
        <v>361</v>
      </c>
      <c r="D858" s="1137" t="s">
        <v>362</v>
      </c>
      <c r="E858" s="1137" t="s">
        <v>139</v>
      </c>
      <c r="F858" s="1137" t="s">
        <v>222</v>
      </c>
      <c r="G858" s="1137" t="s">
        <v>221</v>
      </c>
      <c r="H858" s="1131"/>
      <c r="I858" s="1131"/>
    </row>
    <row r="859" spans="1:9">
      <c r="A859" s="1136">
        <v>1167718031</v>
      </c>
      <c r="B859" s="1137" t="s">
        <v>1481</v>
      </c>
      <c r="C859" s="1137" t="s">
        <v>6</v>
      </c>
      <c r="D859" s="1137"/>
      <c r="E859" s="1137"/>
      <c r="F859" s="1137" t="s">
        <v>222</v>
      </c>
      <c r="G859" s="1137" t="s">
        <v>221</v>
      </c>
      <c r="H859" s="1131"/>
      <c r="I859" s="1131"/>
    </row>
    <row r="860" spans="1:9">
      <c r="A860" s="1136">
        <v>1167722652</v>
      </c>
      <c r="B860" s="1137" t="s">
        <v>1482</v>
      </c>
      <c r="C860" s="1137" t="s">
        <v>6</v>
      </c>
      <c r="D860" s="1137"/>
      <c r="E860" s="1137"/>
      <c r="F860" s="1137" t="s">
        <v>222</v>
      </c>
      <c r="G860" s="1137" t="s">
        <v>221</v>
      </c>
      <c r="H860" s="1131"/>
      <c r="I860" s="1131"/>
    </row>
    <row r="861" spans="1:9">
      <c r="A861" s="1136">
        <v>1167736520</v>
      </c>
      <c r="B861" s="1137" t="s">
        <v>1220</v>
      </c>
      <c r="C861" s="1137" t="s">
        <v>359</v>
      </c>
      <c r="D861" s="1137" t="s">
        <v>362</v>
      </c>
      <c r="E861" s="1137" t="s">
        <v>139</v>
      </c>
      <c r="F861" s="1137" t="s">
        <v>200</v>
      </c>
      <c r="G861" s="1137" t="s">
        <v>199</v>
      </c>
      <c r="H861" s="1131"/>
      <c r="I861" s="1131"/>
    </row>
    <row r="862" spans="1:9">
      <c r="A862" s="1136">
        <v>1167772988</v>
      </c>
      <c r="B862" s="1137" t="s">
        <v>564</v>
      </c>
      <c r="C862" s="1137" t="s">
        <v>361</v>
      </c>
      <c r="D862" s="1137" t="s">
        <v>403</v>
      </c>
      <c r="E862" s="1137" t="s">
        <v>95</v>
      </c>
      <c r="F862" s="1137" t="s">
        <v>200</v>
      </c>
      <c r="G862" s="1137" t="s">
        <v>199</v>
      </c>
      <c r="H862" s="1131"/>
      <c r="I862" s="1131"/>
    </row>
    <row r="863" spans="1:9">
      <c r="A863" s="1136">
        <v>1167781450</v>
      </c>
      <c r="B863" s="1137" t="s">
        <v>1483</v>
      </c>
      <c r="C863" s="1137" t="s">
        <v>6</v>
      </c>
      <c r="D863" s="1137"/>
      <c r="E863" s="1137"/>
      <c r="F863" s="1137" t="s">
        <v>222</v>
      </c>
      <c r="G863" s="1137" t="s">
        <v>221</v>
      </c>
      <c r="H863" s="1131"/>
      <c r="I863" s="1131"/>
    </row>
    <row r="864" spans="1:9">
      <c r="A864" s="1136">
        <v>1167806877</v>
      </c>
      <c r="B864" s="1137" t="s">
        <v>1484</v>
      </c>
      <c r="C864" s="1137" t="s">
        <v>6</v>
      </c>
      <c r="D864" s="1137"/>
      <c r="E864" s="1137"/>
      <c r="F864" s="1137" t="s">
        <v>222</v>
      </c>
      <c r="G864" s="1137" t="s">
        <v>221</v>
      </c>
      <c r="H864" s="1131"/>
      <c r="I864" s="1131"/>
    </row>
    <row r="865" spans="1:9">
      <c r="A865" s="1136">
        <v>1167812651</v>
      </c>
      <c r="B865" s="1137" t="s">
        <v>959</v>
      </c>
      <c r="C865" s="1137" t="s">
        <v>6</v>
      </c>
      <c r="D865" s="1137"/>
      <c r="E865" s="1137"/>
      <c r="F865" s="1137" t="s">
        <v>222</v>
      </c>
      <c r="G865" s="1137" t="s">
        <v>221</v>
      </c>
      <c r="H865" s="1131"/>
      <c r="I865" s="1131"/>
    </row>
    <row r="866" spans="1:9">
      <c r="A866" s="1136">
        <v>1167854257</v>
      </c>
      <c r="B866" s="1137" t="s">
        <v>1485</v>
      </c>
      <c r="C866" s="1137" t="s">
        <v>6</v>
      </c>
      <c r="D866" s="1137"/>
      <c r="E866" s="1137"/>
      <c r="F866" s="1137" t="s">
        <v>222</v>
      </c>
      <c r="G866" s="1137" t="s">
        <v>221</v>
      </c>
      <c r="H866" s="1131"/>
      <c r="I866" s="1131"/>
    </row>
    <row r="867" spans="1:9">
      <c r="A867" s="1136">
        <v>1167858274</v>
      </c>
      <c r="B867" s="1137" t="s">
        <v>1486</v>
      </c>
      <c r="C867" s="1137" t="s">
        <v>6</v>
      </c>
      <c r="D867" s="1137"/>
      <c r="E867" s="1137"/>
      <c r="F867" s="1137" t="s">
        <v>208</v>
      </c>
      <c r="G867" s="1137" t="s">
        <v>207</v>
      </c>
      <c r="H867" s="1131"/>
      <c r="I867" s="1131"/>
    </row>
    <row r="868" spans="1:9">
      <c r="A868" s="1136">
        <v>1167898866</v>
      </c>
      <c r="B868" s="1137" t="s">
        <v>1487</v>
      </c>
      <c r="C868" s="1137" t="s">
        <v>6</v>
      </c>
      <c r="D868" s="1137"/>
      <c r="E868" s="1137"/>
      <c r="F868" s="1137" t="s">
        <v>222</v>
      </c>
      <c r="G868" s="1137" t="s">
        <v>221</v>
      </c>
      <c r="H868" s="1131"/>
      <c r="I868" s="1131"/>
    </row>
    <row r="869" spans="1:9">
      <c r="A869" s="1136">
        <v>1167952069</v>
      </c>
      <c r="B869" s="1137" t="s">
        <v>1488</v>
      </c>
      <c r="C869" s="1137" t="s">
        <v>6</v>
      </c>
      <c r="D869" s="1137"/>
      <c r="E869" s="1137"/>
      <c r="F869" s="1137" t="s">
        <v>210</v>
      </c>
      <c r="G869" s="1137" t="s">
        <v>209</v>
      </c>
      <c r="H869" s="1131"/>
      <c r="I869" s="1131"/>
    </row>
    <row r="870" spans="1:9">
      <c r="A870" s="1136">
        <v>1167952093</v>
      </c>
      <c r="B870" s="1137" t="s">
        <v>751</v>
      </c>
      <c r="C870" s="1137" t="s">
        <v>359</v>
      </c>
      <c r="D870" s="1137" t="s">
        <v>365</v>
      </c>
      <c r="E870" s="1137" t="s">
        <v>135</v>
      </c>
      <c r="F870" s="1137" t="s">
        <v>200</v>
      </c>
      <c r="G870" s="1137" t="s">
        <v>199</v>
      </c>
      <c r="H870" s="1131"/>
      <c r="I870" s="1131"/>
    </row>
    <row r="871" spans="1:9">
      <c r="A871" s="1136">
        <v>1167971325</v>
      </c>
      <c r="B871" s="1137" t="s">
        <v>883</v>
      </c>
      <c r="C871" s="1137" t="s">
        <v>359</v>
      </c>
      <c r="D871" s="1137" t="s">
        <v>815</v>
      </c>
      <c r="E871" s="1137" t="s">
        <v>229</v>
      </c>
      <c r="F871" s="1137" t="s">
        <v>222</v>
      </c>
      <c r="G871" s="1137" t="s">
        <v>221</v>
      </c>
      <c r="H871" s="1131"/>
      <c r="I871" s="1131"/>
    </row>
    <row r="872" spans="1:9">
      <c r="A872" s="1136">
        <v>1167975078</v>
      </c>
      <c r="B872" s="1137" t="s">
        <v>501</v>
      </c>
      <c r="C872" s="1137" t="s">
        <v>359</v>
      </c>
      <c r="D872" s="1137" t="s">
        <v>362</v>
      </c>
      <c r="E872" s="1137" t="s">
        <v>139</v>
      </c>
      <c r="F872" s="1137" t="s">
        <v>222</v>
      </c>
      <c r="G872" s="1137" t="s">
        <v>221</v>
      </c>
      <c r="H872" s="1131"/>
      <c r="I872" s="1131"/>
    </row>
    <row r="873" spans="1:9">
      <c r="A873" s="1136">
        <v>1167975086</v>
      </c>
      <c r="B873" s="1137" t="s">
        <v>1489</v>
      </c>
      <c r="C873" s="1137" t="s">
        <v>6</v>
      </c>
      <c r="D873" s="1137"/>
      <c r="E873" s="1137"/>
      <c r="F873" s="1137" t="s">
        <v>200</v>
      </c>
      <c r="G873" s="1137" t="s">
        <v>199</v>
      </c>
      <c r="H873" s="1131"/>
      <c r="I873" s="1131"/>
    </row>
    <row r="874" spans="1:9">
      <c r="A874" s="1136">
        <v>1168000397</v>
      </c>
      <c r="B874" s="1137" t="s">
        <v>1221</v>
      </c>
      <c r="C874" s="1137" t="s">
        <v>359</v>
      </c>
      <c r="D874" s="1137" t="s">
        <v>363</v>
      </c>
      <c r="E874" s="1137" t="s">
        <v>143</v>
      </c>
      <c r="F874" s="1137" t="s">
        <v>202</v>
      </c>
      <c r="G874" s="1137" t="s">
        <v>201</v>
      </c>
      <c r="H874" s="1131"/>
      <c r="I874" s="1131"/>
    </row>
    <row r="875" spans="1:9">
      <c r="A875" s="1136">
        <v>1168006204</v>
      </c>
      <c r="B875" s="1137" t="s">
        <v>745</v>
      </c>
      <c r="C875" s="1137" t="s">
        <v>6</v>
      </c>
      <c r="D875" s="1137"/>
      <c r="E875" s="1137"/>
      <c r="F875" s="1137" t="s">
        <v>222</v>
      </c>
      <c r="G875" s="1137" t="s">
        <v>221</v>
      </c>
      <c r="H875" s="1131"/>
      <c r="I875" s="1131"/>
    </row>
    <row r="876" spans="1:9">
      <c r="A876" s="1136">
        <v>1168028281</v>
      </c>
      <c r="B876" s="1137" t="s">
        <v>688</v>
      </c>
      <c r="C876" s="1137" t="s">
        <v>6</v>
      </c>
      <c r="D876" s="1137"/>
      <c r="E876" s="1137"/>
      <c r="F876" s="1137" t="s">
        <v>222</v>
      </c>
      <c r="G876" s="1137" t="s">
        <v>221</v>
      </c>
    </row>
    <row r="877" spans="1:9">
      <c r="A877" s="1136">
        <v>1168048198</v>
      </c>
      <c r="B877" s="1137" t="s">
        <v>508</v>
      </c>
      <c r="C877" s="1137" t="s">
        <v>359</v>
      </c>
      <c r="D877" s="1137" t="s">
        <v>362</v>
      </c>
      <c r="E877" s="1137" t="s">
        <v>139</v>
      </c>
      <c r="F877" s="1137" t="s">
        <v>222</v>
      </c>
      <c r="G877" s="1137" t="s">
        <v>221</v>
      </c>
    </row>
    <row r="878" spans="1:9">
      <c r="A878" s="1136">
        <v>1168048214</v>
      </c>
      <c r="B878" s="1137" t="s">
        <v>1490</v>
      </c>
      <c r="C878" s="1137" t="s">
        <v>6</v>
      </c>
      <c r="D878" s="1137"/>
      <c r="E878" s="1137"/>
      <c r="F878" s="1137" t="s">
        <v>220</v>
      </c>
      <c r="G878" s="1137" t="s">
        <v>219</v>
      </c>
    </row>
    <row r="879" spans="1:9">
      <c r="A879" s="1136">
        <v>1168055441</v>
      </c>
      <c r="B879" s="1137" t="s">
        <v>1491</v>
      </c>
      <c r="C879" s="1137" t="s">
        <v>6</v>
      </c>
      <c r="D879" s="1137"/>
      <c r="E879" s="1137"/>
      <c r="F879" s="1137" t="s">
        <v>210</v>
      </c>
      <c r="G879" s="1137" t="s">
        <v>209</v>
      </c>
    </row>
    <row r="880" spans="1:9">
      <c r="A880" s="1136">
        <v>1168196781</v>
      </c>
      <c r="B880" s="1137" t="s">
        <v>704</v>
      </c>
      <c r="C880" s="1137" t="s">
        <v>6</v>
      </c>
      <c r="D880" s="1137"/>
      <c r="E880" s="1137"/>
      <c r="F880" s="1137" t="s">
        <v>222</v>
      </c>
      <c r="G880" s="1137" t="s">
        <v>221</v>
      </c>
    </row>
    <row r="881" spans="1:7">
      <c r="A881" s="1136">
        <v>1168220581</v>
      </c>
      <c r="B881" s="1137" t="s">
        <v>1492</v>
      </c>
      <c r="C881" s="1137" t="s">
        <v>6</v>
      </c>
      <c r="D881" s="1137"/>
      <c r="E881" s="1137"/>
      <c r="F881" s="1137" t="s">
        <v>222</v>
      </c>
      <c r="G881" s="1137" t="s">
        <v>221</v>
      </c>
    </row>
    <row r="882" spans="1:7">
      <c r="A882" s="1136">
        <v>1168236199</v>
      </c>
      <c r="B882" s="1137" t="s">
        <v>1493</v>
      </c>
      <c r="C882" s="1137" t="s">
        <v>6</v>
      </c>
      <c r="D882" s="1137"/>
      <c r="E882" s="1137"/>
      <c r="F882" s="1137" t="s">
        <v>220</v>
      </c>
      <c r="G882" s="1137" t="s">
        <v>219</v>
      </c>
    </row>
    <row r="883" spans="1:7">
      <c r="A883" s="1136">
        <v>1168262880</v>
      </c>
      <c r="B883" s="1137" t="s">
        <v>485</v>
      </c>
      <c r="C883" s="1137" t="s">
        <v>359</v>
      </c>
      <c r="D883" s="1137" t="s">
        <v>362</v>
      </c>
      <c r="E883" s="1137" t="s">
        <v>139</v>
      </c>
      <c r="F883" s="1137" t="s">
        <v>222</v>
      </c>
      <c r="G883" s="1137" t="s">
        <v>221</v>
      </c>
    </row>
    <row r="884" spans="1:7">
      <c r="A884" s="1136">
        <v>1168347392</v>
      </c>
      <c r="B884" s="1137" t="s">
        <v>685</v>
      </c>
      <c r="C884" s="1137" t="s">
        <v>6</v>
      </c>
      <c r="D884" s="1137"/>
      <c r="E884" s="1137"/>
      <c r="F884" s="1137" t="s">
        <v>222</v>
      </c>
      <c r="G884" s="1137" t="s">
        <v>221</v>
      </c>
    </row>
    <row r="885" spans="1:7">
      <c r="A885" s="1136">
        <v>1168357946</v>
      </c>
      <c r="B885" s="1137" t="s">
        <v>703</v>
      </c>
      <c r="C885" s="1137" t="s">
        <v>6</v>
      </c>
      <c r="D885" s="1137"/>
      <c r="E885" s="1137"/>
      <c r="F885" s="1137" t="s">
        <v>214</v>
      </c>
      <c r="G885" s="1137" t="s">
        <v>213</v>
      </c>
    </row>
    <row r="886" spans="1:7">
      <c r="A886" s="1136">
        <v>1168362243</v>
      </c>
      <c r="B886" s="1137" t="s">
        <v>1494</v>
      </c>
      <c r="C886" s="1137" t="s">
        <v>6</v>
      </c>
      <c r="D886" s="1137"/>
      <c r="E886" s="1137"/>
      <c r="F886" s="1137" t="s">
        <v>204</v>
      </c>
      <c r="G886" s="1137" t="s">
        <v>203</v>
      </c>
    </row>
    <row r="887" spans="1:7">
      <c r="A887" s="1136">
        <v>1168366285</v>
      </c>
      <c r="B887" s="1137" t="s">
        <v>1495</v>
      </c>
      <c r="C887" s="1137" t="s">
        <v>6</v>
      </c>
      <c r="D887" s="1137"/>
      <c r="E887" s="1137"/>
      <c r="F887" s="1137" t="s">
        <v>204</v>
      </c>
      <c r="G887" s="1137" t="s">
        <v>203</v>
      </c>
    </row>
    <row r="888" spans="1:7">
      <c r="A888" s="1136">
        <v>1168408749</v>
      </c>
      <c r="B888" s="1137" t="s">
        <v>1496</v>
      </c>
      <c r="C888" s="1137" t="s">
        <v>6</v>
      </c>
      <c r="D888" s="1137"/>
      <c r="E888" s="1137"/>
      <c r="F888" s="1137" t="s">
        <v>222</v>
      </c>
      <c r="G888" s="1137" t="s">
        <v>221</v>
      </c>
    </row>
    <row r="889" spans="1:7">
      <c r="A889" s="1136">
        <v>1168410356</v>
      </c>
      <c r="B889" s="1137" t="s">
        <v>893</v>
      </c>
      <c r="C889" s="1137" t="s">
        <v>359</v>
      </c>
      <c r="D889" s="1137" t="s">
        <v>812</v>
      </c>
      <c r="E889" s="1137" t="s">
        <v>152</v>
      </c>
      <c r="F889" s="1137" t="s">
        <v>208</v>
      </c>
      <c r="G889" s="1137" t="s">
        <v>207</v>
      </c>
    </row>
    <row r="890" spans="1:7">
      <c r="A890" s="1136">
        <v>1168508712</v>
      </c>
      <c r="B890" s="1137" t="s">
        <v>888</v>
      </c>
      <c r="C890" s="1137" t="s">
        <v>6</v>
      </c>
      <c r="D890" s="1137"/>
      <c r="E890" s="1137"/>
      <c r="F890" s="1137" t="s">
        <v>222</v>
      </c>
      <c r="G890" s="1137" t="s">
        <v>221</v>
      </c>
    </row>
    <row r="891" spans="1:7">
      <c r="A891" s="1136">
        <v>1168512987</v>
      </c>
      <c r="B891" s="1137" t="s">
        <v>695</v>
      </c>
      <c r="C891" s="1137" t="s">
        <v>6</v>
      </c>
      <c r="D891" s="1137"/>
      <c r="E891" s="1137"/>
      <c r="F891" s="1137" t="s">
        <v>222</v>
      </c>
      <c r="G891" s="1137" t="s">
        <v>221</v>
      </c>
    </row>
    <row r="892" spans="1:7">
      <c r="A892" s="1136">
        <v>1168636182</v>
      </c>
      <c r="B892" s="1137" t="s">
        <v>490</v>
      </c>
      <c r="C892" s="1137" t="s">
        <v>359</v>
      </c>
      <c r="D892" s="1137" t="s">
        <v>363</v>
      </c>
      <c r="E892" s="1137" t="s">
        <v>143</v>
      </c>
      <c r="F892" s="1137" t="s">
        <v>222</v>
      </c>
      <c r="G892" s="1137" t="s">
        <v>221</v>
      </c>
    </row>
    <row r="893" spans="1:7">
      <c r="A893" s="1136">
        <v>1168650225</v>
      </c>
      <c r="B893" s="1137" t="s">
        <v>857</v>
      </c>
      <c r="C893" s="1137" t="s">
        <v>6</v>
      </c>
      <c r="D893" s="1137"/>
      <c r="E893" s="1137"/>
      <c r="F893" s="1137" t="s">
        <v>222</v>
      </c>
      <c r="G893" s="1137" t="s">
        <v>221</v>
      </c>
    </row>
    <row r="894" spans="1:7">
      <c r="A894" s="1136">
        <v>1168663731</v>
      </c>
      <c r="B894" s="1137" t="s">
        <v>716</v>
      </c>
      <c r="C894" s="1137" t="s">
        <v>6</v>
      </c>
      <c r="D894" s="1137"/>
      <c r="E894" s="1137"/>
      <c r="F894" s="1137" t="s">
        <v>222</v>
      </c>
      <c r="G894" s="1137" t="s">
        <v>221</v>
      </c>
    </row>
    <row r="895" spans="1:7">
      <c r="A895" s="1136">
        <v>1168710276</v>
      </c>
      <c r="B895" s="1137" t="s">
        <v>880</v>
      </c>
      <c r="C895" s="1137" t="s">
        <v>359</v>
      </c>
      <c r="D895" s="1137" t="s">
        <v>812</v>
      </c>
      <c r="E895" s="1137" t="s">
        <v>152</v>
      </c>
      <c r="F895" s="1137" t="s">
        <v>222</v>
      </c>
      <c r="G895" s="1137" t="s">
        <v>221</v>
      </c>
    </row>
    <row r="896" spans="1:7">
      <c r="A896" s="1136">
        <v>1168800176</v>
      </c>
      <c r="B896" s="1137" t="s">
        <v>1497</v>
      </c>
      <c r="C896" s="1137" t="s">
        <v>6</v>
      </c>
      <c r="D896" s="1137"/>
      <c r="E896" s="1137"/>
      <c r="F896" s="1137" t="s">
        <v>222</v>
      </c>
      <c r="G896" s="1137" t="s">
        <v>221</v>
      </c>
    </row>
    <row r="897" spans="1:7">
      <c r="A897" s="1136">
        <v>1168855295</v>
      </c>
      <c r="B897" s="1137" t="s">
        <v>1498</v>
      </c>
      <c r="C897" s="1137" t="s">
        <v>6</v>
      </c>
      <c r="D897" s="1137"/>
      <c r="E897" s="1137"/>
      <c r="F897" s="1137" t="s">
        <v>222</v>
      </c>
      <c r="G897" s="1137" t="s">
        <v>221</v>
      </c>
    </row>
    <row r="898" spans="1:7">
      <c r="A898" s="1136">
        <v>1168866656</v>
      </c>
      <c r="B898" s="1137" t="s">
        <v>1499</v>
      </c>
      <c r="C898" s="1137" t="s">
        <v>6</v>
      </c>
      <c r="D898" s="1137"/>
      <c r="E898" s="1137"/>
      <c r="F898" s="1137" t="s">
        <v>222</v>
      </c>
      <c r="G898" s="1137" t="s">
        <v>221</v>
      </c>
    </row>
    <row r="899" spans="1:7">
      <c r="A899" s="1136">
        <v>1168868207</v>
      </c>
      <c r="B899" s="1137" t="s">
        <v>491</v>
      </c>
      <c r="C899" s="1137" t="s">
        <v>359</v>
      </c>
      <c r="D899" s="1137" t="s">
        <v>363</v>
      </c>
      <c r="E899" s="1137" t="s">
        <v>143</v>
      </c>
      <c r="F899" s="1137" t="s">
        <v>222</v>
      </c>
      <c r="G899" s="1137" t="s">
        <v>221</v>
      </c>
    </row>
    <row r="900" spans="1:7">
      <c r="A900" s="1136">
        <v>1168881697</v>
      </c>
      <c r="B900" s="1137" t="s">
        <v>1222</v>
      </c>
      <c r="C900" s="1137" t="s">
        <v>359</v>
      </c>
      <c r="D900" s="1137" t="s">
        <v>820</v>
      </c>
      <c r="E900" s="1137" t="s">
        <v>104</v>
      </c>
      <c r="F900" s="1137" t="s">
        <v>222</v>
      </c>
      <c r="G900" s="1137" t="s">
        <v>221</v>
      </c>
    </row>
    <row r="901" spans="1:7">
      <c r="A901" s="1136">
        <v>1168892439</v>
      </c>
      <c r="B901" s="1137" t="s">
        <v>715</v>
      </c>
      <c r="C901" s="1137" t="s">
        <v>359</v>
      </c>
      <c r="D901" s="1137" t="s">
        <v>363</v>
      </c>
      <c r="E901" s="1137" t="s">
        <v>143</v>
      </c>
      <c r="F901" s="1137" t="s">
        <v>222</v>
      </c>
      <c r="G901" s="1137" t="s">
        <v>221</v>
      </c>
    </row>
    <row r="902" spans="1:7">
      <c r="A902" s="1136">
        <v>1168913896</v>
      </c>
      <c r="B902" s="1137" t="s">
        <v>1223</v>
      </c>
      <c r="C902" s="1137" t="s">
        <v>359</v>
      </c>
      <c r="D902" s="1137" t="s">
        <v>812</v>
      </c>
      <c r="E902" s="1137" t="s">
        <v>152</v>
      </c>
      <c r="F902" s="1137" t="s">
        <v>226</v>
      </c>
      <c r="G902" s="1137" t="s">
        <v>225</v>
      </c>
    </row>
    <row r="903" spans="1:7">
      <c r="A903" s="1136">
        <v>1168919760</v>
      </c>
      <c r="B903" s="1137" t="s">
        <v>1500</v>
      </c>
      <c r="C903" s="1137" t="s">
        <v>6</v>
      </c>
      <c r="D903" s="1137"/>
      <c r="E903" s="1137"/>
      <c r="F903" s="1137" t="s">
        <v>222</v>
      </c>
      <c r="G903" s="1137" t="s">
        <v>221</v>
      </c>
    </row>
    <row r="904" spans="1:7">
      <c r="A904" s="1136">
        <v>1168932516</v>
      </c>
      <c r="B904" s="1137" t="s">
        <v>696</v>
      </c>
      <c r="C904" s="1137" t="s">
        <v>6</v>
      </c>
      <c r="D904" s="1137"/>
      <c r="E904" s="1137"/>
      <c r="F904" s="1137" t="s">
        <v>208</v>
      </c>
      <c r="G904" s="1137" t="s">
        <v>207</v>
      </c>
    </row>
    <row r="905" spans="1:7">
      <c r="A905" s="1136">
        <v>1168938232</v>
      </c>
      <c r="B905" s="1137" t="s">
        <v>1501</v>
      </c>
      <c r="C905" s="1137" t="s">
        <v>6</v>
      </c>
      <c r="D905" s="1137"/>
      <c r="E905" s="1137"/>
      <c r="F905" s="1137" t="s">
        <v>222</v>
      </c>
      <c r="G905" s="1137" t="s">
        <v>221</v>
      </c>
    </row>
    <row r="906" spans="1:7">
      <c r="A906" s="1136">
        <v>1168960053</v>
      </c>
      <c r="B906" s="1137" t="s">
        <v>718</v>
      </c>
      <c r="C906" s="1137" t="s">
        <v>359</v>
      </c>
      <c r="D906" s="1137" t="s">
        <v>363</v>
      </c>
      <c r="E906" s="1137" t="s">
        <v>143</v>
      </c>
      <c r="F906" s="1137" t="s">
        <v>222</v>
      </c>
      <c r="G906" s="1137" t="s">
        <v>221</v>
      </c>
    </row>
    <row r="907" spans="1:7">
      <c r="A907" s="1136">
        <v>1168971100</v>
      </c>
      <c r="B907" s="1137" t="s">
        <v>1224</v>
      </c>
      <c r="C907" s="1137" t="s">
        <v>359</v>
      </c>
      <c r="D907" s="1137" t="s">
        <v>362</v>
      </c>
      <c r="E907" s="1137" t="s">
        <v>139</v>
      </c>
      <c r="F907" s="1137" t="s">
        <v>216</v>
      </c>
      <c r="G907" s="1137" t="s">
        <v>215</v>
      </c>
    </row>
    <row r="908" spans="1:7">
      <c r="A908" s="1136">
        <v>1168971118</v>
      </c>
      <c r="B908" s="1137" t="s">
        <v>538</v>
      </c>
      <c r="C908" s="1137" t="s">
        <v>359</v>
      </c>
      <c r="D908" s="1137" t="s">
        <v>366</v>
      </c>
      <c r="E908" s="1137" t="s">
        <v>96</v>
      </c>
      <c r="F908" s="1137" t="s">
        <v>200</v>
      </c>
      <c r="G908" s="1137" t="s">
        <v>199</v>
      </c>
    </row>
    <row r="909" spans="1:7">
      <c r="A909" s="1136">
        <v>1168977651</v>
      </c>
      <c r="B909" s="1137" t="s">
        <v>1502</v>
      </c>
      <c r="C909" s="1137" t="s">
        <v>6</v>
      </c>
      <c r="D909" s="1137"/>
      <c r="E909" s="1137"/>
      <c r="F909" s="1137" t="s">
        <v>214</v>
      </c>
      <c r="G909" s="1137" t="s">
        <v>213</v>
      </c>
    </row>
    <row r="910" spans="1:7">
      <c r="A910" s="1136">
        <v>1168981596</v>
      </c>
      <c r="B910" s="1137" t="s">
        <v>515</v>
      </c>
      <c r="C910" s="1137" t="s">
        <v>359</v>
      </c>
      <c r="D910" s="1137" t="s">
        <v>365</v>
      </c>
      <c r="E910" s="1137" t="s">
        <v>135</v>
      </c>
      <c r="F910" s="1137" t="s">
        <v>210</v>
      </c>
      <c r="G910" s="1137" t="s">
        <v>209</v>
      </c>
    </row>
    <row r="911" spans="1:7">
      <c r="A911" s="1136">
        <v>1168981745</v>
      </c>
      <c r="B911" s="1137" t="s">
        <v>419</v>
      </c>
      <c r="C911" s="1137" t="s">
        <v>359</v>
      </c>
      <c r="D911" s="1137" t="s">
        <v>364</v>
      </c>
      <c r="E911" s="1137" t="s">
        <v>146</v>
      </c>
      <c r="F911" s="1137" t="s">
        <v>220</v>
      </c>
      <c r="G911" s="1137" t="s">
        <v>219</v>
      </c>
    </row>
    <row r="912" spans="1:7">
      <c r="A912" s="1136">
        <v>1169015022</v>
      </c>
      <c r="B912" s="1137" t="s">
        <v>1503</v>
      </c>
      <c r="C912" s="1137" t="s">
        <v>6</v>
      </c>
      <c r="D912" s="1137"/>
      <c r="E912" s="1137"/>
      <c r="F912" s="1137" t="s">
        <v>226</v>
      </c>
      <c r="G912" s="1137" t="s">
        <v>225</v>
      </c>
    </row>
    <row r="913" spans="1:7">
      <c r="A913" s="1136">
        <v>1169055812</v>
      </c>
      <c r="B913" s="1137" t="s">
        <v>475</v>
      </c>
      <c r="C913" s="1137" t="s">
        <v>359</v>
      </c>
      <c r="D913" s="1137" t="s">
        <v>365</v>
      </c>
      <c r="E913" s="1137" t="s">
        <v>135</v>
      </c>
      <c r="F913" s="1137" t="s">
        <v>200</v>
      </c>
      <c r="G913" s="1137" t="s">
        <v>199</v>
      </c>
    </row>
    <row r="914" spans="1:7">
      <c r="A914" s="1136">
        <v>1169083822</v>
      </c>
      <c r="B914" s="1137" t="s">
        <v>735</v>
      </c>
      <c r="C914" s="1137" t="s">
        <v>6</v>
      </c>
      <c r="D914" s="1137"/>
      <c r="E914" s="1137"/>
      <c r="F914" s="1137" t="s">
        <v>222</v>
      </c>
      <c r="G914" s="1137" t="s">
        <v>221</v>
      </c>
    </row>
    <row r="915" spans="1:7">
      <c r="A915" s="1136">
        <v>1169099828</v>
      </c>
      <c r="B915" s="1137" t="s">
        <v>407</v>
      </c>
      <c r="C915" s="1137" t="s">
        <v>361</v>
      </c>
      <c r="D915" s="1137" t="s">
        <v>363</v>
      </c>
      <c r="E915" s="1137" t="s">
        <v>143</v>
      </c>
      <c r="F915" s="1137" t="s">
        <v>200</v>
      </c>
      <c r="G915" s="1137" t="s">
        <v>199</v>
      </c>
    </row>
    <row r="916" spans="1:7">
      <c r="A916" s="1136">
        <v>1169102192</v>
      </c>
      <c r="B916" s="1137" t="s">
        <v>511</v>
      </c>
      <c r="C916" s="1137" t="s">
        <v>359</v>
      </c>
      <c r="D916" s="1137" t="s">
        <v>365</v>
      </c>
      <c r="E916" s="1137" t="s">
        <v>135</v>
      </c>
      <c r="F916" s="1137" t="s">
        <v>222</v>
      </c>
      <c r="G916" s="1137" t="s">
        <v>221</v>
      </c>
    </row>
    <row r="917" spans="1:7">
      <c r="A917" s="1136">
        <v>1169102283</v>
      </c>
      <c r="B917" s="1137" t="s">
        <v>1225</v>
      </c>
      <c r="C917" s="1137" t="s">
        <v>359</v>
      </c>
      <c r="D917" s="1137" t="s">
        <v>362</v>
      </c>
      <c r="E917" s="1137" t="s">
        <v>139</v>
      </c>
      <c r="F917" s="1137" t="s">
        <v>222</v>
      </c>
      <c r="G917" s="1137" t="s">
        <v>221</v>
      </c>
    </row>
    <row r="918" spans="1:7">
      <c r="A918" s="1136">
        <v>1169159416</v>
      </c>
      <c r="B918" s="1137" t="s">
        <v>1226</v>
      </c>
      <c r="C918" s="1137" t="s">
        <v>359</v>
      </c>
      <c r="D918" s="1137" t="s">
        <v>363</v>
      </c>
      <c r="E918" s="1137" t="s">
        <v>143</v>
      </c>
      <c r="F918" s="1137" t="s">
        <v>222</v>
      </c>
      <c r="G918" s="1137" t="s">
        <v>221</v>
      </c>
    </row>
    <row r="919" spans="1:7">
      <c r="A919" s="1136">
        <v>1169164309</v>
      </c>
      <c r="B919" s="1137" t="s">
        <v>477</v>
      </c>
      <c r="C919" s="1137" t="s">
        <v>359</v>
      </c>
      <c r="D919" s="1137" t="s">
        <v>363</v>
      </c>
      <c r="E919" s="1137" t="s">
        <v>143</v>
      </c>
      <c r="F919" s="1137" t="s">
        <v>222</v>
      </c>
      <c r="G919" s="1137" t="s">
        <v>221</v>
      </c>
    </row>
    <row r="920" spans="1:7">
      <c r="A920" s="1136">
        <v>1169287936</v>
      </c>
      <c r="B920" s="1137" t="s">
        <v>1227</v>
      </c>
      <c r="C920" s="1137" t="s">
        <v>359</v>
      </c>
      <c r="D920" s="1137" t="s">
        <v>363</v>
      </c>
      <c r="E920" s="1137" t="s">
        <v>143</v>
      </c>
      <c r="F920" s="1137" t="s">
        <v>222</v>
      </c>
      <c r="G920" s="1137" t="s">
        <v>221</v>
      </c>
    </row>
    <row r="921" spans="1:7">
      <c r="A921" s="1136">
        <v>1169295137</v>
      </c>
      <c r="B921" s="1137" t="s">
        <v>691</v>
      </c>
      <c r="C921" s="1137" t="s">
        <v>6</v>
      </c>
      <c r="D921" s="1137"/>
      <c r="E921" s="1137"/>
      <c r="F921" s="1137" t="s">
        <v>222</v>
      </c>
      <c r="G921" s="1137" t="s">
        <v>221</v>
      </c>
    </row>
    <row r="922" spans="1:7">
      <c r="A922" s="1136">
        <v>1169312205</v>
      </c>
      <c r="B922" s="1137" t="s">
        <v>487</v>
      </c>
      <c r="C922" s="1137" t="s">
        <v>359</v>
      </c>
      <c r="D922" s="1137" t="s">
        <v>365</v>
      </c>
      <c r="E922" s="1137" t="s">
        <v>135</v>
      </c>
      <c r="F922" s="1137" t="s">
        <v>222</v>
      </c>
      <c r="G922" s="1137" t="s">
        <v>221</v>
      </c>
    </row>
    <row r="923" spans="1:7">
      <c r="A923" s="1136">
        <v>1169319101</v>
      </c>
      <c r="B923" s="1137" t="s">
        <v>455</v>
      </c>
      <c r="C923" s="1137" t="s">
        <v>359</v>
      </c>
      <c r="D923" s="1137" t="s">
        <v>360</v>
      </c>
      <c r="E923" s="1137" t="s">
        <v>153</v>
      </c>
      <c r="F923" s="1137" t="s">
        <v>198</v>
      </c>
      <c r="G923" s="1137" t="s">
        <v>197</v>
      </c>
    </row>
    <row r="924" spans="1:7">
      <c r="A924" s="1136">
        <v>1169333250</v>
      </c>
      <c r="B924" s="1137" t="s">
        <v>682</v>
      </c>
      <c r="C924" s="1137" t="s">
        <v>6</v>
      </c>
      <c r="D924" s="1137"/>
      <c r="E924" s="1137"/>
      <c r="F924" s="1137" t="s">
        <v>222</v>
      </c>
      <c r="G924" s="1137" t="s">
        <v>221</v>
      </c>
    </row>
    <row r="925" spans="1:7">
      <c r="A925" s="1136">
        <v>1169383875</v>
      </c>
      <c r="B925" s="1137" t="s">
        <v>1504</v>
      </c>
      <c r="C925" s="1137" t="s">
        <v>6</v>
      </c>
      <c r="D925" s="1137"/>
      <c r="E925" s="1137"/>
      <c r="F925" s="1137" t="s">
        <v>222</v>
      </c>
      <c r="G925" s="1137" t="s">
        <v>221</v>
      </c>
    </row>
    <row r="926" spans="1:7">
      <c r="A926" s="1136">
        <v>1169403913</v>
      </c>
      <c r="B926" s="1137" t="s">
        <v>524</v>
      </c>
      <c r="C926" s="1137" t="s">
        <v>359</v>
      </c>
      <c r="D926" s="1137" t="s">
        <v>364</v>
      </c>
      <c r="E926" s="1137" t="s">
        <v>146</v>
      </c>
      <c r="F926" s="1137" t="s">
        <v>222</v>
      </c>
      <c r="G926" s="1137" t="s">
        <v>221</v>
      </c>
    </row>
    <row r="927" spans="1:7">
      <c r="A927" s="1136">
        <v>1169440881</v>
      </c>
      <c r="B927" s="1137" t="s">
        <v>736</v>
      </c>
      <c r="C927" s="1137" t="s">
        <v>6</v>
      </c>
      <c r="D927" s="1137"/>
      <c r="E927" s="1137"/>
      <c r="F927" s="1137" t="s">
        <v>222</v>
      </c>
      <c r="G927" s="1137" t="s">
        <v>221</v>
      </c>
    </row>
    <row r="928" spans="1:7">
      <c r="A928" s="1136">
        <v>1169449783</v>
      </c>
      <c r="B928" s="1137" t="s">
        <v>934</v>
      </c>
      <c r="C928" s="1137" t="s">
        <v>6</v>
      </c>
      <c r="D928" s="1137"/>
      <c r="E928" s="1137"/>
      <c r="F928" s="1137" t="s">
        <v>208</v>
      </c>
      <c r="G928" s="1137" t="s">
        <v>207</v>
      </c>
    </row>
    <row r="929" spans="1:7">
      <c r="A929" s="1136">
        <v>1169449874</v>
      </c>
      <c r="B929" s="1137" t="s">
        <v>513</v>
      </c>
      <c r="C929" s="1137" t="s">
        <v>359</v>
      </c>
      <c r="D929" s="1137" t="s">
        <v>403</v>
      </c>
      <c r="E929" s="1137" t="s">
        <v>95</v>
      </c>
      <c r="F929" s="1137" t="s">
        <v>200</v>
      </c>
      <c r="G929" s="1137" t="s">
        <v>199</v>
      </c>
    </row>
    <row r="930" spans="1:7">
      <c r="A930" s="1136">
        <v>1169457414</v>
      </c>
      <c r="B930" s="1137" t="s">
        <v>687</v>
      </c>
      <c r="C930" s="1137" t="s">
        <v>6</v>
      </c>
      <c r="D930" s="1137"/>
      <c r="E930" s="1137"/>
      <c r="F930" s="1137" t="s">
        <v>222</v>
      </c>
      <c r="G930" s="1137" t="s">
        <v>221</v>
      </c>
    </row>
    <row r="931" spans="1:7">
      <c r="A931" s="1136">
        <v>1169479616</v>
      </c>
      <c r="B931" s="1137" t="s">
        <v>1228</v>
      </c>
      <c r="C931" s="1137" t="s">
        <v>359</v>
      </c>
      <c r="D931" s="1137" t="s">
        <v>362</v>
      </c>
      <c r="E931" s="1137" t="s">
        <v>139</v>
      </c>
      <c r="F931" s="1137" t="s">
        <v>200</v>
      </c>
      <c r="G931" s="1137" t="s">
        <v>199</v>
      </c>
    </row>
    <row r="932" spans="1:7">
      <c r="A932" s="1136">
        <v>1169486595</v>
      </c>
      <c r="B932" s="1137" t="s">
        <v>1505</v>
      </c>
      <c r="C932" s="1137" t="s">
        <v>6</v>
      </c>
      <c r="D932" s="1137"/>
      <c r="E932" s="1137"/>
      <c r="F932" s="1137" t="s">
        <v>200</v>
      </c>
      <c r="G932" s="1137" t="s">
        <v>199</v>
      </c>
    </row>
    <row r="933" spans="1:7">
      <c r="A933" s="1136">
        <v>1169501773</v>
      </c>
      <c r="B933" s="1137" t="s">
        <v>712</v>
      </c>
      <c r="C933" s="1137" t="s">
        <v>359</v>
      </c>
      <c r="D933" s="1137" t="s">
        <v>366</v>
      </c>
      <c r="E933" s="1137" t="s">
        <v>96</v>
      </c>
      <c r="F933" s="1137" t="s">
        <v>222</v>
      </c>
      <c r="G933" s="1137" t="s">
        <v>221</v>
      </c>
    </row>
    <row r="934" spans="1:7">
      <c r="A934" s="1136">
        <v>1169506012</v>
      </c>
      <c r="B934" s="1137" t="s">
        <v>486</v>
      </c>
      <c r="C934" s="1137" t="s">
        <v>359</v>
      </c>
      <c r="D934" s="1137" t="s">
        <v>365</v>
      </c>
      <c r="E934" s="1137" t="s">
        <v>135</v>
      </c>
      <c r="F934" s="1137" t="s">
        <v>222</v>
      </c>
      <c r="G934" s="1137" t="s">
        <v>221</v>
      </c>
    </row>
    <row r="935" spans="1:7">
      <c r="A935" s="1136">
        <v>1169513646</v>
      </c>
      <c r="B935" s="1137" t="s">
        <v>1506</v>
      </c>
      <c r="C935" s="1137" t="s">
        <v>6</v>
      </c>
      <c r="D935" s="1137"/>
      <c r="E935" s="1137"/>
      <c r="F935" s="1137" t="s">
        <v>196</v>
      </c>
      <c r="G935" s="1137" t="s">
        <v>195</v>
      </c>
    </row>
    <row r="936" spans="1:7">
      <c r="A936" s="1136">
        <v>1169563823</v>
      </c>
      <c r="B936" s="1137" t="s">
        <v>1507</v>
      </c>
      <c r="C936" s="1137" t="s">
        <v>6</v>
      </c>
      <c r="D936" s="1137"/>
      <c r="E936" s="1137"/>
      <c r="F936" s="1137" t="s">
        <v>222</v>
      </c>
      <c r="G936" s="1137" t="s">
        <v>221</v>
      </c>
    </row>
    <row r="937" spans="1:7">
      <c r="A937" s="1136">
        <v>1169606911</v>
      </c>
      <c r="B937" s="1137" t="s">
        <v>474</v>
      </c>
      <c r="C937" s="1137" t="s">
        <v>6</v>
      </c>
      <c r="D937" s="1137"/>
      <c r="E937" s="1137"/>
      <c r="F937" s="1137" t="s">
        <v>222</v>
      </c>
      <c r="G937" s="1137" t="s">
        <v>221</v>
      </c>
    </row>
    <row r="938" spans="1:7">
      <c r="A938" s="1136">
        <v>1169613875</v>
      </c>
      <c r="B938" s="1137" t="s">
        <v>742</v>
      </c>
      <c r="C938" s="1137" t="s">
        <v>6</v>
      </c>
      <c r="D938" s="1137"/>
      <c r="E938" s="1137"/>
      <c r="F938" s="1137" t="s">
        <v>216</v>
      </c>
      <c r="G938" s="1137" t="s">
        <v>215</v>
      </c>
    </row>
    <row r="939" spans="1:7">
      <c r="A939" s="1136">
        <v>1169651909</v>
      </c>
      <c r="B939" s="1137" t="s">
        <v>1508</v>
      </c>
      <c r="C939" s="1137" t="s">
        <v>6</v>
      </c>
      <c r="D939" s="1137"/>
      <c r="E939" s="1137"/>
      <c r="F939" s="1137" t="s">
        <v>222</v>
      </c>
      <c r="G939" s="1137" t="s">
        <v>221</v>
      </c>
    </row>
    <row r="940" spans="1:7">
      <c r="A940" s="1136">
        <v>1169652014</v>
      </c>
      <c r="B940" s="1137" t="s">
        <v>775</v>
      </c>
      <c r="C940" s="1137" t="s">
        <v>6</v>
      </c>
      <c r="D940" s="1137"/>
      <c r="E940" s="1137"/>
      <c r="F940" s="1137" t="s">
        <v>222</v>
      </c>
      <c r="G940" s="1137" t="s">
        <v>221</v>
      </c>
    </row>
    <row r="941" spans="1:7">
      <c r="A941" s="1136">
        <v>1169663474</v>
      </c>
      <c r="B941" s="1137" t="s">
        <v>1509</v>
      </c>
      <c r="C941" s="1137" t="s">
        <v>6</v>
      </c>
      <c r="D941" s="1137"/>
      <c r="E941" s="1137"/>
      <c r="F941" s="1137" t="s">
        <v>222</v>
      </c>
      <c r="G941" s="1137" t="s">
        <v>221</v>
      </c>
    </row>
    <row r="942" spans="1:7">
      <c r="A942" s="1136">
        <v>1169666758</v>
      </c>
      <c r="B942" s="1137" t="s">
        <v>1510</v>
      </c>
      <c r="C942" s="1137" t="s">
        <v>6</v>
      </c>
      <c r="D942" s="1137"/>
      <c r="E942" s="1137"/>
      <c r="F942" s="1137" t="s">
        <v>216</v>
      </c>
      <c r="G942" s="1137" t="s">
        <v>215</v>
      </c>
    </row>
    <row r="943" spans="1:7">
      <c r="A943" s="1136">
        <v>1169714897</v>
      </c>
      <c r="B943" s="1137" t="s">
        <v>791</v>
      </c>
      <c r="C943" s="1137" t="s">
        <v>359</v>
      </c>
      <c r="D943" s="1137" t="s">
        <v>364</v>
      </c>
      <c r="E943" s="1137" t="s">
        <v>146</v>
      </c>
      <c r="F943" s="1137" t="s">
        <v>228</v>
      </c>
      <c r="G943" s="1137" t="s">
        <v>227</v>
      </c>
    </row>
    <row r="944" spans="1:7">
      <c r="A944" s="1136">
        <v>1169755908</v>
      </c>
      <c r="B944" s="1137" t="s">
        <v>1511</v>
      </c>
      <c r="C944" s="1137" t="s">
        <v>6</v>
      </c>
      <c r="D944" s="1137"/>
      <c r="E944" s="1137"/>
      <c r="F944" s="1137" t="s">
        <v>220</v>
      </c>
      <c r="G944" s="1137" t="s">
        <v>219</v>
      </c>
    </row>
    <row r="945" spans="1:7">
      <c r="A945" s="1136">
        <v>1169813772</v>
      </c>
      <c r="B945" s="1137" t="s">
        <v>1512</v>
      </c>
      <c r="C945" s="1137" t="s">
        <v>6</v>
      </c>
      <c r="D945" s="1137"/>
      <c r="E945" s="1137"/>
      <c r="F945" s="1137" t="s">
        <v>222</v>
      </c>
      <c r="G945" s="1137" t="s">
        <v>221</v>
      </c>
    </row>
    <row r="946" spans="1:7">
      <c r="A946" s="1136">
        <v>1169818755</v>
      </c>
      <c r="B946" s="1137" t="s">
        <v>1513</v>
      </c>
      <c r="C946" s="1137" t="s">
        <v>6</v>
      </c>
      <c r="D946" s="1137"/>
      <c r="E946" s="1137"/>
      <c r="F946" s="1137" t="s">
        <v>222</v>
      </c>
      <c r="G946" s="1137" t="s">
        <v>221</v>
      </c>
    </row>
    <row r="947" spans="1:7">
      <c r="A947" s="1136">
        <v>1169837227</v>
      </c>
      <c r="B947" s="1137" t="s">
        <v>754</v>
      </c>
      <c r="C947" s="1137" t="s">
        <v>359</v>
      </c>
      <c r="D947" s="1137" t="s">
        <v>362</v>
      </c>
      <c r="E947" s="1137" t="s">
        <v>139</v>
      </c>
      <c r="F947" s="1137" t="s">
        <v>222</v>
      </c>
      <c r="G947" s="1137" t="s">
        <v>221</v>
      </c>
    </row>
    <row r="948" spans="1:7">
      <c r="A948" s="1136">
        <v>1169850964</v>
      </c>
      <c r="B948" s="1137" t="s">
        <v>1514</v>
      </c>
      <c r="C948" s="1137" t="s">
        <v>6</v>
      </c>
      <c r="D948" s="1137"/>
      <c r="E948" s="1137"/>
      <c r="F948" s="1137" t="s">
        <v>222</v>
      </c>
      <c r="G948" s="1137" t="s">
        <v>221</v>
      </c>
    </row>
    <row r="949" spans="1:7">
      <c r="A949" s="1136">
        <v>1169893485</v>
      </c>
      <c r="B949" s="1137" t="s">
        <v>746</v>
      </c>
      <c r="C949" s="1137" t="s">
        <v>359</v>
      </c>
      <c r="D949" s="1137" t="s">
        <v>363</v>
      </c>
      <c r="E949" s="1137" t="s">
        <v>143</v>
      </c>
      <c r="F949" s="1137" t="s">
        <v>222</v>
      </c>
      <c r="G949" s="1137" t="s">
        <v>221</v>
      </c>
    </row>
    <row r="950" spans="1:7">
      <c r="A950" s="1136">
        <v>1169939411</v>
      </c>
      <c r="B950" s="1137" t="s">
        <v>1515</v>
      </c>
      <c r="C950" s="1137" t="s">
        <v>6</v>
      </c>
      <c r="D950" s="1137"/>
      <c r="E950" s="1137"/>
      <c r="F950" s="1137" t="s">
        <v>200</v>
      </c>
      <c r="G950" s="1137" t="s">
        <v>199</v>
      </c>
    </row>
    <row r="951" spans="1:7">
      <c r="A951" s="1136">
        <v>1169970309</v>
      </c>
      <c r="B951" s="1137" t="s">
        <v>519</v>
      </c>
      <c r="C951" s="1137" t="s">
        <v>359</v>
      </c>
      <c r="D951" s="1137" t="s">
        <v>363</v>
      </c>
      <c r="E951" s="1137" t="s">
        <v>143</v>
      </c>
      <c r="F951" s="1137" t="s">
        <v>222</v>
      </c>
      <c r="G951" s="1137" t="s">
        <v>221</v>
      </c>
    </row>
    <row r="952" spans="1:7">
      <c r="A952" s="1136">
        <v>1170054846</v>
      </c>
      <c r="B952" s="1137" t="s">
        <v>1229</v>
      </c>
      <c r="C952" s="1137" t="s">
        <v>359</v>
      </c>
      <c r="D952" s="1137" t="s">
        <v>362</v>
      </c>
      <c r="E952" s="1137" t="s">
        <v>139</v>
      </c>
      <c r="F952" s="1137" t="s">
        <v>222</v>
      </c>
      <c r="G952" s="1137" t="s">
        <v>221</v>
      </c>
    </row>
    <row r="953" spans="1:7">
      <c r="A953" s="1136">
        <v>1170071832</v>
      </c>
      <c r="B953" s="1137" t="s">
        <v>1516</v>
      </c>
      <c r="C953" s="1137" t="s">
        <v>6</v>
      </c>
      <c r="D953" s="1137"/>
      <c r="E953" s="1137"/>
      <c r="F953" s="1137" t="s">
        <v>220</v>
      </c>
      <c r="G953" s="1137" t="s">
        <v>219</v>
      </c>
    </row>
    <row r="954" spans="1:7">
      <c r="A954" s="1136">
        <v>1170092853</v>
      </c>
      <c r="B954" s="1137" t="s">
        <v>1517</v>
      </c>
      <c r="C954" s="1137" t="s">
        <v>6</v>
      </c>
      <c r="D954" s="1137"/>
      <c r="E954" s="1137"/>
      <c r="F954" s="1137" t="s">
        <v>200</v>
      </c>
      <c r="G954" s="1137" t="s">
        <v>199</v>
      </c>
    </row>
    <row r="955" spans="1:7">
      <c r="A955" s="1136">
        <v>1170105507</v>
      </c>
      <c r="B955" s="1137" t="s">
        <v>675</v>
      </c>
      <c r="C955" s="1137" t="s">
        <v>6</v>
      </c>
      <c r="D955" s="1137"/>
      <c r="E955" s="1137"/>
      <c r="F955" s="1137" t="s">
        <v>222</v>
      </c>
      <c r="G955" s="1137" t="s">
        <v>221</v>
      </c>
    </row>
    <row r="956" spans="1:7">
      <c r="A956" s="1136">
        <v>1170179767</v>
      </c>
      <c r="B956" s="1137" t="s">
        <v>514</v>
      </c>
      <c r="C956" s="1137" t="s">
        <v>359</v>
      </c>
      <c r="D956" s="1137" t="s">
        <v>365</v>
      </c>
      <c r="E956" s="1137" t="s">
        <v>135</v>
      </c>
      <c r="F956" s="1137" t="s">
        <v>222</v>
      </c>
      <c r="G956" s="1137" t="s">
        <v>221</v>
      </c>
    </row>
    <row r="957" spans="1:7">
      <c r="A957" s="1136">
        <v>1170212709</v>
      </c>
      <c r="B957" s="1137" t="s">
        <v>1518</v>
      </c>
      <c r="C957" s="1137" t="s">
        <v>6</v>
      </c>
      <c r="D957" s="1137"/>
      <c r="E957" s="1137"/>
      <c r="F957" s="1137" t="s">
        <v>200</v>
      </c>
      <c r="G957" s="1137" t="s">
        <v>199</v>
      </c>
    </row>
    <row r="958" spans="1:7">
      <c r="A958" s="1136">
        <v>1170259353</v>
      </c>
      <c r="B958" s="1137" t="s">
        <v>1230</v>
      </c>
      <c r="C958" s="1137" t="s">
        <v>359</v>
      </c>
      <c r="D958" s="1137" t="s">
        <v>363</v>
      </c>
      <c r="E958" s="1137" t="s">
        <v>143</v>
      </c>
      <c r="F958" s="1137" t="s">
        <v>208</v>
      </c>
      <c r="G958" s="1137" t="s">
        <v>207</v>
      </c>
    </row>
    <row r="959" spans="1:7">
      <c r="A959" s="1136">
        <v>1170284401</v>
      </c>
      <c r="B959" s="1137" t="s">
        <v>684</v>
      </c>
      <c r="C959" s="1137" t="s">
        <v>6</v>
      </c>
      <c r="D959" s="1137"/>
      <c r="E959" s="1137"/>
      <c r="F959" s="1137" t="s">
        <v>206</v>
      </c>
      <c r="G959" s="1137" t="s">
        <v>205</v>
      </c>
    </row>
    <row r="960" spans="1:7">
      <c r="A960" s="1136">
        <v>1170307152</v>
      </c>
      <c r="B960" s="1137" t="s">
        <v>1519</v>
      </c>
      <c r="C960" s="1137" t="s">
        <v>6</v>
      </c>
      <c r="D960" s="1137"/>
      <c r="E960" s="1137"/>
      <c r="F960" s="1137" t="s">
        <v>200</v>
      </c>
      <c r="G960" s="1137" t="s">
        <v>199</v>
      </c>
    </row>
    <row r="961" spans="1:7">
      <c r="A961" s="1136">
        <v>1170311451</v>
      </c>
      <c r="B961" s="1137" t="s">
        <v>1520</v>
      </c>
      <c r="C961" s="1137" t="s">
        <v>6</v>
      </c>
      <c r="D961" s="1137"/>
      <c r="E961" s="1137"/>
      <c r="F961" s="1137" t="s">
        <v>216</v>
      </c>
      <c r="G961" s="1137" t="s">
        <v>215</v>
      </c>
    </row>
    <row r="962" spans="1:7">
      <c r="A962" s="1136">
        <v>1170311626</v>
      </c>
      <c r="B962" s="1137" t="s">
        <v>623</v>
      </c>
      <c r="C962" s="1137" t="s">
        <v>361</v>
      </c>
      <c r="D962" s="1137" t="s">
        <v>365</v>
      </c>
      <c r="E962" s="1137" t="s">
        <v>135</v>
      </c>
      <c r="F962" s="1137" t="s">
        <v>222</v>
      </c>
      <c r="G962" s="1137" t="s">
        <v>221</v>
      </c>
    </row>
    <row r="963" spans="1:7">
      <c r="A963" s="1136">
        <v>1170322045</v>
      </c>
      <c r="B963" s="1137" t="s">
        <v>1521</v>
      </c>
      <c r="C963" s="1137" t="s">
        <v>6</v>
      </c>
      <c r="D963" s="1137"/>
      <c r="E963" s="1137"/>
      <c r="F963" s="1137" t="s">
        <v>222</v>
      </c>
      <c r="G963" s="1137" t="s">
        <v>221</v>
      </c>
    </row>
    <row r="964" spans="1:7">
      <c r="A964" s="1136">
        <v>1170330394</v>
      </c>
      <c r="B964" s="1137" t="s">
        <v>488</v>
      </c>
      <c r="C964" s="1137" t="s">
        <v>359</v>
      </c>
      <c r="D964" s="1137" t="s">
        <v>363</v>
      </c>
      <c r="E964" s="1137" t="s">
        <v>143</v>
      </c>
      <c r="F964" s="1137" t="s">
        <v>222</v>
      </c>
      <c r="G964" s="1137" t="s">
        <v>221</v>
      </c>
    </row>
    <row r="965" spans="1:7">
      <c r="A965" s="1136">
        <v>1170395041</v>
      </c>
      <c r="B965" s="1137" t="s">
        <v>450</v>
      </c>
      <c r="C965" s="1137" t="s">
        <v>359</v>
      </c>
      <c r="D965" s="1137" t="s">
        <v>360</v>
      </c>
      <c r="E965" s="1137" t="s">
        <v>153</v>
      </c>
      <c r="F965" s="1137" t="s">
        <v>222</v>
      </c>
      <c r="G965" s="1137" t="s">
        <v>221</v>
      </c>
    </row>
    <row r="966" spans="1:7">
      <c r="A966" s="1136">
        <v>1170412580</v>
      </c>
      <c r="B966" s="1137" t="s">
        <v>1522</v>
      </c>
      <c r="C966" s="1137" t="s">
        <v>6</v>
      </c>
      <c r="D966" s="1137"/>
      <c r="E966" s="1137"/>
      <c r="F966" s="1137" t="s">
        <v>222</v>
      </c>
      <c r="G966" s="1137" t="s">
        <v>221</v>
      </c>
    </row>
    <row r="967" spans="1:7">
      <c r="A967" s="1136">
        <v>1170429360</v>
      </c>
      <c r="B967" s="1137" t="s">
        <v>714</v>
      </c>
      <c r="C967" s="1137" t="s">
        <v>359</v>
      </c>
      <c r="D967" s="1137" t="s">
        <v>363</v>
      </c>
      <c r="E967" s="1137" t="s">
        <v>143</v>
      </c>
      <c r="F967" s="1137" t="s">
        <v>206</v>
      </c>
      <c r="G967" s="1137" t="s">
        <v>205</v>
      </c>
    </row>
    <row r="968" spans="1:7">
      <c r="A968" s="1136">
        <v>1170458682</v>
      </c>
      <c r="B968" s="1137" t="s">
        <v>1523</v>
      </c>
      <c r="C968" s="1137" t="s">
        <v>6</v>
      </c>
      <c r="D968" s="1137"/>
      <c r="E968" s="1137"/>
      <c r="F968" s="1137" t="s">
        <v>214</v>
      </c>
      <c r="G968" s="1137" t="s">
        <v>213</v>
      </c>
    </row>
    <row r="969" spans="1:7">
      <c r="A969" s="1136">
        <v>1170476122</v>
      </c>
      <c r="B969" s="1137" t="s">
        <v>1231</v>
      </c>
      <c r="C969" s="1137" t="s">
        <v>359</v>
      </c>
      <c r="D969" s="1137" t="s">
        <v>365</v>
      </c>
      <c r="E969" s="1137" t="s">
        <v>135</v>
      </c>
      <c r="F969" s="1137" t="s">
        <v>222</v>
      </c>
      <c r="G969" s="1137" t="s">
        <v>221</v>
      </c>
    </row>
    <row r="970" spans="1:7">
      <c r="A970" s="1136">
        <v>1170519335</v>
      </c>
      <c r="B970" s="1137" t="s">
        <v>1524</v>
      </c>
      <c r="C970" s="1137" t="s">
        <v>6</v>
      </c>
      <c r="D970" s="1137"/>
      <c r="E970" s="1137"/>
      <c r="F970" s="1137" t="s">
        <v>204</v>
      </c>
      <c r="G970" s="1137" t="s">
        <v>203</v>
      </c>
    </row>
    <row r="971" spans="1:7">
      <c r="A971" s="1136">
        <v>1170589312</v>
      </c>
      <c r="B971" s="1137" t="s">
        <v>1525</v>
      </c>
      <c r="C971" s="1137" t="s">
        <v>6</v>
      </c>
      <c r="D971" s="1137"/>
      <c r="E971" s="1137"/>
      <c r="F971" s="1137" t="s">
        <v>208</v>
      </c>
      <c r="G971" s="1137" t="s">
        <v>207</v>
      </c>
    </row>
    <row r="972" spans="1:7">
      <c r="A972" s="1136">
        <v>1170622147</v>
      </c>
      <c r="B972" s="1137" t="s">
        <v>1526</v>
      </c>
      <c r="C972" s="1137" t="s">
        <v>6</v>
      </c>
      <c r="D972" s="1137"/>
      <c r="E972" s="1137"/>
      <c r="F972" s="1137" t="s">
        <v>222</v>
      </c>
      <c r="G972" s="1137" t="s">
        <v>221</v>
      </c>
    </row>
    <row r="973" spans="1:7">
      <c r="A973" s="1136">
        <v>1170631676</v>
      </c>
      <c r="B973" s="1137" t="s">
        <v>891</v>
      </c>
      <c r="C973" s="1137" t="s">
        <v>6</v>
      </c>
      <c r="D973" s="1137"/>
      <c r="E973" s="1137"/>
      <c r="F973" s="1137" t="s">
        <v>214</v>
      </c>
      <c r="G973" s="1137" t="s">
        <v>213</v>
      </c>
    </row>
    <row r="974" spans="1:7">
      <c r="A974" s="1136">
        <v>1170646567</v>
      </c>
      <c r="B974" s="1137" t="s">
        <v>1232</v>
      </c>
      <c r="C974" s="1137" t="s">
        <v>359</v>
      </c>
      <c r="D974" s="1137" t="s">
        <v>360</v>
      </c>
      <c r="E974" s="1137" t="s">
        <v>153</v>
      </c>
      <c r="F974" s="1137" t="s">
        <v>222</v>
      </c>
      <c r="G974" s="1137" t="s">
        <v>221</v>
      </c>
    </row>
    <row r="975" spans="1:7">
      <c r="A975" s="1136">
        <v>1170687090</v>
      </c>
      <c r="B975" s="1137" t="s">
        <v>1527</v>
      </c>
      <c r="C975" s="1137" t="s">
        <v>6</v>
      </c>
      <c r="D975" s="1137"/>
      <c r="E975" s="1137"/>
      <c r="F975" s="1137" t="s">
        <v>222</v>
      </c>
      <c r="G975" s="1137" t="s">
        <v>221</v>
      </c>
    </row>
    <row r="976" spans="1:7">
      <c r="A976" s="1136">
        <v>1170692785</v>
      </c>
      <c r="B976" s="1137" t="s">
        <v>521</v>
      </c>
      <c r="C976" s="1137" t="s">
        <v>359</v>
      </c>
      <c r="D976" s="1137" t="s">
        <v>362</v>
      </c>
      <c r="E976" s="1137" t="s">
        <v>139</v>
      </c>
      <c r="F976" s="1137" t="s">
        <v>222</v>
      </c>
      <c r="G976" s="1137" t="s">
        <v>221</v>
      </c>
    </row>
    <row r="977" spans="1:7">
      <c r="A977" s="1136">
        <v>1170699863</v>
      </c>
      <c r="B977" s="1137" t="s">
        <v>482</v>
      </c>
      <c r="C977" s="1137" t="s">
        <v>359</v>
      </c>
      <c r="D977" s="1137" t="s">
        <v>363</v>
      </c>
      <c r="E977" s="1137" t="s">
        <v>143</v>
      </c>
      <c r="F977" s="1137" t="s">
        <v>222</v>
      </c>
      <c r="G977" s="1137" t="s">
        <v>221</v>
      </c>
    </row>
    <row r="978" spans="1:7">
      <c r="A978" s="1136">
        <v>1170716766</v>
      </c>
      <c r="B978" s="1137" t="s">
        <v>1528</v>
      </c>
      <c r="C978" s="1137" t="s">
        <v>6</v>
      </c>
      <c r="D978" s="1137"/>
      <c r="E978" s="1137"/>
      <c r="F978" s="1137" t="s">
        <v>222</v>
      </c>
      <c r="G978" s="1137" t="s">
        <v>221</v>
      </c>
    </row>
    <row r="979" spans="1:7">
      <c r="A979" s="1136">
        <v>1170733860</v>
      </c>
      <c r="B979" s="1137" t="s">
        <v>1529</v>
      </c>
      <c r="C979" s="1137" t="s">
        <v>6</v>
      </c>
      <c r="D979" s="1137"/>
      <c r="E979" s="1137"/>
      <c r="F979" s="1137" t="s">
        <v>220</v>
      </c>
      <c r="G979" s="1137" t="s">
        <v>219</v>
      </c>
    </row>
    <row r="980" spans="1:7">
      <c r="A980" s="1136">
        <v>1170737234</v>
      </c>
      <c r="B980" s="1137" t="s">
        <v>701</v>
      </c>
      <c r="C980" s="1137" t="s">
        <v>6</v>
      </c>
      <c r="D980" s="1137"/>
      <c r="E980" s="1137"/>
      <c r="F980" s="1137" t="s">
        <v>208</v>
      </c>
      <c r="G980" s="1137" t="s">
        <v>207</v>
      </c>
    </row>
    <row r="981" spans="1:7">
      <c r="A981" s="1136">
        <v>1170749833</v>
      </c>
      <c r="B981" s="1137" t="s">
        <v>1530</v>
      </c>
      <c r="C981" s="1137" t="s">
        <v>6</v>
      </c>
      <c r="D981" s="1137"/>
      <c r="E981" s="1137"/>
      <c r="F981" s="1137" t="s">
        <v>222</v>
      </c>
      <c r="G981" s="1137" t="s">
        <v>221</v>
      </c>
    </row>
    <row r="982" spans="1:7">
      <c r="A982" s="1136">
        <v>1170798160</v>
      </c>
      <c r="B982" s="1137" t="s">
        <v>1531</v>
      </c>
      <c r="C982" s="1137" t="s">
        <v>6</v>
      </c>
      <c r="D982" s="1137"/>
      <c r="E982" s="1137"/>
      <c r="F982" s="1137" t="s">
        <v>218</v>
      </c>
      <c r="G982" s="1137" t="s">
        <v>217</v>
      </c>
    </row>
    <row r="983" spans="1:7">
      <c r="A983" s="1136">
        <v>1170812359</v>
      </c>
      <c r="B983" s="1137" t="s">
        <v>319</v>
      </c>
      <c r="C983" s="1137" t="s">
        <v>359</v>
      </c>
      <c r="D983" s="1137" t="s">
        <v>360</v>
      </c>
      <c r="E983" s="1137" t="s">
        <v>153</v>
      </c>
      <c r="F983" s="1137" t="s">
        <v>208</v>
      </c>
      <c r="G983" s="1137" t="s">
        <v>207</v>
      </c>
    </row>
    <row r="984" spans="1:7">
      <c r="A984" s="1136">
        <v>1170823794</v>
      </c>
      <c r="B984" s="1137" t="s">
        <v>1532</v>
      </c>
      <c r="C984" s="1137" t="s">
        <v>6</v>
      </c>
      <c r="D984" s="1137"/>
      <c r="E984" s="1137"/>
      <c r="F984" s="1137" t="s">
        <v>228</v>
      </c>
      <c r="G984" s="1137" t="s">
        <v>227</v>
      </c>
    </row>
    <row r="985" spans="1:7">
      <c r="A985" s="1136">
        <v>1170854229</v>
      </c>
      <c r="B985" s="1137" t="s">
        <v>817</v>
      </c>
      <c r="C985" s="1137" t="s">
        <v>359</v>
      </c>
      <c r="D985" s="1137" t="s">
        <v>815</v>
      </c>
      <c r="E985" s="1137" t="s">
        <v>229</v>
      </c>
      <c r="F985" s="1137" t="s">
        <v>222</v>
      </c>
      <c r="G985" s="1137" t="s">
        <v>221</v>
      </c>
    </row>
    <row r="986" spans="1:7">
      <c r="A986" s="1136">
        <v>1170855721</v>
      </c>
      <c r="B986" s="1137" t="s">
        <v>1533</v>
      </c>
      <c r="C986" s="1137" t="s">
        <v>6</v>
      </c>
      <c r="D986" s="1137"/>
      <c r="E986" s="1137"/>
      <c r="F986" s="1137" t="s">
        <v>222</v>
      </c>
      <c r="G986" s="1137" t="s">
        <v>221</v>
      </c>
    </row>
    <row r="987" spans="1:7">
      <c r="A987" s="1136">
        <v>1170858048</v>
      </c>
      <c r="B987" s="1137" t="s">
        <v>1534</v>
      </c>
      <c r="C987" s="1137" t="s">
        <v>6</v>
      </c>
      <c r="D987" s="1137"/>
      <c r="E987" s="1137"/>
      <c r="F987" s="1137" t="s">
        <v>222</v>
      </c>
      <c r="G987" s="1137" t="s">
        <v>221</v>
      </c>
    </row>
    <row r="988" spans="1:7">
      <c r="A988" s="1136">
        <v>1170867130</v>
      </c>
      <c r="B988" s="1137" t="s">
        <v>499</v>
      </c>
      <c r="C988" s="1137" t="s">
        <v>359</v>
      </c>
      <c r="D988" s="1137" t="s">
        <v>362</v>
      </c>
      <c r="E988" s="1137" t="s">
        <v>139</v>
      </c>
      <c r="F988" s="1137" t="s">
        <v>222</v>
      </c>
      <c r="G988" s="1137" t="s">
        <v>221</v>
      </c>
    </row>
    <row r="989" spans="1:7">
      <c r="A989" s="1136">
        <v>1170894381</v>
      </c>
      <c r="B989" s="1137" t="s">
        <v>1535</v>
      </c>
      <c r="C989" s="1137" t="s">
        <v>6</v>
      </c>
      <c r="D989" s="1137"/>
      <c r="E989" s="1137"/>
      <c r="F989" s="1137" t="s">
        <v>222</v>
      </c>
      <c r="G989" s="1137" t="s">
        <v>221</v>
      </c>
    </row>
    <row r="990" spans="1:7">
      <c r="A990" s="1136">
        <v>1170916515</v>
      </c>
      <c r="B990" s="1137" t="s">
        <v>1536</v>
      </c>
      <c r="C990" s="1137" t="s">
        <v>6</v>
      </c>
      <c r="D990" s="1137"/>
      <c r="E990" s="1137"/>
      <c r="F990" s="1137" t="s">
        <v>222</v>
      </c>
      <c r="G990" s="1137" t="s">
        <v>221</v>
      </c>
    </row>
    <row r="991" spans="1:7">
      <c r="A991" s="1136">
        <v>1170939632</v>
      </c>
      <c r="B991" s="1137" t="s">
        <v>1233</v>
      </c>
      <c r="C991" s="1137" t="s">
        <v>359</v>
      </c>
      <c r="D991" s="1137" t="s">
        <v>360</v>
      </c>
      <c r="E991" s="1137" t="s">
        <v>153</v>
      </c>
      <c r="F991" s="1137" t="s">
        <v>200</v>
      </c>
      <c r="G991" s="1137" t="s">
        <v>199</v>
      </c>
    </row>
    <row r="992" spans="1:7">
      <c r="A992" s="1136">
        <v>1170950431</v>
      </c>
      <c r="B992" s="1137" t="s">
        <v>320</v>
      </c>
      <c r="C992" s="1137" t="s">
        <v>359</v>
      </c>
      <c r="D992" s="1137" t="s">
        <v>360</v>
      </c>
      <c r="E992" s="1137" t="s">
        <v>153</v>
      </c>
      <c r="F992" s="1137" t="s">
        <v>200</v>
      </c>
      <c r="G992" s="1137" t="s">
        <v>199</v>
      </c>
    </row>
    <row r="993" spans="1:7">
      <c r="A993" s="1136">
        <v>1170992599</v>
      </c>
      <c r="B993" s="1137" t="s">
        <v>1537</v>
      </c>
      <c r="C993" s="1137" t="s">
        <v>6</v>
      </c>
      <c r="D993" s="1137"/>
      <c r="E993" s="1137"/>
      <c r="F993" s="1137" t="s">
        <v>222</v>
      </c>
      <c r="G993" s="1137" t="s">
        <v>221</v>
      </c>
    </row>
    <row r="994" spans="1:7">
      <c r="A994" s="1136">
        <v>1171036172</v>
      </c>
      <c r="B994" s="1137" t="s">
        <v>1538</v>
      </c>
      <c r="C994" s="1137" t="s">
        <v>6</v>
      </c>
      <c r="D994" s="1137"/>
      <c r="E994" s="1137"/>
      <c r="F994" s="1137" t="s">
        <v>200</v>
      </c>
      <c r="G994" s="1137" t="s">
        <v>199</v>
      </c>
    </row>
    <row r="995" spans="1:7">
      <c r="A995" s="1136">
        <v>1171036180</v>
      </c>
      <c r="B995" s="1137" t="s">
        <v>1539</v>
      </c>
      <c r="C995" s="1137" t="s">
        <v>6</v>
      </c>
      <c r="D995" s="1137"/>
      <c r="E995" s="1137"/>
      <c r="F995" s="1137" t="s">
        <v>222</v>
      </c>
      <c r="G995" s="1137" t="s">
        <v>221</v>
      </c>
    </row>
    <row r="996" spans="1:7">
      <c r="A996" s="1136">
        <v>1171077101</v>
      </c>
      <c r="B996" s="1137" t="s">
        <v>1234</v>
      </c>
      <c r="C996" s="1137" t="s">
        <v>359</v>
      </c>
      <c r="D996" s="1137" t="s">
        <v>360</v>
      </c>
      <c r="E996" s="1137" t="s">
        <v>153</v>
      </c>
      <c r="F996" s="1137" t="s">
        <v>222</v>
      </c>
      <c r="G996" s="1137" t="s">
        <v>221</v>
      </c>
    </row>
    <row r="997" spans="1:7">
      <c r="A997" s="1136">
        <v>1171111991</v>
      </c>
      <c r="B997" s="1137" t="s">
        <v>1540</v>
      </c>
      <c r="C997" s="1137" t="s">
        <v>6</v>
      </c>
      <c r="D997" s="1137"/>
      <c r="E997" s="1137"/>
      <c r="F997" s="1137" t="s">
        <v>222</v>
      </c>
      <c r="G997" s="1137" t="s">
        <v>221</v>
      </c>
    </row>
    <row r="998" spans="1:7">
      <c r="A998" s="1136">
        <v>1171119630</v>
      </c>
      <c r="B998" s="1137" t="s">
        <v>1541</v>
      </c>
      <c r="C998" s="1137" t="s">
        <v>6</v>
      </c>
      <c r="D998" s="1137"/>
      <c r="E998" s="1137"/>
      <c r="F998" s="1137" t="s">
        <v>226</v>
      </c>
      <c r="G998" s="1137" t="s">
        <v>225</v>
      </c>
    </row>
    <row r="999" spans="1:7">
      <c r="A999" s="1136">
        <v>1171141147</v>
      </c>
      <c r="B999" s="1137" t="s">
        <v>728</v>
      </c>
      <c r="C999" s="1137" t="s">
        <v>6</v>
      </c>
      <c r="D999" s="1137"/>
      <c r="E999" s="1137"/>
      <c r="F999" s="1137" t="s">
        <v>222</v>
      </c>
      <c r="G999" s="1137" t="s">
        <v>221</v>
      </c>
    </row>
    <row r="1000" spans="1:7">
      <c r="A1000" s="1136">
        <v>1171169601</v>
      </c>
      <c r="B1000" s="1137" t="s">
        <v>510</v>
      </c>
      <c r="C1000" s="1137" t="s">
        <v>359</v>
      </c>
      <c r="D1000" s="1137" t="s">
        <v>363</v>
      </c>
      <c r="E1000" s="1137" t="s">
        <v>143</v>
      </c>
      <c r="F1000" s="1137" t="s">
        <v>200</v>
      </c>
      <c r="G1000" s="1137" t="s">
        <v>199</v>
      </c>
    </row>
    <row r="1001" spans="1:7">
      <c r="A1001" s="1136">
        <v>1171216550</v>
      </c>
      <c r="B1001" s="1137" t="s">
        <v>1542</v>
      </c>
      <c r="C1001" s="1137" t="s">
        <v>6</v>
      </c>
      <c r="D1001" s="1137"/>
      <c r="E1001" s="1137"/>
      <c r="F1001" s="1137" t="s">
        <v>222</v>
      </c>
      <c r="G1001" s="1137" t="s">
        <v>221</v>
      </c>
    </row>
    <row r="1002" spans="1:7">
      <c r="A1002" s="1136">
        <v>1171225866</v>
      </c>
      <c r="B1002" s="1137" t="s">
        <v>1235</v>
      </c>
      <c r="C1002" s="1137" t="s">
        <v>359</v>
      </c>
      <c r="D1002" s="1137" t="s">
        <v>363</v>
      </c>
      <c r="E1002" s="1137" t="s">
        <v>143</v>
      </c>
      <c r="F1002" s="1137" t="s">
        <v>200</v>
      </c>
      <c r="G1002" s="1137" t="s">
        <v>199</v>
      </c>
    </row>
    <row r="1003" spans="1:7">
      <c r="A1003" s="1136">
        <v>1171248033</v>
      </c>
      <c r="B1003" s="1137" t="s">
        <v>489</v>
      </c>
      <c r="C1003" s="1137" t="s">
        <v>359</v>
      </c>
      <c r="D1003" s="1137" t="s">
        <v>363</v>
      </c>
      <c r="E1003" s="1137" t="s">
        <v>143</v>
      </c>
      <c r="F1003" s="1137" t="s">
        <v>222</v>
      </c>
      <c r="G1003" s="1137" t="s">
        <v>221</v>
      </c>
    </row>
    <row r="1004" spans="1:7">
      <c r="A1004" s="1136">
        <v>1171273072</v>
      </c>
      <c r="B1004" s="1137" t="s">
        <v>1543</v>
      </c>
      <c r="C1004" s="1137" t="s">
        <v>6</v>
      </c>
      <c r="D1004" s="1137"/>
      <c r="E1004" s="1137"/>
      <c r="F1004" s="1137" t="s">
        <v>222</v>
      </c>
      <c r="G1004" s="1137" t="s">
        <v>221</v>
      </c>
    </row>
    <row r="1005" spans="1:7">
      <c r="A1005" s="1136">
        <v>1171281935</v>
      </c>
      <c r="B1005" s="1137" t="s">
        <v>725</v>
      </c>
      <c r="C1005" s="1137" t="s">
        <v>6</v>
      </c>
      <c r="D1005" s="1137"/>
      <c r="E1005" s="1137"/>
      <c r="F1005" s="1137" t="s">
        <v>222</v>
      </c>
      <c r="G1005" s="1137" t="s">
        <v>221</v>
      </c>
    </row>
    <row r="1006" spans="1:7">
      <c r="A1006" s="1136">
        <v>1171302566</v>
      </c>
      <c r="B1006" s="1137" t="s">
        <v>1544</v>
      </c>
      <c r="C1006" s="1137" t="s">
        <v>6</v>
      </c>
      <c r="D1006" s="1137"/>
      <c r="E1006" s="1137"/>
      <c r="F1006" s="1137" t="s">
        <v>200</v>
      </c>
      <c r="G1006" s="1137" t="s">
        <v>199</v>
      </c>
    </row>
    <row r="1007" spans="1:7">
      <c r="A1007" s="1136">
        <v>1171332811</v>
      </c>
      <c r="B1007" s="1137" t="s">
        <v>480</v>
      </c>
      <c r="C1007" s="1137" t="s">
        <v>359</v>
      </c>
      <c r="D1007" s="1137" t="s">
        <v>365</v>
      </c>
      <c r="E1007" s="1137" t="s">
        <v>135</v>
      </c>
      <c r="F1007" s="1137" t="s">
        <v>222</v>
      </c>
      <c r="G1007" s="1137" t="s">
        <v>221</v>
      </c>
    </row>
    <row r="1008" spans="1:7">
      <c r="A1008" s="1136">
        <v>1171357255</v>
      </c>
      <c r="B1008" s="1137" t="s">
        <v>1269</v>
      </c>
      <c r="C1008" s="1137" t="s">
        <v>6</v>
      </c>
      <c r="D1008" s="1137"/>
      <c r="E1008" s="1137"/>
      <c r="F1008" s="1137" t="s">
        <v>222</v>
      </c>
      <c r="G1008" s="1137" t="s">
        <v>221</v>
      </c>
    </row>
    <row r="1009" spans="1:7">
      <c r="A1009" s="1136">
        <v>1171398572</v>
      </c>
      <c r="B1009" s="1137" t="s">
        <v>1236</v>
      </c>
      <c r="C1009" s="1137" t="s">
        <v>359</v>
      </c>
      <c r="D1009" s="1137" t="s">
        <v>363</v>
      </c>
      <c r="E1009" s="1137" t="s">
        <v>143</v>
      </c>
      <c r="F1009" s="1137" t="s">
        <v>222</v>
      </c>
      <c r="G1009" s="1137" t="s">
        <v>221</v>
      </c>
    </row>
    <row r="1010" spans="1:7">
      <c r="A1010" s="1136">
        <v>1171412712</v>
      </c>
      <c r="B1010" s="1137" t="s">
        <v>860</v>
      </c>
      <c r="C1010" s="1137" t="s">
        <v>359</v>
      </c>
      <c r="D1010" s="1137" t="s">
        <v>815</v>
      </c>
      <c r="E1010" s="1137" t="s">
        <v>229</v>
      </c>
      <c r="F1010" s="1137" t="s">
        <v>222</v>
      </c>
      <c r="G1010" s="1137" t="s">
        <v>221</v>
      </c>
    </row>
    <row r="1011" spans="1:7">
      <c r="A1011" s="1136">
        <v>1171435333</v>
      </c>
      <c r="B1011" s="1137" t="s">
        <v>1545</v>
      </c>
      <c r="C1011" s="1137" t="s">
        <v>6</v>
      </c>
      <c r="D1011" s="1137"/>
      <c r="E1011" s="1137"/>
      <c r="F1011" s="1137" t="s">
        <v>222</v>
      </c>
      <c r="G1011" s="1137" t="s">
        <v>221</v>
      </c>
    </row>
    <row r="1012" spans="1:7">
      <c r="A1012" s="1136">
        <v>1171448534</v>
      </c>
      <c r="B1012" s="1137" t="s">
        <v>539</v>
      </c>
      <c r="C1012" s="1137" t="s">
        <v>359</v>
      </c>
      <c r="D1012" s="1137" t="s">
        <v>362</v>
      </c>
      <c r="E1012" s="1137" t="s">
        <v>139</v>
      </c>
      <c r="F1012" s="1137" t="s">
        <v>222</v>
      </c>
      <c r="G1012" s="1137" t="s">
        <v>221</v>
      </c>
    </row>
    <row r="1013" spans="1:7">
      <c r="A1013" s="1136">
        <v>1171452106</v>
      </c>
      <c r="B1013" s="1137" t="s">
        <v>1237</v>
      </c>
      <c r="C1013" s="1137" t="s">
        <v>359</v>
      </c>
      <c r="D1013" s="1137" t="s">
        <v>812</v>
      </c>
      <c r="E1013" s="1137" t="s">
        <v>152</v>
      </c>
      <c r="F1013" s="1137" t="s">
        <v>222</v>
      </c>
      <c r="G1013" s="1137" t="s">
        <v>221</v>
      </c>
    </row>
    <row r="1014" spans="1:7">
      <c r="A1014" s="1136">
        <v>1171452163</v>
      </c>
      <c r="B1014" s="1137" t="s">
        <v>884</v>
      </c>
      <c r="C1014" s="1137" t="s">
        <v>6</v>
      </c>
      <c r="D1014" s="1137"/>
      <c r="E1014" s="1137"/>
      <c r="F1014" s="1137" t="s">
        <v>226</v>
      </c>
      <c r="G1014" s="1137" t="s">
        <v>225</v>
      </c>
    </row>
    <row r="1015" spans="1:7">
      <c r="A1015" s="1136">
        <v>1171464101</v>
      </c>
      <c r="B1015" s="1137" t="s">
        <v>1546</v>
      </c>
      <c r="C1015" s="1137" t="s">
        <v>6</v>
      </c>
      <c r="D1015" s="1137"/>
      <c r="E1015" s="1137"/>
      <c r="F1015" s="1137" t="s">
        <v>222</v>
      </c>
      <c r="G1015" s="1137" t="s">
        <v>221</v>
      </c>
    </row>
    <row r="1016" spans="1:7">
      <c r="A1016" s="1136">
        <v>1171488787</v>
      </c>
      <c r="B1016" s="1137" t="s">
        <v>1547</v>
      </c>
      <c r="C1016" s="1137" t="s">
        <v>6</v>
      </c>
      <c r="D1016" s="1137"/>
      <c r="E1016" s="1137"/>
      <c r="F1016" s="1137" t="s">
        <v>222</v>
      </c>
      <c r="G1016" s="1137" t="s">
        <v>221</v>
      </c>
    </row>
    <row r="1017" spans="1:7">
      <c r="A1017" s="1136">
        <v>1171499735</v>
      </c>
      <c r="B1017" s="1137" t="s">
        <v>1548</v>
      </c>
      <c r="C1017" s="1137" t="s">
        <v>6</v>
      </c>
      <c r="D1017" s="1137"/>
      <c r="E1017" s="1137"/>
      <c r="F1017" s="1137" t="s">
        <v>222</v>
      </c>
      <c r="G1017" s="1137" t="s">
        <v>221</v>
      </c>
    </row>
    <row r="1018" spans="1:7">
      <c r="A1018" s="1136">
        <v>1171541924</v>
      </c>
      <c r="B1018" s="1137" t="s">
        <v>1549</v>
      </c>
      <c r="C1018" s="1137" t="s">
        <v>6</v>
      </c>
      <c r="D1018" s="1137"/>
      <c r="E1018" s="1137"/>
      <c r="F1018" s="1137" t="s">
        <v>222</v>
      </c>
      <c r="G1018" s="1137" t="s">
        <v>221</v>
      </c>
    </row>
    <row r="1019" spans="1:7">
      <c r="A1019" s="1136">
        <v>1171573380</v>
      </c>
      <c r="B1019" s="1137" t="s">
        <v>1550</v>
      </c>
      <c r="C1019" s="1137" t="s">
        <v>6</v>
      </c>
      <c r="D1019" s="1137"/>
      <c r="E1019" s="1137"/>
      <c r="F1019" s="1137" t="s">
        <v>228</v>
      </c>
      <c r="G1019" s="1137" t="s">
        <v>227</v>
      </c>
    </row>
    <row r="1020" spans="1:7">
      <c r="A1020" s="1136">
        <v>1171594071</v>
      </c>
      <c r="B1020" s="1137" t="s">
        <v>1551</v>
      </c>
      <c r="C1020" s="1137" t="s">
        <v>6</v>
      </c>
      <c r="D1020" s="1137"/>
      <c r="E1020" s="1137"/>
      <c r="F1020" s="1137" t="s">
        <v>212</v>
      </c>
      <c r="G1020" s="1137" t="s">
        <v>211</v>
      </c>
    </row>
    <row r="1021" spans="1:7">
      <c r="A1021" s="1136">
        <v>1171615850</v>
      </c>
      <c r="B1021" s="1137" t="s">
        <v>1552</v>
      </c>
      <c r="C1021" s="1137" t="s">
        <v>6</v>
      </c>
      <c r="D1021" s="1137"/>
      <c r="E1021" s="1137"/>
      <c r="F1021" s="1137" t="s">
        <v>222</v>
      </c>
      <c r="G1021" s="1137" t="s">
        <v>221</v>
      </c>
    </row>
    <row r="1022" spans="1:7">
      <c r="A1022" s="1136">
        <v>1171619399</v>
      </c>
      <c r="B1022" s="1137" t="s">
        <v>1553</v>
      </c>
      <c r="C1022" s="1137" t="s">
        <v>6</v>
      </c>
      <c r="D1022" s="1137"/>
      <c r="E1022" s="1137"/>
      <c r="F1022" s="1137" t="s">
        <v>204</v>
      </c>
      <c r="G1022" s="1137" t="s">
        <v>203</v>
      </c>
    </row>
    <row r="1023" spans="1:7">
      <c r="A1023" s="1136">
        <v>1171623573</v>
      </c>
      <c r="B1023" s="1137" t="s">
        <v>1554</v>
      </c>
      <c r="C1023" s="1137" t="s">
        <v>6</v>
      </c>
      <c r="D1023" s="1137"/>
      <c r="E1023" s="1137"/>
      <c r="F1023" s="1137" t="s">
        <v>216</v>
      </c>
      <c r="G1023" s="1137" t="s">
        <v>215</v>
      </c>
    </row>
    <row r="1024" spans="1:7">
      <c r="A1024" s="1136">
        <v>1171642219</v>
      </c>
      <c r="B1024" s="1137" t="s">
        <v>1555</v>
      </c>
      <c r="C1024" s="1137" t="s">
        <v>6</v>
      </c>
      <c r="D1024" s="1137"/>
      <c r="E1024" s="1137"/>
      <c r="F1024" s="1137" t="s">
        <v>222</v>
      </c>
      <c r="G1024" s="1137" t="s">
        <v>221</v>
      </c>
    </row>
    <row r="1025" spans="1:7">
      <c r="A1025" s="1136">
        <v>1171645212</v>
      </c>
      <c r="B1025" s="1137" t="s">
        <v>1556</v>
      </c>
      <c r="C1025" s="1137" t="s">
        <v>6</v>
      </c>
      <c r="D1025" s="1137"/>
      <c r="E1025" s="1137"/>
      <c r="F1025" s="1137" t="s">
        <v>222</v>
      </c>
      <c r="G1025" s="1137" t="s">
        <v>221</v>
      </c>
    </row>
    <row r="1026" spans="1:7">
      <c r="A1026" s="1136">
        <v>1171669667</v>
      </c>
      <c r="B1026" s="1137" t="s">
        <v>1557</v>
      </c>
      <c r="C1026" s="1137" t="s">
        <v>6</v>
      </c>
      <c r="D1026" s="1137"/>
      <c r="E1026" s="1137"/>
      <c r="F1026" s="1137" t="s">
        <v>220</v>
      </c>
      <c r="G1026" s="1137" t="s">
        <v>219</v>
      </c>
    </row>
    <row r="1027" spans="1:7">
      <c r="A1027" s="1136">
        <v>1171725402</v>
      </c>
      <c r="B1027" s="1137" t="s">
        <v>1558</v>
      </c>
      <c r="C1027" s="1137" t="s">
        <v>6</v>
      </c>
      <c r="D1027" s="1137"/>
      <c r="E1027" s="1137"/>
      <c r="F1027" s="1137" t="s">
        <v>220</v>
      </c>
      <c r="G1027" s="1137" t="s">
        <v>219</v>
      </c>
    </row>
    <row r="1028" spans="1:7">
      <c r="A1028" s="1136">
        <v>1171739676</v>
      </c>
      <c r="B1028" s="1137" t="s">
        <v>1559</v>
      </c>
      <c r="C1028" s="1137" t="s">
        <v>6</v>
      </c>
      <c r="D1028" s="1137"/>
      <c r="E1028" s="1137"/>
      <c r="F1028" s="1137" t="s">
        <v>198</v>
      </c>
      <c r="G1028" s="1137" t="s">
        <v>197</v>
      </c>
    </row>
    <row r="1029" spans="1:7">
      <c r="A1029" s="1136">
        <v>1171758932</v>
      </c>
      <c r="B1029" s="1137" t="s">
        <v>1560</v>
      </c>
      <c r="C1029" s="1137" t="s">
        <v>6</v>
      </c>
      <c r="D1029" s="1137"/>
      <c r="E1029" s="1137"/>
      <c r="F1029" s="1137" t="s">
        <v>222</v>
      </c>
      <c r="G1029" s="1137" t="s">
        <v>221</v>
      </c>
    </row>
    <row r="1030" spans="1:7">
      <c r="A1030" s="1136">
        <v>1171762579</v>
      </c>
      <c r="B1030" s="1137" t="s">
        <v>1561</v>
      </c>
      <c r="C1030" s="1137" t="s">
        <v>6</v>
      </c>
      <c r="D1030" s="1137"/>
      <c r="E1030" s="1137"/>
      <c r="F1030" s="1137" t="s">
        <v>222</v>
      </c>
      <c r="G1030" s="1137" t="s">
        <v>221</v>
      </c>
    </row>
    <row r="1031" spans="1:7">
      <c r="A1031" s="1136">
        <v>1171765168</v>
      </c>
      <c r="B1031" s="1137" t="s">
        <v>1562</v>
      </c>
      <c r="C1031" s="1137" t="s">
        <v>6</v>
      </c>
      <c r="D1031" s="1137"/>
      <c r="E1031" s="1137"/>
      <c r="F1031" s="1137" t="s">
        <v>222</v>
      </c>
      <c r="G1031" s="1137" t="s">
        <v>221</v>
      </c>
    </row>
    <row r="1032" spans="1:7">
      <c r="A1032" s="1136">
        <v>1171770879</v>
      </c>
      <c r="B1032" s="1137" t="s">
        <v>771</v>
      </c>
      <c r="C1032" s="1137" t="s">
        <v>6</v>
      </c>
      <c r="D1032" s="1137"/>
      <c r="E1032" s="1137"/>
      <c r="F1032" s="1137" t="s">
        <v>222</v>
      </c>
      <c r="G1032" s="1137" t="s">
        <v>221</v>
      </c>
    </row>
    <row r="1033" spans="1:7">
      <c r="A1033" s="1136">
        <v>1171796221</v>
      </c>
      <c r="B1033" s="1137" t="s">
        <v>1563</v>
      </c>
      <c r="C1033" s="1137" t="s">
        <v>6</v>
      </c>
      <c r="D1033" s="1137"/>
      <c r="E1033" s="1137"/>
      <c r="F1033" s="1137" t="s">
        <v>222</v>
      </c>
      <c r="G1033" s="1137" t="s">
        <v>221</v>
      </c>
    </row>
    <row r="1034" spans="1:7">
      <c r="A1034" s="1136">
        <v>1171883581</v>
      </c>
      <c r="B1034" s="1137" t="s">
        <v>1564</v>
      </c>
      <c r="C1034" s="1137" t="s">
        <v>6</v>
      </c>
      <c r="D1034" s="1137"/>
      <c r="E1034" s="1137"/>
      <c r="F1034" s="1137" t="s">
        <v>222</v>
      </c>
      <c r="G1034" s="1137" t="s">
        <v>221</v>
      </c>
    </row>
    <row r="1035" spans="1:7">
      <c r="A1035" s="1136">
        <v>1171895510</v>
      </c>
      <c r="B1035" s="1137" t="s">
        <v>759</v>
      </c>
      <c r="C1035" s="1137" t="s">
        <v>359</v>
      </c>
      <c r="D1035" s="1137" t="s">
        <v>364</v>
      </c>
      <c r="E1035" s="1137" t="s">
        <v>146</v>
      </c>
      <c r="F1035" s="1137" t="s">
        <v>208</v>
      </c>
      <c r="G1035" s="1137" t="s">
        <v>207</v>
      </c>
    </row>
    <row r="1036" spans="1:7">
      <c r="A1036" s="1136">
        <v>1171895601</v>
      </c>
      <c r="B1036" s="1137" t="s">
        <v>1238</v>
      </c>
      <c r="C1036" s="1137" t="s">
        <v>359</v>
      </c>
      <c r="D1036" s="1137" t="s">
        <v>363</v>
      </c>
      <c r="E1036" s="1137" t="s">
        <v>143</v>
      </c>
      <c r="F1036" s="1137" t="s">
        <v>228</v>
      </c>
      <c r="G1036" s="1137" t="s">
        <v>227</v>
      </c>
    </row>
    <row r="1037" spans="1:7">
      <c r="A1037" s="1136">
        <v>1171905038</v>
      </c>
      <c r="B1037" s="1137" t="s">
        <v>1565</v>
      </c>
      <c r="C1037" s="1137" t="s">
        <v>6</v>
      </c>
      <c r="D1037" s="1137"/>
      <c r="E1037" s="1137"/>
      <c r="F1037" s="1137" t="s">
        <v>222</v>
      </c>
      <c r="G1037" s="1137" t="s">
        <v>221</v>
      </c>
    </row>
    <row r="1038" spans="1:7">
      <c r="A1038" s="1136">
        <v>1171945190</v>
      </c>
      <c r="B1038" s="1137" t="s">
        <v>1566</v>
      </c>
      <c r="C1038" s="1137" t="s">
        <v>6</v>
      </c>
      <c r="D1038" s="1137"/>
      <c r="E1038" s="1137"/>
      <c r="F1038" s="1137" t="s">
        <v>200</v>
      </c>
      <c r="G1038" s="1137" t="s">
        <v>199</v>
      </c>
    </row>
    <row r="1039" spans="1:7">
      <c r="A1039" s="1136">
        <v>1171994925</v>
      </c>
      <c r="B1039" s="1137" t="s">
        <v>1239</v>
      </c>
      <c r="C1039" s="1137" t="s">
        <v>361</v>
      </c>
      <c r="D1039" s="1137" t="s">
        <v>360</v>
      </c>
      <c r="E1039" s="1137" t="s">
        <v>153</v>
      </c>
      <c r="F1039" s="1137" t="s">
        <v>228</v>
      </c>
      <c r="G1039" s="1137" t="s">
        <v>227</v>
      </c>
    </row>
    <row r="1040" spans="1:7">
      <c r="A1040" s="1136">
        <v>1171999486</v>
      </c>
      <c r="B1040" s="1137" t="s">
        <v>887</v>
      </c>
      <c r="C1040" s="1137" t="s">
        <v>6</v>
      </c>
      <c r="D1040" s="1137"/>
      <c r="E1040" s="1137"/>
      <c r="F1040" s="1137" t="s">
        <v>222</v>
      </c>
      <c r="G1040" s="1137" t="s">
        <v>221</v>
      </c>
    </row>
    <row r="1041" spans="1:7">
      <c r="A1041" s="1136">
        <v>1172000375</v>
      </c>
      <c r="B1041" s="1137" t="s">
        <v>1567</v>
      </c>
      <c r="C1041" s="1137" t="s">
        <v>6</v>
      </c>
      <c r="D1041" s="1137"/>
      <c r="E1041" s="1137"/>
      <c r="F1041" s="1137" t="s">
        <v>200</v>
      </c>
      <c r="G1041" s="1137" t="s">
        <v>199</v>
      </c>
    </row>
    <row r="1042" spans="1:7">
      <c r="A1042" s="1136">
        <v>1172009228</v>
      </c>
      <c r="B1042" s="1137" t="s">
        <v>1568</v>
      </c>
      <c r="C1042" s="1137" t="s">
        <v>6</v>
      </c>
      <c r="D1042" s="1137"/>
      <c r="E1042" s="1137"/>
      <c r="F1042" s="1137" t="s">
        <v>222</v>
      </c>
      <c r="G1042" s="1137" t="s">
        <v>221</v>
      </c>
    </row>
    <row r="1043" spans="1:7">
      <c r="A1043" s="1136">
        <v>1172038987</v>
      </c>
      <c r="B1043" s="1137" t="s">
        <v>1569</v>
      </c>
      <c r="C1043" s="1137" t="s">
        <v>6</v>
      </c>
      <c r="D1043" s="1137"/>
      <c r="E1043" s="1137"/>
      <c r="F1043" s="1137" t="s">
        <v>212</v>
      </c>
      <c r="G1043" s="1137" t="s">
        <v>211</v>
      </c>
    </row>
    <row r="1044" spans="1:7">
      <c r="A1044" s="1136">
        <v>1172044670</v>
      </c>
      <c r="B1044" s="1137" t="s">
        <v>1570</v>
      </c>
      <c r="C1044" s="1137" t="s">
        <v>6</v>
      </c>
      <c r="D1044" s="1137"/>
      <c r="E1044" s="1137"/>
      <c r="F1044" s="1137" t="s">
        <v>222</v>
      </c>
      <c r="G1044" s="1137" t="s">
        <v>221</v>
      </c>
    </row>
    <row r="1045" spans="1:7">
      <c r="A1045" s="1136">
        <v>1172059355</v>
      </c>
      <c r="B1045" s="1137" t="s">
        <v>1571</v>
      </c>
      <c r="C1045" s="1137" t="s">
        <v>6</v>
      </c>
      <c r="D1045" s="1137"/>
      <c r="E1045" s="1137"/>
      <c r="F1045" s="1137" t="s">
        <v>214</v>
      </c>
      <c r="G1045" s="1137" t="s">
        <v>213</v>
      </c>
    </row>
    <row r="1046" spans="1:7">
      <c r="A1046" s="1136">
        <v>1172067176</v>
      </c>
      <c r="B1046" s="1137" t="s">
        <v>1572</v>
      </c>
      <c r="C1046" s="1137" t="s">
        <v>6</v>
      </c>
      <c r="D1046" s="1137"/>
      <c r="E1046" s="1137"/>
      <c r="F1046" s="1137" t="s">
        <v>200</v>
      </c>
      <c r="G1046" s="1137" t="s">
        <v>199</v>
      </c>
    </row>
    <row r="1047" spans="1:7">
      <c r="A1047" s="1136">
        <v>1172092547</v>
      </c>
      <c r="B1047" s="1137" t="s">
        <v>1573</v>
      </c>
      <c r="C1047" s="1137" t="s">
        <v>6</v>
      </c>
      <c r="D1047" s="1137"/>
      <c r="E1047" s="1137"/>
      <c r="F1047" s="1137" t="s">
        <v>196</v>
      </c>
      <c r="G1047" s="1137" t="s">
        <v>195</v>
      </c>
    </row>
    <row r="1048" spans="1:7">
      <c r="A1048" s="1136">
        <v>1172097074</v>
      </c>
      <c r="B1048" s="1137" t="s">
        <v>1240</v>
      </c>
      <c r="C1048" s="1137" t="s">
        <v>359</v>
      </c>
      <c r="D1048" s="1137" t="s">
        <v>363</v>
      </c>
      <c r="E1048" s="1137" t="s">
        <v>143</v>
      </c>
      <c r="F1048" s="1137" t="s">
        <v>200</v>
      </c>
      <c r="G1048" s="1137" t="s">
        <v>199</v>
      </c>
    </row>
    <row r="1049" spans="1:7">
      <c r="A1049" s="1136">
        <v>1172100142</v>
      </c>
      <c r="B1049" s="1137" t="s">
        <v>936</v>
      </c>
      <c r="C1049" s="1137" t="s">
        <v>359</v>
      </c>
      <c r="D1049" s="1137" t="s">
        <v>362</v>
      </c>
      <c r="E1049" s="1137" t="s">
        <v>139</v>
      </c>
      <c r="F1049" s="1137" t="s">
        <v>222</v>
      </c>
      <c r="G1049" s="1137" t="s">
        <v>221</v>
      </c>
    </row>
    <row r="1050" spans="1:7">
      <c r="A1050" s="1136">
        <v>1172130560</v>
      </c>
      <c r="B1050" s="1137" t="s">
        <v>702</v>
      </c>
      <c r="C1050" s="1137" t="s">
        <v>6</v>
      </c>
      <c r="D1050" s="1137"/>
      <c r="E1050" s="1137"/>
      <c r="F1050" s="1137" t="s">
        <v>222</v>
      </c>
      <c r="G1050" s="1137" t="s">
        <v>221</v>
      </c>
    </row>
    <row r="1051" spans="1:7">
      <c r="A1051" s="1136">
        <v>1172133960</v>
      </c>
      <c r="B1051" s="1137" t="s">
        <v>1574</v>
      </c>
      <c r="C1051" s="1137" t="s">
        <v>6</v>
      </c>
      <c r="D1051" s="1137"/>
      <c r="E1051" s="1137"/>
      <c r="F1051" s="1137" t="s">
        <v>200</v>
      </c>
      <c r="G1051" s="1137" t="s">
        <v>199</v>
      </c>
    </row>
    <row r="1052" spans="1:7">
      <c r="A1052" s="1136">
        <v>1172134109</v>
      </c>
      <c r="B1052" s="1137" t="s">
        <v>1575</v>
      </c>
      <c r="C1052" s="1137" t="s">
        <v>6</v>
      </c>
      <c r="D1052" s="1137"/>
      <c r="E1052" s="1137"/>
      <c r="F1052" s="1137" t="s">
        <v>222</v>
      </c>
      <c r="G1052" s="1137" t="s">
        <v>221</v>
      </c>
    </row>
    <row r="1053" spans="1:7">
      <c r="A1053" s="1136">
        <v>1172153505</v>
      </c>
      <c r="B1053" s="1137" t="s">
        <v>1576</v>
      </c>
      <c r="C1053" s="1137" t="s">
        <v>6</v>
      </c>
      <c r="D1053" s="1137"/>
      <c r="E1053" s="1137"/>
      <c r="F1053" s="1137" t="s">
        <v>208</v>
      </c>
      <c r="G1053" s="1137" t="s">
        <v>207</v>
      </c>
    </row>
    <row r="1054" spans="1:7">
      <c r="A1054" s="1136">
        <v>1172182066</v>
      </c>
      <c r="B1054" s="1137" t="s">
        <v>882</v>
      </c>
      <c r="C1054" s="1137" t="s">
        <v>6</v>
      </c>
      <c r="D1054" s="1137"/>
      <c r="E1054" s="1137"/>
      <c r="F1054" s="1137" t="s">
        <v>222</v>
      </c>
      <c r="G1054" s="1137" t="s">
        <v>221</v>
      </c>
    </row>
    <row r="1055" spans="1:7">
      <c r="A1055" s="1136">
        <v>1172205818</v>
      </c>
      <c r="B1055" s="1137" t="s">
        <v>1241</v>
      </c>
      <c r="C1055" s="1137" t="s">
        <v>359</v>
      </c>
      <c r="D1055" s="1137" t="s">
        <v>363</v>
      </c>
      <c r="E1055" s="1137" t="s">
        <v>143</v>
      </c>
      <c r="F1055" s="1137" t="s">
        <v>222</v>
      </c>
      <c r="G1055" s="1137" t="s">
        <v>221</v>
      </c>
    </row>
    <row r="1056" spans="1:7">
      <c r="A1056" s="1136">
        <v>1172208481</v>
      </c>
      <c r="B1056" s="1137" t="s">
        <v>1242</v>
      </c>
      <c r="C1056" s="1137" t="s">
        <v>359</v>
      </c>
      <c r="D1056" s="1137" t="s">
        <v>362</v>
      </c>
      <c r="E1056" s="1137" t="s">
        <v>139</v>
      </c>
      <c r="F1056" s="1137" t="s">
        <v>200</v>
      </c>
      <c r="G1056" s="1137" t="s">
        <v>199</v>
      </c>
    </row>
    <row r="1057" spans="1:7">
      <c r="A1057" s="1136">
        <v>1172213168</v>
      </c>
      <c r="B1057" s="1137" t="s">
        <v>1577</v>
      </c>
      <c r="C1057" s="1137" t="s">
        <v>6</v>
      </c>
      <c r="D1057" s="1137"/>
      <c r="E1057" s="1137"/>
      <c r="F1057" s="1137" t="s">
        <v>222</v>
      </c>
      <c r="G1057" s="1137" t="s">
        <v>221</v>
      </c>
    </row>
    <row r="1058" spans="1:7">
      <c r="A1058" s="1136">
        <v>1172228067</v>
      </c>
      <c r="B1058" s="1137" t="s">
        <v>1578</v>
      </c>
      <c r="C1058" s="1137" t="s">
        <v>6</v>
      </c>
      <c r="D1058" s="1137"/>
      <c r="E1058" s="1137"/>
      <c r="F1058" s="1137" t="s">
        <v>212</v>
      </c>
      <c r="G1058" s="1137" t="s">
        <v>211</v>
      </c>
    </row>
    <row r="1059" spans="1:7">
      <c r="A1059" s="1136">
        <v>1172241953</v>
      </c>
      <c r="B1059" s="1137" t="s">
        <v>676</v>
      </c>
      <c r="C1059" s="1137" t="s">
        <v>359</v>
      </c>
      <c r="D1059" s="1137" t="s">
        <v>363</v>
      </c>
      <c r="E1059" s="1137" t="s">
        <v>143</v>
      </c>
      <c r="F1059" s="1137" t="s">
        <v>222</v>
      </c>
      <c r="G1059" s="1137" t="s">
        <v>221</v>
      </c>
    </row>
    <row r="1060" spans="1:7">
      <c r="A1060" s="1136">
        <v>1172271729</v>
      </c>
      <c r="B1060" s="1137" t="s">
        <v>1579</v>
      </c>
      <c r="C1060" s="1137" t="s">
        <v>6</v>
      </c>
      <c r="D1060" s="1137"/>
      <c r="E1060" s="1137"/>
      <c r="F1060" s="1137" t="s">
        <v>222</v>
      </c>
      <c r="G1060" s="1137" t="s">
        <v>221</v>
      </c>
    </row>
    <row r="1061" spans="1:7">
      <c r="A1061" s="1136">
        <v>1172330608</v>
      </c>
      <c r="B1061" s="1137" t="s">
        <v>1580</v>
      </c>
      <c r="C1061" s="1137" t="s">
        <v>6</v>
      </c>
      <c r="D1061" s="1137"/>
      <c r="E1061" s="1137"/>
      <c r="F1061" s="1137" t="s">
        <v>220</v>
      </c>
      <c r="G1061" s="1137" t="s">
        <v>219</v>
      </c>
    </row>
    <row r="1062" spans="1:7">
      <c r="A1062" s="1136">
        <v>1172335169</v>
      </c>
      <c r="B1062" s="1137" t="s">
        <v>1243</v>
      </c>
      <c r="C1062" s="1137" t="s">
        <v>359</v>
      </c>
      <c r="D1062" s="1137" t="s">
        <v>362</v>
      </c>
      <c r="E1062" s="1137" t="s">
        <v>139</v>
      </c>
      <c r="F1062" s="1137" t="s">
        <v>226</v>
      </c>
      <c r="G1062" s="1137" t="s">
        <v>225</v>
      </c>
    </row>
    <row r="1063" spans="1:7">
      <c r="A1063" s="1136">
        <v>1172343908</v>
      </c>
      <c r="B1063" s="1137" t="s">
        <v>1244</v>
      </c>
      <c r="C1063" s="1137" t="s">
        <v>359</v>
      </c>
      <c r="D1063" s="1137" t="s">
        <v>403</v>
      </c>
      <c r="E1063" s="1137" t="s">
        <v>95</v>
      </c>
      <c r="F1063" s="1137" t="s">
        <v>222</v>
      </c>
      <c r="G1063" s="1137" t="s">
        <v>221</v>
      </c>
    </row>
    <row r="1064" spans="1:7">
      <c r="A1064" s="1136">
        <v>1172351323</v>
      </c>
      <c r="B1064" s="1137" t="s">
        <v>1581</v>
      </c>
      <c r="C1064" s="1137" t="s">
        <v>6</v>
      </c>
      <c r="D1064" s="1137"/>
      <c r="E1064" s="1137"/>
      <c r="F1064" s="1137" t="s">
        <v>222</v>
      </c>
      <c r="G1064" s="1137" t="s">
        <v>221</v>
      </c>
    </row>
    <row r="1065" spans="1:7">
      <c r="A1065" s="1136">
        <v>1172354269</v>
      </c>
      <c r="B1065" s="1137" t="s">
        <v>1582</v>
      </c>
      <c r="C1065" s="1137" t="s">
        <v>6</v>
      </c>
      <c r="D1065" s="1137"/>
      <c r="E1065" s="1137"/>
      <c r="F1065" s="1137" t="s">
        <v>222</v>
      </c>
      <c r="G1065" s="1137" t="s">
        <v>221</v>
      </c>
    </row>
    <row r="1066" spans="1:7">
      <c r="A1066" s="1136">
        <v>1172405988</v>
      </c>
      <c r="B1066" s="1137" t="s">
        <v>774</v>
      </c>
      <c r="C1066" s="1137" t="s">
        <v>6</v>
      </c>
      <c r="D1066" s="1137"/>
      <c r="E1066" s="1137"/>
      <c r="F1066" s="1137" t="s">
        <v>200</v>
      </c>
      <c r="G1066" s="1137" t="s">
        <v>199</v>
      </c>
    </row>
    <row r="1067" spans="1:7">
      <c r="A1067" s="1136">
        <v>1172420128</v>
      </c>
      <c r="B1067" s="1137" t="s">
        <v>1583</v>
      </c>
      <c r="C1067" s="1137" t="s">
        <v>6</v>
      </c>
      <c r="D1067" s="1137"/>
      <c r="E1067" s="1137"/>
      <c r="F1067" s="1137" t="s">
        <v>222</v>
      </c>
      <c r="G1067" s="1137" t="s">
        <v>221</v>
      </c>
    </row>
    <row r="1068" spans="1:7">
      <c r="A1068" s="1136">
        <v>1172425127</v>
      </c>
      <c r="B1068" s="1137" t="s">
        <v>1584</v>
      </c>
      <c r="C1068" s="1137" t="s">
        <v>6</v>
      </c>
      <c r="D1068" s="1137"/>
      <c r="E1068" s="1137"/>
      <c r="F1068" s="1137" t="s">
        <v>222</v>
      </c>
      <c r="G1068" s="1137" t="s">
        <v>221</v>
      </c>
    </row>
    <row r="1069" spans="1:7">
      <c r="A1069" s="1136">
        <v>1172428204</v>
      </c>
      <c r="B1069" s="1137" t="s">
        <v>1245</v>
      </c>
      <c r="C1069" s="1137" t="s">
        <v>359</v>
      </c>
      <c r="D1069" s="1137" t="s">
        <v>360</v>
      </c>
      <c r="E1069" s="1137" t="s">
        <v>153</v>
      </c>
      <c r="F1069" s="1137" t="s">
        <v>222</v>
      </c>
      <c r="G1069" s="1137" t="s">
        <v>221</v>
      </c>
    </row>
    <row r="1070" spans="1:7">
      <c r="A1070" s="1136">
        <v>1172440019</v>
      </c>
      <c r="B1070" s="1137" t="s">
        <v>1246</v>
      </c>
      <c r="C1070" s="1137" t="s">
        <v>359</v>
      </c>
      <c r="D1070" s="1137" t="s">
        <v>812</v>
      </c>
      <c r="E1070" s="1137" t="s">
        <v>152</v>
      </c>
      <c r="F1070" s="1137" t="s">
        <v>218</v>
      </c>
      <c r="G1070" s="1137" t="s">
        <v>217</v>
      </c>
    </row>
    <row r="1071" spans="1:7">
      <c r="A1071" s="1136">
        <v>1172446859</v>
      </c>
      <c r="B1071" s="1137" t="s">
        <v>401</v>
      </c>
      <c r="C1071" s="1137" t="s">
        <v>6</v>
      </c>
      <c r="D1071" s="1137"/>
      <c r="E1071" s="1137"/>
      <c r="F1071" s="1137" t="s">
        <v>202</v>
      </c>
      <c r="G1071" s="1137" t="s">
        <v>201</v>
      </c>
    </row>
    <row r="1072" spans="1:7">
      <c r="A1072" s="1136">
        <v>1172453020</v>
      </c>
      <c r="B1072" s="1137" t="s">
        <v>1247</v>
      </c>
      <c r="C1072" s="1137" t="s">
        <v>359</v>
      </c>
      <c r="D1072" s="1137" t="s">
        <v>364</v>
      </c>
      <c r="E1072" s="1137" t="s">
        <v>146</v>
      </c>
      <c r="F1072" s="1137" t="s">
        <v>222</v>
      </c>
      <c r="G1072" s="1137" t="s">
        <v>221</v>
      </c>
    </row>
    <row r="1073" spans="1:7">
      <c r="A1073" s="1136">
        <v>1172478746</v>
      </c>
      <c r="B1073" s="1137" t="s">
        <v>1585</v>
      </c>
      <c r="C1073" s="1137" t="s">
        <v>6</v>
      </c>
      <c r="D1073" s="1137"/>
      <c r="E1073" s="1137"/>
      <c r="F1073" s="1137" t="s">
        <v>198</v>
      </c>
      <c r="G1073" s="1137" t="s">
        <v>197</v>
      </c>
    </row>
    <row r="1074" spans="1:7">
      <c r="A1074" s="1136">
        <v>1172509193</v>
      </c>
      <c r="B1074" s="1137" t="s">
        <v>411</v>
      </c>
      <c r="C1074" s="1137" t="s">
        <v>359</v>
      </c>
      <c r="D1074" s="1137" t="s">
        <v>363</v>
      </c>
      <c r="E1074" s="1137" t="s">
        <v>143</v>
      </c>
      <c r="F1074" s="1137" t="s">
        <v>208</v>
      </c>
      <c r="G1074" s="1137" t="s">
        <v>207</v>
      </c>
    </row>
    <row r="1075" spans="1:7">
      <c r="A1075" s="1136">
        <v>1172513286</v>
      </c>
      <c r="B1075" s="1137" t="s">
        <v>1586</v>
      </c>
      <c r="C1075" s="1137" t="s">
        <v>6</v>
      </c>
      <c r="D1075" s="1137"/>
      <c r="E1075" s="1137"/>
      <c r="F1075" s="1137" t="s">
        <v>222</v>
      </c>
      <c r="G1075" s="1137" t="s">
        <v>221</v>
      </c>
    </row>
    <row r="1076" spans="1:7">
      <c r="A1076" s="1136">
        <v>1172513344</v>
      </c>
      <c r="B1076" s="1137" t="s">
        <v>705</v>
      </c>
      <c r="C1076" s="1137" t="s">
        <v>6</v>
      </c>
      <c r="D1076" s="1137"/>
      <c r="E1076" s="1137"/>
      <c r="F1076" s="1137" t="s">
        <v>220</v>
      </c>
      <c r="G1076" s="1137" t="s">
        <v>219</v>
      </c>
    </row>
    <row r="1077" spans="1:7">
      <c r="A1077" s="1136">
        <v>1172526445</v>
      </c>
      <c r="B1077" s="1137" t="s">
        <v>875</v>
      </c>
      <c r="C1077" s="1137" t="s">
        <v>6</v>
      </c>
      <c r="D1077" s="1137"/>
      <c r="E1077" s="1137"/>
      <c r="F1077" s="1137" t="s">
        <v>222</v>
      </c>
      <c r="G1077" s="1137" t="s">
        <v>221</v>
      </c>
    </row>
    <row r="1078" spans="1:7">
      <c r="A1078" s="1136">
        <v>1172537731</v>
      </c>
      <c r="B1078" s="1137" t="s">
        <v>1248</v>
      </c>
      <c r="C1078" s="1137" t="s">
        <v>359</v>
      </c>
      <c r="D1078" s="1137" t="s">
        <v>360</v>
      </c>
      <c r="E1078" s="1137" t="s">
        <v>153</v>
      </c>
      <c r="F1078" s="1137" t="s">
        <v>222</v>
      </c>
      <c r="G1078" s="1137" t="s">
        <v>221</v>
      </c>
    </row>
    <row r="1079" spans="1:7">
      <c r="A1079" s="1136">
        <v>1172537848</v>
      </c>
      <c r="B1079" s="1137" t="s">
        <v>749</v>
      </c>
      <c r="C1079" s="1137" t="s">
        <v>359</v>
      </c>
      <c r="D1079" s="1137" t="s">
        <v>360</v>
      </c>
      <c r="E1079" s="1137" t="s">
        <v>153</v>
      </c>
      <c r="F1079" s="1137" t="s">
        <v>222</v>
      </c>
      <c r="G1079" s="1137" t="s">
        <v>221</v>
      </c>
    </row>
    <row r="1080" spans="1:7">
      <c r="A1080" s="1136">
        <v>1172546021</v>
      </c>
      <c r="B1080" s="1137" t="s">
        <v>1587</v>
      </c>
      <c r="C1080" s="1137" t="s">
        <v>6</v>
      </c>
      <c r="D1080" s="1137"/>
      <c r="E1080" s="1137"/>
      <c r="F1080" s="1137" t="s">
        <v>208</v>
      </c>
      <c r="G1080" s="1137" t="s">
        <v>207</v>
      </c>
    </row>
    <row r="1081" spans="1:7">
      <c r="A1081" s="1136">
        <v>1172571557</v>
      </c>
      <c r="B1081" s="1137" t="s">
        <v>1588</v>
      </c>
      <c r="C1081" s="1137" t="s">
        <v>6</v>
      </c>
      <c r="D1081" s="1137"/>
      <c r="E1081" s="1137"/>
      <c r="F1081" s="1137" t="s">
        <v>222</v>
      </c>
      <c r="G1081" s="1137" t="s">
        <v>221</v>
      </c>
    </row>
    <row r="1082" spans="1:7">
      <c r="A1082" s="1136">
        <v>1172571565</v>
      </c>
      <c r="B1082" s="1137" t="s">
        <v>1589</v>
      </c>
      <c r="C1082" s="1137" t="s">
        <v>6</v>
      </c>
      <c r="D1082" s="1137"/>
      <c r="E1082" s="1137"/>
      <c r="F1082" s="1137" t="s">
        <v>222</v>
      </c>
      <c r="G1082" s="1137" t="s">
        <v>221</v>
      </c>
    </row>
    <row r="1083" spans="1:7">
      <c r="A1083" s="1136">
        <v>1172571656</v>
      </c>
      <c r="B1083" s="1137" t="s">
        <v>1590</v>
      </c>
      <c r="C1083" s="1137" t="s">
        <v>6</v>
      </c>
      <c r="D1083" s="1137"/>
      <c r="E1083" s="1137"/>
      <c r="F1083" s="1137" t="s">
        <v>222</v>
      </c>
      <c r="G1083" s="1137" t="s">
        <v>221</v>
      </c>
    </row>
    <row r="1084" spans="1:7">
      <c r="A1084" s="1136">
        <v>1172597271</v>
      </c>
      <c r="B1084" s="1137" t="s">
        <v>1591</v>
      </c>
      <c r="C1084" s="1137" t="s">
        <v>6</v>
      </c>
      <c r="D1084" s="1137"/>
      <c r="E1084" s="1137"/>
      <c r="F1084" s="1137" t="s">
        <v>228</v>
      </c>
      <c r="G1084" s="1137" t="s">
        <v>227</v>
      </c>
    </row>
    <row r="1085" spans="1:7">
      <c r="A1085" s="1136">
        <v>1172628894</v>
      </c>
      <c r="B1085" s="1137" t="s">
        <v>1592</v>
      </c>
      <c r="C1085" s="1137" t="s">
        <v>6</v>
      </c>
      <c r="D1085" s="1137"/>
      <c r="E1085" s="1137"/>
      <c r="F1085" s="1137" t="s">
        <v>222</v>
      </c>
      <c r="G1085" s="1137" t="s">
        <v>221</v>
      </c>
    </row>
    <row r="1086" spans="1:7">
      <c r="A1086" s="1136">
        <v>1172635881</v>
      </c>
      <c r="B1086" s="1137" t="s">
        <v>706</v>
      </c>
      <c r="C1086" s="1137" t="s">
        <v>359</v>
      </c>
      <c r="D1086" s="1137" t="s">
        <v>363</v>
      </c>
      <c r="E1086" s="1137" t="s">
        <v>143</v>
      </c>
      <c r="F1086" s="1137" t="s">
        <v>222</v>
      </c>
      <c r="G1086" s="1137" t="s">
        <v>221</v>
      </c>
    </row>
    <row r="1087" spans="1:7">
      <c r="A1087" s="1136">
        <v>1172662083</v>
      </c>
      <c r="B1087" s="1137" t="s">
        <v>1593</v>
      </c>
      <c r="C1087" s="1137" t="s">
        <v>6</v>
      </c>
      <c r="D1087" s="1137"/>
      <c r="E1087" s="1137"/>
      <c r="F1087" s="1137" t="s">
        <v>200</v>
      </c>
      <c r="G1087" s="1137" t="s">
        <v>199</v>
      </c>
    </row>
    <row r="1088" spans="1:7">
      <c r="A1088" s="1136">
        <v>1172668767</v>
      </c>
      <c r="B1088" s="1137" t="s">
        <v>1594</v>
      </c>
      <c r="C1088" s="1137" t="s">
        <v>6</v>
      </c>
      <c r="D1088" s="1137"/>
      <c r="E1088" s="1137"/>
      <c r="F1088" s="1137" t="s">
        <v>222</v>
      </c>
      <c r="G1088" s="1137" t="s">
        <v>221</v>
      </c>
    </row>
    <row r="1089" spans="1:7">
      <c r="A1089" s="1136">
        <v>1172671977</v>
      </c>
      <c r="B1089" s="1137" t="s">
        <v>1595</v>
      </c>
      <c r="C1089" s="1137" t="s">
        <v>6</v>
      </c>
      <c r="D1089" s="1137"/>
      <c r="E1089" s="1137"/>
      <c r="F1089" s="1137" t="s">
        <v>222</v>
      </c>
      <c r="G1089" s="1137" t="s">
        <v>221</v>
      </c>
    </row>
    <row r="1090" spans="1:7">
      <c r="A1090" s="1136">
        <v>1172693047</v>
      </c>
      <c r="B1090" s="1137" t="s">
        <v>1596</v>
      </c>
      <c r="C1090" s="1137" t="s">
        <v>6</v>
      </c>
      <c r="D1090" s="1137"/>
      <c r="E1090" s="1137"/>
      <c r="F1090" s="1137" t="s">
        <v>222</v>
      </c>
      <c r="G1090" s="1137" t="s">
        <v>221</v>
      </c>
    </row>
    <row r="1091" spans="1:7">
      <c r="A1091" s="1136">
        <v>1172707516</v>
      </c>
      <c r="B1091" s="1137" t="s">
        <v>953</v>
      </c>
      <c r="C1091" s="1137" t="s">
        <v>6</v>
      </c>
      <c r="D1091" s="1137"/>
      <c r="E1091" s="1137"/>
      <c r="F1091" s="1137" t="s">
        <v>222</v>
      </c>
      <c r="G1091" s="1137" t="s">
        <v>221</v>
      </c>
    </row>
    <row r="1092" spans="1:7">
      <c r="A1092" s="1136">
        <v>1172716137</v>
      </c>
      <c r="B1092" s="1137" t="s">
        <v>1597</v>
      </c>
      <c r="C1092" s="1137" t="s">
        <v>6</v>
      </c>
      <c r="D1092" s="1137"/>
      <c r="E1092" s="1137"/>
      <c r="F1092" s="1137" t="s">
        <v>200</v>
      </c>
      <c r="G1092" s="1137" t="s">
        <v>199</v>
      </c>
    </row>
    <row r="1093" spans="1:7">
      <c r="A1093" s="1136">
        <v>1172734577</v>
      </c>
      <c r="B1093" s="1137" t="s">
        <v>732</v>
      </c>
      <c r="C1093" s="1137" t="s">
        <v>6</v>
      </c>
      <c r="D1093" s="1137"/>
      <c r="E1093" s="1137"/>
      <c r="F1093" s="1137" t="s">
        <v>222</v>
      </c>
      <c r="G1093" s="1137" t="s">
        <v>221</v>
      </c>
    </row>
    <row r="1094" spans="1:7">
      <c r="A1094" s="1136">
        <v>1172760051</v>
      </c>
      <c r="B1094" s="1137" t="s">
        <v>1598</v>
      </c>
      <c r="C1094" s="1137" t="s">
        <v>6</v>
      </c>
      <c r="D1094" s="1137"/>
      <c r="E1094" s="1137"/>
      <c r="F1094" s="1137" t="s">
        <v>222</v>
      </c>
      <c r="G1094" s="1137" t="s">
        <v>221</v>
      </c>
    </row>
    <row r="1095" spans="1:7">
      <c r="A1095" s="1136">
        <v>1172815244</v>
      </c>
      <c r="B1095" s="1137" t="s">
        <v>1599</v>
      </c>
      <c r="C1095" s="1137" t="s">
        <v>6</v>
      </c>
      <c r="D1095" s="1137"/>
      <c r="E1095" s="1137"/>
      <c r="F1095" s="1137" t="s">
        <v>222</v>
      </c>
      <c r="G1095" s="1137" t="s">
        <v>221</v>
      </c>
    </row>
    <row r="1096" spans="1:7">
      <c r="A1096" s="1136">
        <v>1172827587</v>
      </c>
      <c r="B1096" s="1137" t="s">
        <v>1249</v>
      </c>
      <c r="C1096" s="1137" t="s">
        <v>359</v>
      </c>
      <c r="D1096" s="1137" t="s">
        <v>363</v>
      </c>
      <c r="E1096" s="1137" t="s">
        <v>143</v>
      </c>
      <c r="F1096" s="1137" t="s">
        <v>208</v>
      </c>
      <c r="G1096" s="1137" t="s">
        <v>207</v>
      </c>
    </row>
    <row r="1097" spans="1:7">
      <c r="A1097" s="1136">
        <v>1172835341</v>
      </c>
      <c r="B1097" s="1137" t="s">
        <v>1600</v>
      </c>
      <c r="C1097" s="1137" t="s">
        <v>6</v>
      </c>
      <c r="D1097" s="1137"/>
      <c r="E1097" s="1137"/>
      <c r="F1097" s="1137" t="s">
        <v>198</v>
      </c>
      <c r="G1097" s="1137" t="s">
        <v>197</v>
      </c>
    </row>
    <row r="1098" spans="1:7">
      <c r="A1098" s="1136">
        <v>1172843915</v>
      </c>
      <c r="B1098" s="1137" t="s">
        <v>1601</v>
      </c>
      <c r="C1098" s="1137" t="s">
        <v>6</v>
      </c>
      <c r="D1098" s="1137"/>
      <c r="E1098" s="1137"/>
      <c r="F1098" s="1137" t="s">
        <v>200</v>
      </c>
      <c r="G1098" s="1137" t="s">
        <v>199</v>
      </c>
    </row>
    <row r="1099" spans="1:7">
      <c r="A1099" s="1136">
        <v>1172855778</v>
      </c>
      <c r="B1099" s="1137" t="s">
        <v>1250</v>
      </c>
      <c r="C1099" s="1137" t="s">
        <v>359</v>
      </c>
      <c r="D1099" s="1137" t="s">
        <v>360</v>
      </c>
      <c r="E1099" s="1137" t="s">
        <v>153</v>
      </c>
      <c r="F1099" s="1137" t="s">
        <v>208</v>
      </c>
      <c r="G1099" s="1137" t="s">
        <v>207</v>
      </c>
    </row>
    <row r="1100" spans="1:7">
      <c r="A1100" s="1136">
        <v>1172891658</v>
      </c>
      <c r="B1100" s="1137" t="s">
        <v>1602</v>
      </c>
      <c r="C1100" s="1137" t="s">
        <v>6</v>
      </c>
      <c r="D1100" s="1137"/>
      <c r="E1100" s="1137"/>
      <c r="F1100" s="1137" t="s">
        <v>200</v>
      </c>
      <c r="G1100" s="1137" t="s">
        <v>199</v>
      </c>
    </row>
    <row r="1101" spans="1:7">
      <c r="A1101" s="1136">
        <v>1172905078</v>
      </c>
      <c r="B1101" s="1137" t="s">
        <v>881</v>
      </c>
      <c r="C1101" s="1137" t="s">
        <v>359</v>
      </c>
      <c r="D1101" s="1137" t="s">
        <v>820</v>
      </c>
      <c r="E1101" s="1137" t="s">
        <v>104</v>
      </c>
      <c r="F1101" s="1137" t="s">
        <v>210</v>
      </c>
      <c r="G1101" s="1137" t="s">
        <v>209</v>
      </c>
    </row>
    <row r="1102" spans="1:7">
      <c r="A1102" s="1136">
        <v>1172905821</v>
      </c>
      <c r="B1102" s="1137" t="s">
        <v>1603</v>
      </c>
      <c r="C1102" s="1137" t="s">
        <v>6</v>
      </c>
      <c r="D1102" s="1137"/>
      <c r="E1102" s="1137"/>
      <c r="F1102" s="1137" t="s">
        <v>200</v>
      </c>
      <c r="G1102" s="1137" t="s">
        <v>199</v>
      </c>
    </row>
    <row r="1103" spans="1:7">
      <c r="A1103" s="1136">
        <v>1172906639</v>
      </c>
      <c r="B1103" s="1137" t="s">
        <v>750</v>
      </c>
      <c r="C1103" s="1137" t="s">
        <v>359</v>
      </c>
      <c r="D1103" s="1137" t="s">
        <v>363</v>
      </c>
      <c r="E1103" s="1137" t="s">
        <v>143</v>
      </c>
      <c r="F1103" s="1137" t="s">
        <v>222</v>
      </c>
      <c r="G1103" s="1137" t="s">
        <v>221</v>
      </c>
    </row>
    <row r="1104" spans="1:7">
      <c r="A1104" s="1136">
        <v>1172921315</v>
      </c>
      <c r="B1104" s="1137" t="s">
        <v>1604</v>
      </c>
      <c r="C1104" s="1137" t="s">
        <v>6</v>
      </c>
      <c r="D1104" s="1137"/>
      <c r="E1104" s="1137"/>
      <c r="F1104" s="1137" t="s">
        <v>222</v>
      </c>
      <c r="G1104" s="1137" t="s">
        <v>221</v>
      </c>
    </row>
    <row r="1105" spans="1:7">
      <c r="A1105" s="1136">
        <v>1172940729</v>
      </c>
      <c r="B1105" s="1137" t="s">
        <v>1605</v>
      </c>
      <c r="C1105" s="1137" t="s">
        <v>6</v>
      </c>
      <c r="D1105" s="1137"/>
      <c r="E1105" s="1137"/>
      <c r="F1105" s="1137" t="s">
        <v>222</v>
      </c>
      <c r="G1105" s="1137" t="s">
        <v>221</v>
      </c>
    </row>
    <row r="1106" spans="1:7">
      <c r="A1106" s="1136">
        <v>1172944549</v>
      </c>
      <c r="B1106" s="1137" t="s">
        <v>1606</v>
      </c>
      <c r="C1106" s="1137" t="s">
        <v>6</v>
      </c>
      <c r="D1106" s="1137"/>
      <c r="E1106" s="1137"/>
      <c r="F1106" s="1137" t="s">
        <v>222</v>
      </c>
      <c r="G1106" s="1137" t="s">
        <v>221</v>
      </c>
    </row>
    <row r="1107" spans="1:7">
      <c r="A1107" s="1136">
        <v>1172948409</v>
      </c>
      <c r="B1107" s="1137" t="s">
        <v>1607</v>
      </c>
      <c r="C1107" s="1137" t="s">
        <v>6</v>
      </c>
      <c r="D1107" s="1137"/>
      <c r="E1107" s="1137"/>
      <c r="F1107" s="1137" t="s">
        <v>214</v>
      </c>
      <c r="G1107" s="1137" t="s">
        <v>213</v>
      </c>
    </row>
    <row r="1108" spans="1:7">
      <c r="A1108" s="1136">
        <v>1172952161</v>
      </c>
      <c r="B1108" s="1137" t="s">
        <v>1608</v>
      </c>
      <c r="C1108" s="1137" t="s">
        <v>6</v>
      </c>
      <c r="D1108" s="1137"/>
      <c r="E1108" s="1137"/>
      <c r="F1108" s="1137" t="s">
        <v>222</v>
      </c>
      <c r="G1108" s="1137" t="s">
        <v>221</v>
      </c>
    </row>
    <row r="1109" spans="1:7">
      <c r="A1109" s="1136">
        <v>1172957210</v>
      </c>
      <c r="B1109" s="1137" t="s">
        <v>1609</v>
      </c>
      <c r="C1109" s="1137" t="s">
        <v>6</v>
      </c>
      <c r="D1109" s="1137"/>
      <c r="E1109" s="1137"/>
      <c r="F1109" s="1137" t="s">
        <v>212</v>
      </c>
      <c r="G1109" s="1137" t="s">
        <v>211</v>
      </c>
    </row>
    <row r="1110" spans="1:7">
      <c r="A1110" s="1136">
        <v>1172964943</v>
      </c>
      <c r="B1110" s="1137" t="s">
        <v>956</v>
      </c>
      <c r="C1110" s="1137" t="s">
        <v>359</v>
      </c>
      <c r="D1110" s="1137" t="s">
        <v>812</v>
      </c>
      <c r="E1110" s="1137" t="s">
        <v>152</v>
      </c>
      <c r="F1110" s="1137" t="s">
        <v>222</v>
      </c>
      <c r="G1110" s="1137" t="s">
        <v>221</v>
      </c>
    </row>
    <row r="1111" spans="1:7">
      <c r="A1111" s="1136">
        <v>1172969660</v>
      </c>
      <c r="B1111" s="1137" t="s">
        <v>727</v>
      </c>
      <c r="C1111" s="1137" t="s">
        <v>359</v>
      </c>
      <c r="D1111" s="1137" t="s">
        <v>365</v>
      </c>
      <c r="E1111" s="1137" t="s">
        <v>135</v>
      </c>
      <c r="F1111" s="1137" t="s">
        <v>222</v>
      </c>
      <c r="G1111" s="1137" t="s">
        <v>221</v>
      </c>
    </row>
    <row r="1112" spans="1:7">
      <c r="A1112" s="1136">
        <v>1172997414</v>
      </c>
      <c r="B1112" s="1137" t="s">
        <v>1610</v>
      </c>
      <c r="C1112" s="1137" t="s">
        <v>6</v>
      </c>
      <c r="D1112" s="1137"/>
      <c r="E1112" s="1137"/>
      <c r="F1112" s="1137" t="s">
        <v>222</v>
      </c>
      <c r="G1112" s="1137" t="s">
        <v>221</v>
      </c>
    </row>
    <row r="1113" spans="1:7">
      <c r="A1113" s="1136">
        <v>1173019598</v>
      </c>
      <c r="B1113" s="1137" t="s">
        <v>1611</v>
      </c>
      <c r="C1113" s="1137" t="s">
        <v>6</v>
      </c>
      <c r="D1113" s="1137"/>
      <c r="E1113" s="1137"/>
      <c r="F1113" s="1137" t="s">
        <v>220</v>
      </c>
      <c r="G1113" s="1137" t="s">
        <v>219</v>
      </c>
    </row>
    <row r="1114" spans="1:7">
      <c r="A1114" s="1136">
        <v>1173033185</v>
      </c>
      <c r="B1114" s="1137" t="s">
        <v>1612</v>
      </c>
      <c r="C1114" s="1137" t="s">
        <v>6</v>
      </c>
      <c r="D1114" s="1137"/>
      <c r="E1114" s="1137"/>
      <c r="F1114" s="1137" t="s">
        <v>222</v>
      </c>
      <c r="G1114" s="1137" t="s">
        <v>221</v>
      </c>
    </row>
    <row r="1115" spans="1:7">
      <c r="A1115" s="1136">
        <v>1173046955</v>
      </c>
      <c r="B1115" s="1137" t="s">
        <v>1613</v>
      </c>
      <c r="C1115" s="1137" t="s">
        <v>6</v>
      </c>
      <c r="D1115" s="1137"/>
      <c r="E1115" s="1137"/>
      <c r="F1115" s="1137" t="s">
        <v>222</v>
      </c>
      <c r="G1115" s="1137" t="s">
        <v>221</v>
      </c>
    </row>
    <row r="1116" spans="1:7">
      <c r="A1116" s="1136">
        <v>1173097263</v>
      </c>
      <c r="B1116" s="1137" t="s">
        <v>1614</v>
      </c>
      <c r="C1116" s="1137" t="s">
        <v>6</v>
      </c>
      <c r="D1116" s="1137"/>
      <c r="E1116" s="1137"/>
      <c r="F1116" s="1137" t="s">
        <v>200</v>
      </c>
      <c r="G1116" s="1137" t="s">
        <v>199</v>
      </c>
    </row>
    <row r="1117" spans="1:7">
      <c r="A1117" s="1136">
        <v>1173122871</v>
      </c>
      <c r="B1117" s="1137" t="s">
        <v>954</v>
      </c>
      <c r="C1117" s="1137" t="s">
        <v>359</v>
      </c>
      <c r="D1117" s="1137" t="s">
        <v>815</v>
      </c>
      <c r="E1117" s="1137" t="s">
        <v>229</v>
      </c>
      <c r="F1117" s="1137" t="s">
        <v>222</v>
      </c>
      <c r="G1117" s="1137" t="s">
        <v>221</v>
      </c>
    </row>
    <row r="1118" spans="1:7">
      <c r="A1118" s="1136">
        <v>1173155210</v>
      </c>
      <c r="B1118" s="1137" t="s">
        <v>951</v>
      </c>
      <c r="C1118" s="1137" t="s">
        <v>6</v>
      </c>
      <c r="D1118" s="1137"/>
      <c r="E1118" s="1137"/>
      <c r="F1118" s="1137" t="s">
        <v>226</v>
      </c>
      <c r="G1118" s="1137" t="s">
        <v>225</v>
      </c>
    </row>
    <row r="1119" spans="1:7">
      <c r="A1119" s="1136">
        <v>1173165425</v>
      </c>
      <c r="B1119" s="1137" t="s">
        <v>1251</v>
      </c>
      <c r="C1119" s="1137" t="s">
        <v>359</v>
      </c>
      <c r="D1119" s="1137" t="s">
        <v>815</v>
      </c>
      <c r="E1119" s="1137" t="s">
        <v>229</v>
      </c>
      <c r="F1119" s="1137" t="s">
        <v>222</v>
      </c>
      <c r="G1119" s="1137" t="s">
        <v>221</v>
      </c>
    </row>
    <row r="1120" spans="1:7">
      <c r="A1120" s="1136">
        <v>1173171563</v>
      </c>
      <c r="B1120" s="1137" t="s">
        <v>928</v>
      </c>
      <c r="C1120" s="1137" t="s">
        <v>359</v>
      </c>
      <c r="D1120" s="1137" t="s">
        <v>827</v>
      </c>
      <c r="E1120" s="1137" t="s">
        <v>147</v>
      </c>
      <c r="F1120" s="1137" t="s">
        <v>200</v>
      </c>
      <c r="G1120" s="1137" t="s">
        <v>199</v>
      </c>
    </row>
    <row r="1121" spans="1:7">
      <c r="A1121" s="1136">
        <v>1173182156</v>
      </c>
      <c r="B1121" s="1137" t="s">
        <v>522</v>
      </c>
      <c r="C1121" s="1137" t="s">
        <v>359</v>
      </c>
      <c r="D1121" s="1137" t="s">
        <v>363</v>
      </c>
      <c r="E1121" s="1137" t="s">
        <v>143</v>
      </c>
      <c r="F1121" s="1137" t="s">
        <v>222</v>
      </c>
      <c r="G1121" s="1137" t="s">
        <v>221</v>
      </c>
    </row>
    <row r="1122" spans="1:7">
      <c r="A1122" s="1136">
        <v>1173220808</v>
      </c>
      <c r="B1122" s="1137" t="s">
        <v>316</v>
      </c>
      <c r="C1122" s="1137" t="s">
        <v>6</v>
      </c>
      <c r="D1122" s="1137"/>
      <c r="E1122" s="1137"/>
      <c r="F1122" s="1137" t="s">
        <v>196</v>
      </c>
      <c r="G1122" s="1137" t="s">
        <v>195</v>
      </c>
    </row>
    <row r="1123" spans="1:7">
      <c r="A1123" s="1136">
        <v>1173226094</v>
      </c>
      <c r="B1123" s="1137" t="s">
        <v>1615</v>
      </c>
      <c r="C1123" s="1137" t="s">
        <v>6</v>
      </c>
      <c r="D1123" s="1137"/>
      <c r="E1123" s="1137"/>
      <c r="F1123" s="1137" t="s">
        <v>208</v>
      </c>
      <c r="G1123" s="1137" t="s">
        <v>207</v>
      </c>
    </row>
    <row r="1124" spans="1:7">
      <c r="A1124" s="1136">
        <v>1173232498</v>
      </c>
      <c r="B1124" s="1137" t="s">
        <v>1616</v>
      </c>
      <c r="C1124" s="1137" t="s">
        <v>6</v>
      </c>
      <c r="D1124" s="1137"/>
      <c r="E1124" s="1137"/>
      <c r="F1124" s="1137" t="s">
        <v>200</v>
      </c>
      <c r="G1124" s="1137" t="s">
        <v>199</v>
      </c>
    </row>
    <row r="1125" spans="1:7">
      <c r="A1125" s="1136">
        <v>1173257297</v>
      </c>
      <c r="B1125" s="1137" t="s">
        <v>1617</v>
      </c>
      <c r="C1125" s="1137" t="s">
        <v>6</v>
      </c>
      <c r="D1125" s="1137"/>
      <c r="E1125" s="1137"/>
      <c r="F1125" s="1137" t="s">
        <v>222</v>
      </c>
      <c r="G1125" s="1137" t="s">
        <v>221</v>
      </c>
    </row>
    <row r="1126" spans="1:7">
      <c r="A1126" s="1136">
        <v>1173299703</v>
      </c>
      <c r="B1126" s="1137" t="s">
        <v>1618</v>
      </c>
      <c r="C1126" s="1137" t="s">
        <v>6</v>
      </c>
      <c r="D1126" s="1137"/>
      <c r="E1126" s="1137"/>
      <c r="F1126" s="1137" t="s">
        <v>222</v>
      </c>
      <c r="G1126" s="1137" t="s">
        <v>221</v>
      </c>
    </row>
    <row r="1127" spans="1:7">
      <c r="A1127" s="1136">
        <v>1173342735</v>
      </c>
      <c r="B1127" s="1137" t="s">
        <v>503</v>
      </c>
      <c r="C1127" s="1137" t="s">
        <v>359</v>
      </c>
      <c r="D1127" s="1137" t="s">
        <v>365</v>
      </c>
      <c r="E1127" s="1137" t="s">
        <v>135</v>
      </c>
      <c r="F1127" s="1137" t="s">
        <v>196</v>
      </c>
      <c r="G1127" s="1137" t="s">
        <v>195</v>
      </c>
    </row>
    <row r="1128" spans="1:7">
      <c r="A1128" s="1136">
        <v>1173344475</v>
      </c>
      <c r="B1128" s="1137" t="s">
        <v>690</v>
      </c>
      <c r="C1128" s="1137" t="s">
        <v>6</v>
      </c>
      <c r="D1128" s="1137"/>
      <c r="E1128" s="1137"/>
      <c r="F1128" s="1137" t="s">
        <v>212</v>
      </c>
      <c r="G1128" s="1137" t="s">
        <v>211</v>
      </c>
    </row>
    <row r="1129" spans="1:7">
      <c r="A1129" s="1136">
        <v>1173362923</v>
      </c>
      <c r="B1129" s="1137" t="s">
        <v>772</v>
      </c>
      <c r="C1129" s="1137" t="s">
        <v>6</v>
      </c>
      <c r="D1129" s="1137"/>
      <c r="E1129" s="1137"/>
      <c r="F1129" s="1137" t="s">
        <v>228</v>
      </c>
      <c r="G1129" s="1137" t="s">
        <v>227</v>
      </c>
    </row>
    <row r="1130" spans="1:7">
      <c r="A1130" s="1136">
        <v>1173395543</v>
      </c>
      <c r="B1130" s="1137" t="s">
        <v>1619</v>
      </c>
      <c r="C1130" s="1137" t="s">
        <v>6</v>
      </c>
      <c r="D1130" s="1137"/>
      <c r="E1130" s="1137"/>
      <c r="F1130" s="1137" t="s">
        <v>222</v>
      </c>
      <c r="G1130" s="1137" t="s">
        <v>221</v>
      </c>
    </row>
    <row r="1131" spans="1:7">
      <c r="A1131" s="1136">
        <v>1173402307</v>
      </c>
      <c r="B1131" s="1137" t="s">
        <v>1620</v>
      </c>
      <c r="C1131" s="1137" t="s">
        <v>6</v>
      </c>
      <c r="D1131" s="1137"/>
      <c r="E1131" s="1137"/>
      <c r="F1131" s="1137" t="s">
        <v>218</v>
      </c>
      <c r="G1131" s="1137" t="s">
        <v>217</v>
      </c>
    </row>
    <row r="1132" spans="1:7">
      <c r="A1132" s="1136">
        <v>1173417248</v>
      </c>
      <c r="B1132" s="1137" t="s">
        <v>1621</v>
      </c>
      <c r="C1132" s="1137" t="s">
        <v>6</v>
      </c>
      <c r="D1132" s="1137"/>
      <c r="E1132" s="1137"/>
      <c r="F1132" s="1137" t="s">
        <v>222</v>
      </c>
      <c r="G1132" s="1137" t="s">
        <v>221</v>
      </c>
    </row>
    <row r="1133" spans="1:7">
      <c r="A1133" s="1136">
        <v>1173422156</v>
      </c>
      <c r="B1133" s="1137" t="s">
        <v>1622</v>
      </c>
      <c r="C1133" s="1137" t="s">
        <v>6</v>
      </c>
      <c r="D1133" s="1137"/>
      <c r="E1133" s="1137"/>
      <c r="F1133" s="1137" t="s">
        <v>216</v>
      </c>
      <c r="G1133" s="1137" t="s">
        <v>215</v>
      </c>
    </row>
    <row r="1134" spans="1:7">
      <c r="A1134" s="1136">
        <v>1173423618</v>
      </c>
      <c r="B1134" s="1137" t="s">
        <v>1623</v>
      </c>
      <c r="C1134" s="1137" t="s">
        <v>6</v>
      </c>
      <c r="D1134" s="1137"/>
      <c r="E1134" s="1137"/>
      <c r="F1134" s="1137" t="s">
        <v>222</v>
      </c>
      <c r="G1134" s="1137" t="s">
        <v>221</v>
      </c>
    </row>
    <row r="1135" spans="1:7">
      <c r="A1135" s="1136">
        <v>1173470437</v>
      </c>
      <c r="B1135" s="1137" t="s">
        <v>1252</v>
      </c>
      <c r="C1135" s="1137" t="s">
        <v>359</v>
      </c>
      <c r="D1135" s="1137" t="s">
        <v>363</v>
      </c>
      <c r="E1135" s="1137" t="s">
        <v>143</v>
      </c>
      <c r="F1135" s="1137" t="s">
        <v>196</v>
      </c>
      <c r="G1135" s="1137" t="s">
        <v>195</v>
      </c>
    </row>
    <row r="1136" spans="1:7">
      <c r="A1136" s="1136">
        <v>1173488322</v>
      </c>
      <c r="B1136" s="1137" t="s">
        <v>1624</v>
      </c>
      <c r="C1136" s="1137" t="s">
        <v>6</v>
      </c>
      <c r="D1136" s="1137"/>
      <c r="E1136" s="1137"/>
      <c r="F1136" s="1137" t="s">
        <v>214</v>
      </c>
      <c r="G1136" s="1137" t="s">
        <v>213</v>
      </c>
    </row>
    <row r="1137" spans="1:7">
      <c r="A1137" s="1136">
        <v>1173489312</v>
      </c>
      <c r="B1137" s="1137" t="s">
        <v>1625</v>
      </c>
      <c r="C1137" s="1137" t="s">
        <v>6</v>
      </c>
      <c r="D1137" s="1137"/>
      <c r="E1137" s="1137"/>
      <c r="F1137" s="1137" t="s">
        <v>222</v>
      </c>
      <c r="G1137" s="1137" t="s">
        <v>221</v>
      </c>
    </row>
    <row r="1138" spans="1:7">
      <c r="A1138" s="1136">
        <v>1173507618</v>
      </c>
      <c r="B1138" s="1137" t="s">
        <v>1253</v>
      </c>
      <c r="C1138" s="1137" t="s">
        <v>359</v>
      </c>
      <c r="D1138" s="1137" t="s">
        <v>363</v>
      </c>
      <c r="E1138" s="1137" t="s">
        <v>143</v>
      </c>
      <c r="F1138" s="1137" t="s">
        <v>228</v>
      </c>
      <c r="G1138" s="1137" t="s">
        <v>227</v>
      </c>
    </row>
    <row r="1139" spans="1:7">
      <c r="A1139" s="1136">
        <v>1173510356</v>
      </c>
      <c r="B1139" s="1137" t="s">
        <v>1626</v>
      </c>
      <c r="C1139" s="1137" t="s">
        <v>6</v>
      </c>
      <c r="D1139" s="1137"/>
      <c r="E1139" s="1137"/>
      <c r="F1139" s="1137" t="s">
        <v>222</v>
      </c>
      <c r="G1139" s="1137" t="s">
        <v>221</v>
      </c>
    </row>
    <row r="1140" spans="1:7">
      <c r="A1140" s="1136">
        <v>1173531097</v>
      </c>
      <c r="B1140" s="1137" t="s">
        <v>1627</v>
      </c>
      <c r="C1140" s="1137" t="s">
        <v>6</v>
      </c>
      <c r="D1140" s="1137"/>
      <c r="E1140" s="1137"/>
      <c r="F1140" s="1137" t="s">
        <v>222</v>
      </c>
      <c r="G1140" s="1137" t="s">
        <v>221</v>
      </c>
    </row>
    <row r="1141" spans="1:7">
      <c r="A1141" s="1136">
        <v>1173542466</v>
      </c>
      <c r="B1141" s="1137" t="s">
        <v>1628</v>
      </c>
      <c r="C1141" s="1137" t="s">
        <v>6</v>
      </c>
      <c r="D1141" s="1137"/>
      <c r="E1141" s="1137"/>
      <c r="F1141" s="1137" t="s">
        <v>220</v>
      </c>
      <c r="G1141" s="1137" t="s">
        <v>219</v>
      </c>
    </row>
    <row r="1142" spans="1:7">
      <c r="A1142" s="1136">
        <v>1173559064</v>
      </c>
      <c r="B1142" s="1137" t="s">
        <v>1629</v>
      </c>
      <c r="C1142" s="1137" t="s">
        <v>6</v>
      </c>
      <c r="D1142" s="1137"/>
      <c r="E1142" s="1137"/>
      <c r="F1142" s="1137" t="s">
        <v>222</v>
      </c>
      <c r="G1142" s="1137" t="s">
        <v>221</v>
      </c>
    </row>
    <row r="1143" spans="1:7">
      <c r="A1143" s="1136">
        <v>1173559486</v>
      </c>
      <c r="B1143" s="1137" t="s">
        <v>1630</v>
      </c>
      <c r="C1143" s="1137" t="s">
        <v>6</v>
      </c>
      <c r="D1143" s="1137"/>
      <c r="E1143" s="1137"/>
      <c r="F1143" s="1137" t="s">
        <v>200</v>
      </c>
      <c r="G1143" s="1137" t="s">
        <v>199</v>
      </c>
    </row>
    <row r="1144" spans="1:7">
      <c r="A1144" s="1136">
        <v>1173566515</v>
      </c>
      <c r="B1144" s="1137" t="s">
        <v>955</v>
      </c>
      <c r="C1144" s="1137" t="s">
        <v>359</v>
      </c>
      <c r="D1144" s="1137" t="s">
        <v>812</v>
      </c>
      <c r="E1144" s="1137" t="s">
        <v>152</v>
      </c>
      <c r="F1144" s="1137" t="s">
        <v>202</v>
      </c>
      <c r="G1144" s="1137" t="s">
        <v>201</v>
      </c>
    </row>
    <row r="1145" spans="1:7">
      <c r="A1145" s="1136">
        <v>1173573214</v>
      </c>
      <c r="B1145" s="1137" t="s">
        <v>1254</v>
      </c>
      <c r="C1145" s="1137" t="s">
        <v>359</v>
      </c>
      <c r="D1145" s="1137" t="s">
        <v>812</v>
      </c>
      <c r="E1145" s="1137" t="s">
        <v>152</v>
      </c>
      <c r="F1145" s="1137" t="s">
        <v>226</v>
      </c>
      <c r="G1145" s="1137" t="s">
        <v>225</v>
      </c>
    </row>
    <row r="1146" spans="1:7">
      <c r="A1146" s="1136">
        <v>1173582645</v>
      </c>
      <c r="B1146" s="1137" t="s">
        <v>1631</v>
      </c>
      <c r="C1146" s="1137" t="s">
        <v>6</v>
      </c>
      <c r="D1146" s="1137"/>
      <c r="E1146" s="1137"/>
      <c r="F1146" s="1137" t="s">
        <v>222</v>
      </c>
      <c r="G1146" s="1137" t="s">
        <v>221</v>
      </c>
    </row>
    <row r="1147" spans="1:7">
      <c r="A1147" s="1136">
        <v>1173589392</v>
      </c>
      <c r="B1147" s="1137" t="s">
        <v>1632</v>
      </c>
      <c r="C1147" s="1137" t="s">
        <v>6</v>
      </c>
      <c r="D1147" s="1137"/>
      <c r="E1147" s="1137"/>
      <c r="F1147" s="1137" t="s">
        <v>222</v>
      </c>
      <c r="G1147" s="1137" t="s">
        <v>221</v>
      </c>
    </row>
    <row r="1148" spans="1:7">
      <c r="A1148" s="1136">
        <v>1173630022</v>
      </c>
      <c r="B1148" s="1137" t="s">
        <v>1255</v>
      </c>
      <c r="C1148" s="1137" t="s">
        <v>359</v>
      </c>
      <c r="D1148" s="1137" t="s">
        <v>363</v>
      </c>
      <c r="E1148" s="1137" t="s">
        <v>143</v>
      </c>
      <c r="F1148" s="1137" t="s">
        <v>200</v>
      </c>
      <c r="G1148" s="1137" t="s">
        <v>199</v>
      </c>
    </row>
    <row r="1149" spans="1:7">
      <c r="A1149" s="1136">
        <v>1173631558</v>
      </c>
      <c r="B1149" s="1137" t="s">
        <v>1633</v>
      </c>
      <c r="C1149" s="1137" t="s">
        <v>6</v>
      </c>
      <c r="D1149" s="1137"/>
      <c r="E1149" s="1137"/>
      <c r="F1149" s="1137" t="s">
        <v>222</v>
      </c>
      <c r="G1149" s="1137" t="s">
        <v>221</v>
      </c>
    </row>
    <row r="1150" spans="1:7">
      <c r="A1150" s="1136">
        <v>1173701526</v>
      </c>
      <c r="B1150" s="1137" t="s">
        <v>1256</v>
      </c>
      <c r="C1150" s="1137" t="s">
        <v>359</v>
      </c>
      <c r="D1150" s="1137" t="s">
        <v>364</v>
      </c>
      <c r="E1150" s="1137" t="s">
        <v>146</v>
      </c>
      <c r="F1150" s="1137" t="s">
        <v>214</v>
      </c>
      <c r="G1150" s="1137" t="s">
        <v>213</v>
      </c>
    </row>
    <row r="1151" spans="1:7">
      <c r="A1151" s="1136">
        <v>1173704520</v>
      </c>
      <c r="B1151" s="1137" t="s">
        <v>938</v>
      </c>
      <c r="C1151" s="1137" t="s">
        <v>359</v>
      </c>
      <c r="D1151" s="1137" t="s">
        <v>812</v>
      </c>
      <c r="E1151" s="1137" t="s">
        <v>152</v>
      </c>
      <c r="F1151" s="1137" t="s">
        <v>222</v>
      </c>
      <c r="G1151" s="1137" t="s">
        <v>221</v>
      </c>
    </row>
    <row r="1152" spans="1:7">
      <c r="A1152" s="1136">
        <v>1173721045</v>
      </c>
      <c r="B1152" s="1137" t="s">
        <v>1257</v>
      </c>
      <c r="C1152" s="1137" t="s">
        <v>359</v>
      </c>
      <c r="D1152" s="1137" t="s">
        <v>363</v>
      </c>
      <c r="E1152" s="1137" t="s">
        <v>143</v>
      </c>
      <c r="F1152" s="1137" t="s">
        <v>222</v>
      </c>
      <c r="G1152" s="1137" t="s">
        <v>221</v>
      </c>
    </row>
    <row r="1153" spans="1:7">
      <c r="A1153" s="1136">
        <v>1173762858</v>
      </c>
      <c r="B1153" s="1137" t="s">
        <v>1634</v>
      </c>
      <c r="C1153" s="1137" t="s">
        <v>6</v>
      </c>
      <c r="D1153" s="1137"/>
      <c r="E1153" s="1137"/>
      <c r="F1153" s="1137" t="s">
        <v>222</v>
      </c>
      <c r="G1153" s="1137" t="s">
        <v>221</v>
      </c>
    </row>
    <row r="1154" spans="1:7">
      <c r="A1154" s="1136">
        <v>1173766586</v>
      </c>
      <c r="B1154" s="1137" t="s">
        <v>1258</v>
      </c>
      <c r="C1154" s="1137" t="s">
        <v>359</v>
      </c>
      <c r="D1154" s="1137" t="s">
        <v>815</v>
      </c>
      <c r="E1154" s="1137" t="s">
        <v>229</v>
      </c>
      <c r="F1154" s="1137" t="s">
        <v>222</v>
      </c>
      <c r="G1154" s="1137" t="s">
        <v>221</v>
      </c>
    </row>
    <row r="1155" spans="1:7">
      <c r="A1155" s="1136">
        <v>1173767568</v>
      </c>
      <c r="B1155" s="1137" t="s">
        <v>816</v>
      </c>
      <c r="C1155" s="1137" t="s">
        <v>359</v>
      </c>
      <c r="D1155" s="1137" t="s">
        <v>812</v>
      </c>
      <c r="E1155" s="1137" t="s">
        <v>152</v>
      </c>
      <c r="F1155" s="1137" t="s">
        <v>208</v>
      </c>
      <c r="G1155" s="1137" t="s">
        <v>207</v>
      </c>
    </row>
    <row r="1156" spans="1:7">
      <c r="A1156" s="1136">
        <v>1173812521</v>
      </c>
      <c r="B1156" s="1137" t="s">
        <v>1635</v>
      </c>
      <c r="C1156" s="1137" t="s">
        <v>6</v>
      </c>
      <c r="D1156" s="1137"/>
      <c r="E1156" s="1137"/>
      <c r="F1156" s="1137" t="s">
        <v>222</v>
      </c>
      <c r="G1156" s="1137" t="s">
        <v>221</v>
      </c>
    </row>
    <row r="1157" spans="1:7">
      <c r="A1157" s="1136">
        <v>1173817041</v>
      </c>
      <c r="B1157" s="1137" t="s">
        <v>1636</v>
      </c>
      <c r="C1157" s="1137" t="s">
        <v>6</v>
      </c>
      <c r="D1157" s="1137"/>
      <c r="E1157" s="1137"/>
      <c r="F1157" s="1137" t="s">
        <v>222</v>
      </c>
      <c r="G1157" s="1137" t="s">
        <v>221</v>
      </c>
    </row>
    <row r="1158" spans="1:7">
      <c r="A1158" s="1136">
        <v>1173832560</v>
      </c>
      <c r="B1158" s="1137" t="s">
        <v>755</v>
      </c>
      <c r="C1158" s="1137" t="s">
        <v>359</v>
      </c>
      <c r="D1158" s="1137" t="s">
        <v>360</v>
      </c>
      <c r="E1158" s="1137" t="s">
        <v>153</v>
      </c>
      <c r="F1158" s="1137" t="s">
        <v>216</v>
      </c>
      <c r="G1158" s="1137" t="s">
        <v>215</v>
      </c>
    </row>
    <row r="1159" spans="1:7">
      <c r="A1159" s="1136">
        <v>1173864514</v>
      </c>
      <c r="B1159" s="1137" t="s">
        <v>1637</v>
      </c>
      <c r="C1159" s="1137" t="s">
        <v>6</v>
      </c>
      <c r="D1159" s="1137"/>
      <c r="E1159" s="1137"/>
      <c r="F1159" s="1137" t="s">
        <v>222</v>
      </c>
      <c r="G1159" s="1137" t="s">
        <v>221</v>
      </c>
    </row>
    <row r="1160" spans="1:7">
      <c r="A1160" s="1136">
        <v>1173869661</v>
      </c>
      <c r="B1160" s="1137" t="s">
        <v>476</v>
      </c>
      <c r="C1160" s="1137" t="s">
        <v>359</v>
      </c>
      <c r="D1160" s="1137" t="s">
        <v>365</v>
      </c>
      <c r="E1160" s="1137" t="s">
        <v>135</v>
      </c>
      <c r="F1160" s="1137" t="s">
        <v>222</v>
      </c>
      <c r="G1160" s="1137" t="s">
        <v>221</v>
      </c>
    </row>
    <row r="1161" spans="1:7">
      <c r="A1161" s="1136">
        <v>1173878407</v>
      </c>
      <c r="B1161" s="1137" t="s">
        <v>1638</v>
      </c>
      <c r="C1161" s="1137" t="s">
        <v>6</v>
      </c>
      <c r="D1161" s="1137"/>
      <c r="E1161" s="1137"/>
      <c r="F1161" s="1137" t="s">
        <v>200</v>
      </c>
      <c r="G1161" s="1137" t="s">
        <v>199</v>
      </c>
    </row>
    <row r="1162" spans="1:7">
      <c r="A1162" s="1136">
        <v>1173886046</v>
      </c>
      <c r="B1162" s="1137" t="s">
        <v>1639</v>
      </c>
      <c r="C1162" s="1137" t="s">
        <v>6</v>
      </c>
      <c r="D1162" s="1137"/>
      <c r="E1162" s="1137"/>
      <c r="F1162" s="1137" t="s">
        <v>222</v>
      </c>
      <c r="G1162" s="1137" t="s">
        <v>221</v>
      </c>
    </row>
    <row r="1163" spans="1:7">
      <c r="A1163" s="1136">
        <v>1173894222</v>
      </c>
      <c r="B1163" s="1137" t="s">
        <v>1640</v>
      </c>
      <c r="C1163" s="1137" t="s">
        <v>6</v>
      </c>
      <c r="D1163" s="1137"/>
      <c r="E1163" s="1137"/>
      <c r="F1163" s="1137" t="s">
        <v>222</v>
      </c>
      <c r="G1163" s="1137" t="s">
        <v>221</v>
      </c>
    </row>
    <row r="1164" spans="1:7">
      <c r="A1164" s="1136">
        <v>1173921173</v>
      </c>
      <c r="B1164" s="1137" t="s">
        <v>1259</v>
      </c>
      <c r="C1164" s="1137" t="s">
        <v>359</v>
      </c>
      <c r="D1164" s="1137" t="s">
        <v>364</v>
      </c>
      <c r="E1164" s="1137" t="s">
        <v>146</v>
      </c>
      <c r="F1164" s="1137" t="s">
        <v>200</v>
      </c>
      <c r="G1164" s="1137" t="s">
        <v>199</v>
      </c>
    </row>
    <row r="1165" spans="1:7">
      <c r="A1165" s="1136">
        <v>1173940512</v>
      </c>
      <c r="B1165" s="1137" t="s">
        <v>1260</v>
      </c>
      <c r="C1165" s="1137" t="s">
        <v>359</v>
      </c>
      <c r="D1165" s="1137" t="s">
        <v>360</v>
      </c>
      <c r="E1165" s="1137" t="s">
        <v>153</v>
      </c>
      <c r="F1165" s="1137" t="s">
        <v>222</v>
      </c>
      <c r="G1165" s="1137" t="s">
        <v>221</v>
      </c>
    </row>
    <row r="1166" spans="1:7">
      <c r="A1166" s="1136">
        <v>1173967515</v>
      </c>
      <c r="B1166" s="1137" t="s">
        <v>711</v>
      </c>
      <c r="C1166" s="1137" t="s">
        <v>359</v>
      </c>
      <c r="D1166" s="1137" t="s">
        <v>362</v>
      </c>
      <c r="E1166" s="1137" t="s">
        <v>139</v>
      </c>
      <c r="F1166" s="1137" t="s">
        <v>200</v>
      </c>
      <c r="G1166" s="1137" t="s">
        <v>199</v>
      </c>
    </row>
    <row r="1167" spans="1:7">
      <c r="A1167" s="1136">
        <v>1173978652</v>
      </c>
      <c r="B1167" s="1137" t="s">
        <v>1261</v>
      </c>
      <c r="C1167" s="1137" t="s">
        <v>359</v>
      </c>
      <c r="D1167" s="1137" t="s">
        <v>363</v>
      </c>
      <c r="E1167" s="1137" t="s">
        <v>143</v>
      </c>
      <c r="F1167" s="1137" t="s">
        <v>214</v>
      </c>
      <c r="G1167" s="1137" t="s">
        <v>213</v>
      </c>
    </row>
    <row r="1168" spans="1:7">
      <c r="A1168" s="1136">
        <v>1173997629</v>
      </c>
      <c r="B1168" s="1137" t="s">
        <v>1262</v>
      </c>
      <c r="C1168" s="1137" t="s">
        <v>359</v>
      </c>
      <c r="D1168" s="1137" t="s">
        <v>820</v>
      </c>
      <c r="E1168" s="1137" t="s">
        <v>104</v>
      </c>
      <c r="F1168" s="1137" t="s">
        <v>226</v>
      </c>
      <c r="G1168" s="1137" t="s">
        <v>225</v>
      </c>
    </row>
    <row r="1169" spans="1:7">
      <c r="A1169" s="1136">
        <v>1174014010</v>
      </c>
      <c r="B1169" s="1137" t="s">
        <v>1641</v>
      </c>
      <c r="C1169" s="1137" t="s">
        <v>6</v>
      </c>
      <c r="D1169" s="1137"/>
      <c r="E1169" s="1137"/>
      <c r="F1169" s="1137" t="s">
        <v>200</v>
      </c>
      <c r="G1169" s="1137" t="s">
        <v>199</v>
      </c>
    </row>
    <row r="1170" spans="1:7">
      <c r="A1170" s="1136">
        <v>1174045386</v>
      </c>
      <c r="B1170" s="1137" t="s">
        <v>1642</v>
      </c>
      <c r="C1170" s="1137" t="s">
        <v>6</v>
      </c>
      <c r="D1170" s="1137"/>
      <c r="E1170" s="1137"/>
      <c r="F1170" s="1137" t="s">
        <v>204</v>
      </c>
      <c r="G1170" s="1137" t="s">
        <v>203</v>
      </c>
    </row>
    <row r="1171" spans="1:7">
      <c r="A1171" s="1136">
        <v>1174051632</v>
      </c>
      <c r="B1171" s="1137" t="s">
        <v>1263</v>
      </c>
      <c r="C1171" s="1137" t="s">
        <v>359</v>
      </c>
      <c r="D1171" s="1137" t="s">
        <v>403</v>
      </c>
      <c r="E1171" s="1137" t="s">
        <v>95</v>
      </c>
      <c r="F1171" s="1137" t="s">
        <v>210</v>
      </c>
      <c r="G1171" s="1137" t="s">
        <v>209</v>
      </c>
    </row>
    <row r="1172" spans="1:7">
      <c r="A1172" s="1136">
        <v>1174060385</v>
      </c>
      <c r="B1172" s="1137" t="s">
        <v>1643</v>
      </c>
      <c r="C1172" s="1137" t="s">
        <v>6</v>
      </c>
      <c r="D1172" s="1137"/>
      <c r="E1172" s="1137"/>
      <c r="F1172" s="1137" t="s">
        <v>222</v>
      </c>
      <c r="G1172" s="1137" t="s">
        <v>221</v>
      </c>
    </row>
    <row r="1173" spans="1:7">
      <c r="A1173" s="1136">
        <v>1174087933</v>
      </c>
      <c r="B1173" s="1137" t="s">
        <v>1264</v>
      </c>
      <c r="C1173" s="1137" t="s">
        <v>359</v>
      </c>
      <c r="D1173" s="1137" t="s">
        <v>365</v>
      </c>
      <c r="E1173" s="1137" t="s">
        <v>135</v>
      </c>
      <c r="F1173" s="1137" t="s">
        <v>222</v>
      </c>
      <c r="G1173" s="1137" t="s">
        <v>221</v>
      </c>
    </row>
    <row r="1174" spans="1:7">
      <c r="A1174" s="1136">
        <v>1174097056</v>
      </c>
      <c r="B1174" s="1137" t="s">
        <v>1644</v>
      </c>
      <c r="C1174" s="1137" t="s">
        <v>6</v>
      </c>
      <c r="D1174" s="1137"/>
      <c r="E1174" s="1137"/>
      <c r="F1174" s="1137" t="s">
        <v>222</v>
      </c>
      <c r="G1174" s="1137" t="s">
        <v>221</v>
      </c>
    </row>
    <row r="1175" spans="1:7">
      <c r="A1175" s="1136">
        <v>1174104498</v>
      </c>
      <c r="B1175" s="1137" t="s">
        <v>1645</v>
      </c>
      <c r="C1175" s="1137" t="s">
        <v>6</v>
      </c>
      <c r="D1175" s="1137"/>
      <c r="E1175" s="1137"/>
      <c r="F1175" s="1137" t="s">
        <v>222</v>
      </c>
      <c r="G1175" s="1137" t="s">
        <v>221</v>
      </c>
    </row>
    <row r="1176" spans="1:7">
      <c r="A1176" s="1136">
        <v>1174111378</v>
      </c>
      <c r="B1176" s="1137" t="s">
        <v>1646</v>
      </c>
      <c r="C1176" s="1137" t="s">
        <v>6</v>
      </c>
      <c r="D1176" s="1137"/>
      <c r="E1176" s="1137"/>
      <c r="F1176" s="1137" t="s">
        <v>208</v>
      </c>
      <c r="G1176" s="1137" t="s">
        <v>207</v>
      </c>
    </row>
    <row r="1177" spans="1:7">
      <c r="A1177" s="1136">
        <v>1174143702</v>
      </c>
      <c r="B1177" s="1137" t="s">
        <v>1647</v>
      </c>
      <c r="C1177" s="1137" t="s">
        <v>6</v>
      </c>
      <c r="D1177" s="1137"/>
      <c r="E1177" s="1137"/>
      <c r="F1177" s="1137" t="s">
        <v>210</v>
      </c>
      <c r="G1177" s="1137" t="s">
        <v>209</v>
      </c>
    </row>
    <row r="1178" spans="1:7">
      <c r="A1178" s="1136">
        <v>1174144494</v>
      </c>
      <c r="B1178" s="1137" t="s">
        <v>1648</v>
      </c>
      <c r="C1178" s="1137" t="s">
        <v>6</v>
      </c>
      <c r="D1178" s="1137"/>
      <c r="E1178" s="1137"/>
      <c r="F1178" s="1137" t="s">
        <v>228</v>
      </c>
      <c r="G1178" s="1137" t="s">
        <v>227</v>
      </c>
    </row>
    <row r="1179" spans="1:7">
      <c r="A1179" s="1136">
        <v>1174153370</v>
      </c>
      <c r="B1179" s="1137" t="s">
        <v>464</v>
      </c>
      <c r="C1179" s="1137" t="s">
        <v>6</v>
      </c>
      <c r="D1179" s="1137"/>
      <c r="E1179" s="1137"/>
      <c r="F1179" s="1137" t="s">
        <v>200</v>
      </c>
      <c r="G1179" s="1137" t="s">
        <v>199</v>
      </c>
    </row>
    <row r="1180" spans="1:7">
      <c r="A1180" s="1136">
        <v>1174196171</v>
      </c>
      <c r="B1180" s="1137" t="s">
        <v>1265</v>
      </c>
      <c r="C1180" s="1137" t="s">
        <v>359</v>
      </c>
      <c r="D1180" s="1137" t="s">
        <v>365</v>
      </c>
      <c r="E1180" s="1137" t="s">
        <v>135</v>
      </c>
      <c r="F1180" s="1137" t="s">
        <v>222</v>
      </c>
      <c r="G1180" s="1137" t="s">
        <v>221</v>
      </c>
    </row>
    <row r="1181" spans="1:7">
      <c r="A1181" s="1136">
        <v>1174196833</v>
      </c>
      <c r="B1181" s="1137" t="s">
        <v>1649</v>
      </c>
      <c r="C1181" s="1137" t="s">
        <v>6</v>
      </c>
      <c r="D1181" s="1137"/>
      <c r="E1181" s="1137"/>
      <c r="F1181" s="1137" t="s">
        <v>224</v>
      </c>
      <c r="G1181" s="1137" t="s">
        <v>223</v>
      </c>
    </row>
    <row r="1182" spans="1:7">
      <c r="A1182" s="1136">
        <v>1174219346</v>
      </c>
      <c r="B1182" s="1137" t="s">
        <v>1266</v>
      </c>
      <c r="C1182" s="1137" t="s">
        <v>359</v>
      </c>
      <c r="D1182" s="1137" t="s">
        <v>362</v>
      </c>
      <c r="E1182" s="1137" t="s">
        <v>139</v>
      </c>
      <c r="F1182" s="1137" t="s">
        <v>200</v>
      </c>
      <c r="G1182" s="1137" t="s">
        <v>199</v>
      </c>
    </row>
    <row r="1183" spans="1:7">
      <c r="A1183" s="1136">
        <v>1174222555</v>
      </c>
      <c r="B1183" s="1137" t="s">
        <v>1650</v>
      </c>
      <c r="C1183" s="1137" t="s">
        <v>6</v>
      </c>
      <c r="D1183" s="1137"/>
      <c r="E1183" s="1137"/>
      <c r="F1183" s="1137" t="s">
        <v>222</v>
      </c>
      <c r="G1183" s="1137" t="s">
        <v>221</v>
      </c>
    </row>
    <row r="1184" spans="1:7">
      <c r="A1184" s="1136">
        <v>1174316001</v>
      </c>
      <c r="B1184" s="1137" t="s">
        <v>1267</v>
      </c>
      <c r="C1184" s="1137" t="s">
        <v>359</v>
      </c>
      <c r="D1184" s="1137" t="s">
        <v>815</v>
      </c>
      <c r="E1184" s="1137" t="s">
        <v>229</v>
      </c>
      <c r="F1184" s="1137" t="s">
        <v>222</v>
      </c>
      <c r="G1184" s="1137" t="s">
        <v>221</v>
      </c>
    </row>
    <row r="1185" spans="1:7">
      <c r="A1185" s="1136">
        <v>1174372160</v>
      </c>
      <c r="B1185" s="1137" t="s">
        <v>1651</v>
      </c>
      <c r="C1185" s="1137" t="s">
        <v>6</v>
      </c>
      <c r="D1185" s="1137"/>
      <c r="E1185" s="1137"/>
      <c r="F1185" s="1137" t="s">
        <v>222</v>
      </c>
      <c r="G1185" s="1137" t="s">
        <v>221</v>
      </c>
    </row>
    <row r="1186" spans="1:7">
      <c r="A1186" s="1136">
        <v>1174372285</v>
      </c>
      <c r="B1186" s="1137" t="s">
        <v>1652</v>
      </c>
      <c r="C1186" s="1137" t="s">
        <v>6</v>
      </c>
      <c r="D1186" s="1137"/>
      <c r="E1186" s="1137"/>
      <c r="F1186" s="1137" t="s">
        <v>222</v>
      </c>
      <c r="G1186" s="1137" t="s">
        <v>221</v>
      </c>
    </row>
    <row r="1187" spans="1:7">
      <c r="A1187" s="1136">
        <v>1174377060</v>
      </c>
      <c r="B1187" s="1137" t="s">
        <v>1653</v>
      </c>
      <c r="C1187" s="1137" t="s">
        <v>6</v>
      </c>
      <c r="D1187" s="1137"/>
      <c r="E1187" s="1137"/>
      <c r="F1187" s="1137" t="s">
        <v>198</v>
      </c>
      <c r="G1187" s="1137" t="s">
        <v>197</v>
      </c>
    </row>
    <row r="1188" spans="1:7">
      <c r="A1188" s="1136">
        <v>1174394198</v>
      </c>
      <c r="B1188" s="1137" t="s">
        <v>1654</v>
      </c>
      <c r="C1188" s="1137" t="s">
        <v>6</v>
      </c>
      <c r="D1188" s="1137"/>
      <c r="E1188" s="1137"/>
      <c r="F1188" s="1137" t="s">
        <v>222</v>
      </c>
      <c r="G1188" s="1137" t="s">
        <v>221</v>
      </c>
    </row>
    <row r="1189" spans="1:7">
      <c r="A1189" s="1136">
        <v>1174398496</v>
      </c>
      <c r="B1189" s="1137" t="s">
        <v>1268</v>
      </c>
      <c r="C1189" s="1137" t="s">
        <v>359</v>
      </c>
      <c r="D1189" s="1137" t="s">
        <v>364</v>
      </c>
      <c r="E1189" s="1137" t="s">
        <v>146</v>
      </c>
      <c r="F1189" s="1137" t="s">
        <v>222</v>
      </c>
      <c r="G1189" s="1137" t="s">
        <v>221</v>
      </c>
    </row>
    <row r="1190" spans="1:7">
      <c r="A1190" s="1136">
        <v>1174436304</v>
      </c>
      <c r="B1190" s="1137" t="s">
        <v>1655</v>
      </c>
      <c r="C1190" s="1137" t="s">
        <v>6</v>
      </c>
      <c r="D1190" s="1137"/>
      <c r="E1190" s="1137"/>
      <c r="F1190" s="1137" t="s">
        <v>222</v>
      </c>
      <c r="G1190" s="1137" t="s">
        <v>221</v>
      </c>
    </row>
    <row r="1191" spans="1:7">
      <c r="A1191" s="1136">
        <v>1174442401</v>
      </c>
      <c r="B1191" s="1137" t="s">
        <v>1656</v>
      </c>
      <c r="C1191" s="1137" t="s">
        <v>6</v>
      </c>
      <c r="D1191" s="1137"/>
      <c r="E1191" s="1137"/>
      <c r="F1191" s="1137" t="s">
        <v>222</v>
      </c>
      <c r="G1191" s="1137" t="s">
        <v>221</v>
      </c>
    </row>
    <row r="1192" spans="1:7">
      <c r="A1192" s="1136">
        <v>1174450073</v>
      </c>
      <c r="B1192" s="1137" t="s">
        <v>957</v>
      </c>
      <c r="C1192" s="1137" t="s">
        <v>359</v>
      </c>
      <c r="D1192" s="1137" t="s">
        <v>812</v>
      </c>
      <c r="E1192" s="1137" t="s">
        <v>152</v>
      </c>
      <c r="F1192" s="1137" t="s">
        <v>222</v>
      </c>
      <c r="G1192" s="1137" t="s">
        <v>221</v>
      </c>
    </row>
    <row r="1193" spans="1:7">
      <c r="A1193" s="1136">
        <v>1174481078</v>
      </c>
      <c r="B1193" s="1137" t="s">
        <v>1657</v>
      </c>
      <c r="C1193" s="1137" t="s">
        <v>6</v>
      </c>
      <c r="D1193" s="1137"/>
      <c r="E1193" s="1137"/>
      <c r="F1193" s="1137" t="s">
        <v>220</v>
      </c>
      <c r="G1193" s="1137" t="s">
        <v>219</v>
      </c>
    </row>
    <row r="1194" spans="1:7">
      <c r="A1194" s="1136">
        <v>1174514332</v>
      </c>
      <c r="B1194" s="1137" t="s">
        <v>1658</v>
      </c>
      <c r="C1194" s="1137" t="s">
        <v>6</v>
      </c>
      <c r="D1194" s="1137"/>
      <c r="E1194" s="1137"/>
      <c r="F1194" s="1137" t="s">
        <v>200</v>
      </c>
      <c r="G1194" s="1137" t="s">
        <v>199</v>
      </c>
    </row>
    <row r="1195" spans="1:7">
      <c r="A1195" s="1136">
        <v>1174551532</v>
      </c>
      <c r="B1195" s="1137" t="s">
        <v>1659</v>
      </c>
      <c r="C1195" s="1137" t="s">
        <v>6</v>
      </c>
      <c r="D1195" s="1137"/>
      <c r="E1195" s="1137"/>
      <c r="F1195" s="1137" t="s">
        <v>226</v>
      </c>
      <c r="G1195" s="1137" t="s">
        <v>225</v>
      </c>
    </row>
    <row r="1196" spans="1:7">
      <c r="A1196" s="1136">
        <v>1174557695</v>
      </c>
      <c r="B1196" s="1137" t="s">
        <v>1660</v>
      </c>
      <c r="C1196" s="1137" t="s">
        <v>6</v>
      </c>
      <c r="D1196" s="1137"/>
      <c r="E1196" s="1137"/>
      <c r="F1196" s="1137" t="s">
        <v>208</v>
      </c>
      <c r="G1196" s="1137" t="s">
        <v>207</v>
      </c>
    </row>
    <row r="1197" spans="1:7">
      <c r="A1197" s="1136">
        <v>1174581562</v>
      </c>
      <c r="B1197" s="1137" t="s">
        <v>1661</v>
      </c>
      <c r="C1197" s="1137" t="s">
        <v>6</v>
      </c>
      <c r="D1197" s="1137"/>
      <c r="E1197" s="1137"/>
      <c r="F1197" s="1137" t="s">
        <v>222</v>
      </c>
      <c r="G1197" s="1137" t="s">
        <v>221</v>
      </c>
    </row>
    <row r="1198" spans="1:7">
      <c r="A1198" s="1136">
        <v>1174597360</v>
      </c>
      <c r="B1198" s="1137" t="s">
        <v>1662</v>
      </c>
      <c r="C1198" s="1137" t="s">
        <v>6</v>
      </c>
      <c r="D1198" s="1137"/>
      <c r="E1198" s="1137"/>
      <c r="F1198" s="1137" t="s">
        <v>222</v>
      </c>
      <c r="G1198" s="1137" t="s">
        <v>221</v>
      </c>
    </row>
    <row r="1199" spans="1:7">
      <c r="A1199" s="1136">
        <v>1174600883</v>
      </c>
      <c r="B1199" s="1137" t="s">
        <v>1663</v>
      </c>
      <c r="C1199" s="1137" t="s">
        <v>6</v>
      </c>
      <c r="D1199" s="1137"/>
      <c r="E1199" s="1137"/>
      <c r="F1199" s="1137" t="s">
        <v>222</v>
      </c>
      <c r="G1199" s="1137" t="s">
        <v>221</v>
      </c>
    </row>
    <row r="1200" spans="1:7">
      <c r="A1200" s="1136">
        <v>1174613605</v>
      </c>
      <c r="B1200" s="1137" t="s">
        <v>1664</v>
      </c>
      <c r="C1200" s="1137" t="s">
        <v>6</v>
      </c>
      <c r="D1200" s="1137"/>
      <c r="E1200" s="1137"/>
      <c r="F1200" s="1137" t="s">
        <v>222</v>
      </c>
      <c r="G1200" s="1137" t="s">
        <v>221</v>
      </c>
    </row>
    <row r="1201" spans="1:7">
      <c r="A1201" s="1136">
        <v>1174635871</v>
      </c>
      <c r="B1201" s="1137" t="s">
        <v>1665</v>
      </c>
      <c r="C1201" s="1137" t="s">
        <v>6</v>
      </c>
      <c r="D1201" s="1137"/>
      <c r="E1201" s="1137"/>
      <c r="F1201" s="1137" t="s">
        <v>216</v>
      </c>
      <c r="G1201" s="1137" t="s">
        <v>215</v>
      </c>
    </row>
    <row r="1202" spans="1:7">
      <c r="A1202" s="1136">
        <v>1174657248</v>
      </c>
      <c r="B1202" s="1137" t="s">
        <v>1269</v>
      </c>
      <c r="C1202" s="1137" t="s">
        <v>359</v>
      </c>
      <c r="D1202" s="1137" t="s">
        <v>365</v>
      </c>
      <c r="E1202" s="1137" t="s">
        <v>135</v>
      </c>
      <c r="F1202" s="1137" t="s">
        <v>222</v>
      </c>
      <c r="G1202" s="1137" t="s">
        <v>221</v>
      </c>
    </row>
    <row r="1203" spans="1:7">
      <c r="A1203" s="1136">
        <v>1174691973</v>
      </c>
      <c r="B1203" s="1137" t="s">
        <v>952</v>
      </c>
      <c r="C1203" s="1137" t="s">
        <v>6</v>
      </c>
      <c r="D1203" s="1137"/>
      <c r="E1203" s="1137"/>
      <c r="F1203" s="1137" t="s">
        <v>200</v>
      </c>
      <c r="G1203" s="1137" t="s">
        <v>199</v>
      </c>
    </row>
    <row r="1204" spans="1:7">
      <c r="A1204" s="1136">
        <v>1174704271</v>
      </c>
      <c r="B1204" s="1137" t="s">
        <v>1666</v>
      </c>
      <c r="C1204" s="1137" t="s">
        <v>6</v>
      </c>
      <c r="D1204" s="1137"/>
      <c r="E1204" s="1137"/>
      <c r="F1204" s="1137" t="s">
        <v>222</v>
      </c>
      <c r="G1204" s="1137" t="s">
        <v>221</v>
      </c>
    </row>
    <row r="1205" spans="1:7">
      <c r="A1205" s="1136">
        <v>1174740572</v>
      </c>
      <c r="B1205" s="1137" t="s">
        <v>1667</v>
      </c>
      <c r="C1205" s="1137" t="s">
        <v>6</v>
      </c>
      <c r="D1205" s="1137"/>
      <c r="E1205" s="1137"/>
      <c r="F1205" s="1137" t="s">
        <v>222</v>
      </c>
      <c r="G1205" s="1137" t="s">
        <v>221</v>
      </c>
    </row>
    <row r="1206" spans="1:7">
      <c r="A1206" s="1136">
        <v>1174748732</v>
      </c>
      <c r="B1206" s="1137" t="s">
        <v>1668</v>
      </c>
      <c r="C1206" s="1137" t="s">
        <v>6</v>
      </c>
      <c r="D1206" s="1137"/>
      <c r="E1206" s="1137"/>
      <c r="F1206" s="1137" t="s">
        <v>212</v>
      </c>
      <c r="G1206" s="1137" t="s">
        <v>211</v>
      </c>
    </row>
    <row r="1207" spans="1:7">
      <c r="A1207" s="1136">
        <v>1174749813</v>
      </c>
      <c r="B1207" s="1137" t="s">
        <v>1669</v>
      </c>
      <c r="C1207" s="1137" t="s">
        <v>6</v>
      </c>
      <c r="D1207" s="1137"/>
      <c r="E1207" s="1137"/>
      <c r="F1207" s="1137" t="s">
        <v>222</v>
      </c>
      <c r="G1207" s="1137" t="s">
        <v>221</v>
      </c>
    </row>
    <row r="1208" spans="1:7">
      <c r="A1208" s="1136">
        <v>1174787086</v>
      </c>
      <c r="B1208" s="1137" t="s">
        <v>1670</v>
      </c>
      <c r="C1208" s="1137" t="s">
        <v>6</v>
      </c>
      <c r="D1208" s="1137"/>
      <c r="E1208" s="1137"/>
      <c r="F1208" s="1137" t="s">
        <v>222</v>
      </c>
      <c r="G1208" s="1137" t="s">
        <v>221</v>
      </c>
    </row>
    <row r="1209" spans="1:7">
      <c r="A1209" s="1136">
        <v>1174791302</v>
      </c>
      <c r="B1209" s="1137" t="s">
        <v>1671</v>
      </c>
      <c r="C1209" s="1137" t="s">
        <v>6</v>
      </c>
      <c r="D1209" s="1137"/>
      <c r="E1209" s="1137"/>
      <c r="F1209" s="1137" t="s">
        <v>200</v>
      </c>
      <c r="G1209" s="1137" t="s">
        <v>199</v>
      </c>
    </row>
    <row r="1210" spans="1:7">
      <c r="A1210" s="1136">
        <v>1174804857</v>
      </c>
      <c r="B1210" s="1137" t="s">
        <v>1672</v>
      </c>
      <c r="C1210" s="1137" t="s">
        <v>6</v>
      </c>
      <c r="D1210" s="1137"/>
      <c r="E1210" s="1137"/>
      <c r="F1210" s="1137" t="s">
        <v>222</v>
      </c>
      <c r="G1210" s="1137" t="s">
        <v>221</v>
      </c>
    </row>
    <row r="1211" spans="1:7">
      <c r="A1211" s="1136">
        <v>1174811720</v>
      </c>
      <c r="B1211" s="1137" t="s">
        <v>1673</v>
      </c>
      <c r="C1211" s="1137" t="s">
        <v>6</v>
      </c>
      <c r="D1211" s="1137"/>
      <c r="E1211" s="1137"/>
      <c r="F1211" s="1137" t="s">
        <v>200</v>
      </c>
      <c r="G1211" s="1137" t="s">
        <v>199</v>
      </c>
    </row>
    <row r="1212" spans="1:7">
      <c r="A1212" s="1136">
        <v>1174816315</v>
      </c>
      <c r="B1212" s="1137" t="s">
        <v>1674</v>
      </c>
      <c r="C1212" s="1137" t="s">
        <v>6</v>
      </c>
      <c r="D1212" s="1137"/>
      <c r="E1212" s="1137"/>
      <c r="F1212" s="1137" t="s">
        <v>222</v>
      </c>
      <c r="G1212" s="1137" t="s">
        <v>221</v>
      </c>
    </row>
    <row r="1213" spans="1:7">
      <c r="A1213" s="1136">
        <v>1174820911</v>
      </c>
      <c r="B1213" s="1137" t="s">
        <v>1270</v>
      </c>
      <c r="C1213" s="1137" t="s">
        <v>359</v>
      </c>
      <c r="D1213" s="1137" t="s">
        <v>365</v>
      </c>
      <c r="E1213" s="1137" t="s">
        <v>135</v>
      </c>
      <c r="F1213" s="1137" t="s">
        <v>222</v>
      </c>
      <c r="G1213" s="1137" t="s">
        <v>221</v>
      </c>
    </row>
    <row r="1214" spans="1:7">
      <c r="A1214" s="1136">
        <v>1174822016</v>
      </c>
      <c r="B1214" s="1137" t="s">
        <v>1675</v>
      </c>
      <c r="C1214" s="1137" t="s">
        <v>6</v>
      </c>
      <c r="D1214" s="1137"/>
      <c r="E1214" s="1137"/>
      <c r="F1214" s="1137" t="s">
        <v>200</v>
      </c>
      <c r="G1214" s="1137" t="s">
        <v>199</v>
      </c>
    </row>
    <row r="1215" spans="1:7">
      <c r="A1215" s="1136">
        <v>1174848318</v>
      </c>
      <c r="B1215" s="1137" t="s">
        <v>1676</v>
      </c>
      <c r="C1215" s="1137" t="s">
        <v>6</v>
      </c>
      <c r="D1215" s="1137"/>
      <c r="E1215" s="1137"/>
      <c r="F1215" s="1137" t="s">
        <v>208</v>
      </c>
      <c r="G1215" s="1137" t="s">
        <v>207</v>
      </c>
    </row>
    <row r="1216" spans="1:7">
      <c r="A1216" s="1136">
        <v>1174851221</v>
      </c>
      <c r="B1216" s="1137" t="s">
        <v>1677</v>
      </c>
      <c r="C1216" s="1137" t="s">
        <v>6</v>
      </c>
      <c r="D1216" s="1137"/>
      <c r="E1216" s="1137"/>
      <c r="F1216" s="1137" t="s">
        <v>222</v>
      </c>
      <c r="G1216" s="1137" t="s">
        <v>221</v>
      </c>
    </row>
    <row r="1217" spans="1:7">
      <c r="A1217" s="1136">
        <v>1174859216</v>
      </c>
      <c r="B1217" s="1137" t="s">
        <v>1678</v>
      </c>
      <c r="C1217" s="1137" t="s">
        <v>6</v>
      </c>
      <c r="D1217" s="1137"/>
      <c r="E1217" s="1137"/>
      <c r="F1217" s="1137" t="s">
        <v>200</v>
      </c>
      <c r="G1217" s="1137" t="s">
        <v>199</v>
      </c>
    </row>
    <row r="1218" spans="1:7">
      <c r="A1218" s="1136">
        <v>1174872979</v>
      </c>
      <c r="B1218" s="1137" t="s">
        <v>1679</v>
      </c>
      <c r="C1218" s="1137" t="s">
        <v>6</v>
      </c>
      <c r="D1218" s="1137"/>
      <c r="E1218" s="1137"/>
      <c r="F1218" s="1137" t="s">
        <v>220</v>
      </c>
      <c r="G1218" s="1137" t="s">
        <v>219</v>
      </c>
    </row>
    <row r="1219" spans="1:7">
      <c r="A1219" s="1136">
        <v>1174895863</v>
      </c>
      <c r="B1219" s="1137" t="s">
        <v>1680</v>
      </c>
      <c r="C1219" s="1137" t="s">
        <v>6</v>
      </c>
      <c r="D1219" s="1137"/>
      <c r="E1219" s="1137"/>
      <c r="F1219" s="1137" t="s">
        <v>200</v>
      </c>
      <c r="G1219" s="1137" t="s">
        <v>199</v>
      </c>
    </row>
    <row r="1220" spans="1:7">
      <c r="A1220" s="1136">
        <v>1174955501</v>
      </c>
      <c r="B1220" s="1137" t="s">
        <v>1681</v>
      </c>
      <c r="C1220" s="1137" t="s">
        <v>6</v>
      </c>
      <c r="D1220" s="1137"/>
      <c r="E1220" s="1137"/>
      <c r="F1220" s="1137" t="s">
        <v>222</v>
      </c>
      <c r="G1220" s="1137" t="s">
        <v>221</v>
      </c>
    </row>
    <row r="1221" spans="1:7">
      <c r="A1221" s="1136">
        <v>1174956087</v>
      </c>
      <c r="B1221" s="1137" t="s">
        <v>1271</v>
      </c>
      <c r="C1221" s="1137" t="s">
        <v>359</v>
      </c>
      <c r="D1221" s="1137" t="s">
        <v>365</v>
      </c>
      <c r="E1221" s="1137" t="s">
        <v>135</v>
      </c>
      <c r="F1221" s="1137" t="s">
        <v>208</v>
      </c>
      <c r="G1221" s="1137" t="s">
        <v>207</v>
      </c>
    </row>
    <row r="1222" spans="1:7">
      <c r="A1222" s="1136">
        <v>1174962572</v>
      </c>
      <c r="B1222" s="1137" t="s">
        <v>1682</v>
      </c>
      <c r="C1222" s="1137" t="s">
        <v>6</v>
      </c>
      <c r="D1222" s="1137"/>
      <c r="E1222" s="1137"/>
      <c r="F1222" s="1137" t="s">
        <v>224</v>
      </c>
      <c r="G1222" s="1137" t="s">
        <v>223</v>
      </c>
    </row>
    <row r="1223" spans="1:7">
      <c r="A1223" s="1136">
        <v>1174968561</v>
      </c>
      <c r="B1223" s="1137" t="s">
        <v>1272</v>
      </c>
      <c r="C1223" s="1137" t="s">
        <v>359</v>
      </c>
      <c r="D1223" s="1137" t="s">
        <v>360</v>
      </c>
      <c r="E1223" s="1137" t="s">
        <v>153</v>
      </c>
      <c r="F1223" s="1137" t="s">
        <v>222</v>
      </c>
      <c r="G1223" s="1137" t="s">
        <v>221</v>
      </c>
    </row>
    <row r="1224" spans="1:7">
      <c r="A1224" s="1136">
        <v>1174985110</v>
      </c>
      <c r="B1224" s="1137" t="s">
        <v>1273</v>
      </c>
      <c r="C1224" s="1137" t="s">
        <v>359</v>
      </c>
      <c r="D1224" s="1137" t="s">
        <v>362</v>
      </c>
      <c r="E1224" s="1137" t="s">
        <v>139</v>
      </c>
      <c r="F1224" s="1137" t="s">
        <v>222</v>
      </c>
      <c r="G1224" s="1137" t="s">
        <v>221</v>
      </c>
    </row>
    <row r="1225" spans="1:7">
      <c r="A1225" s="1136">
        <v>1174997222</v>
      </c>
      <c r="B1225" s="1137" t="s">
        <v>1683</v>
      </c>
      <c r="C1225" s="1137" t="s">
        <v>6</v>
      </c>
      <c r="D1225" s="1137"/>
      <c r="E1225" s="1137"/>
      <c r="F1225" s="1137" t="s">
        <v>222</v>
      </c>
      <c r="G1225" s="1137" t="s">
        <v>221</v>
      </c>
    </row>
    <row r="1226" spans="1:7">
      <c r="A1226" s="1136">
        <v>1175018606</v>
      </c>
      <c r="B1226" s="1137" t="s">
        <v>1684</v>
      </c>
      <c r="C1226" s="1137" t="s">
        <v>6</v>
      </c>
      <c r="D1226" s="1137"/>
      <c r="E1226" s="1137"/>
      <c r="F1226" s="1137" t="s">
        <v>222</v>
      </c>
      <c r="G1226" s="1137" t="s">
        <v>221</v>
      </c>
    </row>
    <row r="1227" spans="1:7">
      <c r="A1227" s="1136">
        <v>1175024349</v>
      </c>
      <c r="B1227" s="1137" t="s">
        <v>1685</v>
      </c>
      <c r="C1227" s="1137" t="s">
        <v>6</v>
      </c>
      <c r="D1227" s="1137"/>
      <c r="E1227" s="1137"/>
      <c r="F1227" s="1137" t="s">
        <v>222</v>
      </c>
      <c r="G1227" s="1137" t="s">
        <v>221</v>
      </c>
    </row>
    <row r="1228" spans="1:7">
      <c r="A1228" s="1136">
        <v>1175035600</v>
      </c>
      <c r="B1228" s="1137" t="s">
        <v>1274</v>
      </c>
      <c r="C1228" s="1137" t="s">
        <v>359</v>
      </c>
      <c r="D1228" s="1137" t="s">
        <v>363</v>
      </c>
      <c r="E1228" s="1137" t="s">
        <v>143</v>
      </c>
      <c r="F1228" s="1137" t="s">
        <v>222</v>
      </c>
      <c r="G1228" s="1137" t="s">
        <v>221</v>
      </c>
    </row>
    <row r="1229" spans="1:7">
      <c r="A1229" s="1136">
        <v>1175090605</v>
      </c>
      <c r="B1229" s="1137" t="s">
        <v>1686</v>
      </c>
      <c r="C1229" s="1137" t="s">
        <v>6</v>
      </c>
      <c r="D1229" s="1137"/>
      <c r="E1229" s="1137"/>
      <c r="F1229" s="1137" t="s">
        <v>222</v>
      </c>
      <c r="G1229" s="1137" t="s">
        <v>221</v>
      </c>
    </row>
    <row r="1230" spans="1:7">
      <c r="A1230" s="1136">
        <v>1175098632</v>
      </c>
      <c r="B1230" s="1137" t="s">
        <v>1687</v>
      </c>
      <c r="C1230" s="1137" t="s">
        <v>6</v>
      </c>
      <c r="D1230" s="1137"/>
      <c r="E1230" s="1137"/>
      <c r="F1230" s="1137" t="s">
        <v>212</v>
      </c>
      <c r="G1230" s="1137" t="s">
        <v>211</v>
      </c>
    </row>
    <row r="1231" spans="1:7">
      <c r="A1231" s="1136">
        <v>1175099663</v>
      </c>
      <c r="B1231" s="1137" t="s">
        <v>1275</v>
      </c>
      <c r="C1231" s="1137" t="s">
        <v>359</v>
      </c>
      <c r="D1231" s="1137" t="s">
        <v>362</v>
      </c>
      <c r="E1231" s="1137" t="s">
        <v>139</v>
      </c>
      <c r="F1231" s="1137" t="s">
        <v>222</v>
      </c>
      <c r="G1231" s="1137" t="s">
        <v>221</v>
      </c>
    </row>
    <row r="1232" spans="1:7">
      <c r="A1232" s="1136">
        <v>1175102640</v>
      </c>
      <c r="B1232" s="1137" t="s">
        <v>1688</v>
      </c>
      <c r="C1232" s="1137" t="s">
        <v>6</v>
      </c>
      <c r="D1232" s="1137"/>
      <c r="E1232" s="1137"/>
      <c r="F1232" s="1137" t="s">
        <v>220</v>
      </c>
      <c r="G1232" s="1137" t="s">
        <v>219</v>
      </c>
    </row>
    <row r="1233" spans="1:7">
      <c r="A1233" s="1136">
        <v>1175122473</v>
      </c>
      <c r="B1233" s="1137" t="s">
        <v>1689</v>
      </c>
      <c r="C1233" s="1137" t="s">
        <v>6</v>
      </c>
      <c r="D1233" s="1137"/>
      <c r="E1233" s="1137"/>
      <c r="F1233" s="1137" t="s">
        <v>222</v>
      </c>
      <c r="G1233" s="1137" t="s">
        <v>221</v>
      </c>
    </row>
    <row r="1234" spans="1:7">
      <c r="A1234" s="1136">
        <v>1175161562</v>
      </c>
      <c r="B1234" s="1137" t="s">
        <v>1690</v>
      </c>
      <c r="C1234" s="1137" t="s">
        <v>6</v>
      </c>
      <c r="D1234" s="1137"/>
      <c r="E1234" s="1137"/>
      <c r="F1234" s="1137" t="s">
        <v>220</v>
      </c>
      <c r="G1234" s="1137" t="s">
        <v>219</v>
      </c>
    </row>
    <row r="1235" spans="1:7">
      <c r="A1235" s="1136">
        <v>1175163337</v>
      </c>
      <c r="B1235" s="1137" t="s">
        <v>1691</v>
      </c>
      <c r="C1235" s="1137" t="s">
        <v>6</v>
      </c>
      <c r="D1235" s="1137"/>
      <c r="E1235" s="1137"/>
      <c r="F1235" s="1137" t="s">
        <v>222</v>
      </c>
      <c r="G1235" s="1137" t="s">
        <v>221</v>
      </c>
    </row>
    <row r="1236" spans="1:7">
      <c r="A1236" s="1136">
        <v>1175175372</v>
      </c>
      <c r="B1236" s="1137" t="s">
        <v>1692</v>
      </c>
      <c r="C1236" s="1137" t="s">
        <v>6</v>
      </c>
      <c r="D1236" s="1137"/>
      <c r="E1236" s="1137"/>
      <c r="F1236" s="1137" t="s">
        <v>222</v>
      </c>
      <c r="G1236" s="1137" t="s">
        <v>221</v>
      </c>
    </row>
    <row r="1237" spans="1:7">
      <c r="A1237" s="1136">
        <v>1175185538</v>
      </c>
      <c r="B1237" s="1137" t="s">
        <v>1693</v>
      </c>
      <c r="C1237" s="1137" t="s">
        <v>6</v>
      </c>
      <c r="D1237" s="1137"/>
      <c r="E1237" s="1137"/>
      <c r="F1237" s="1137" t="s">
        <v>222</v>
      </c>
      <c r="G1237" s="1137" t="s">
        <v>221</v>
      </c>
    </row>
    <row r="1238" spans="1:7">
      <c r="A1238" s="1136">
        <v>1175198523</v>
      </c>
      <c r="B1238" s="1137" t="s">
        <v>1694</v>
      </c>
      <c r="C1238" s="1137" t="s">
        <v>6</v>
      </c>
      <c r="D1238" s="1137"/>
      <c r="E1238" s="1137"/>
      <c r="F1238" s="1137" t="s">
        <v>202</v>
      </c>
      <c r="G1238" s="1137" t="s">
        <v>201</v>
      </c>
    </row>
    <row r="1239" spans="1:7">
      <c r="A1239" s="1136">
        <v>1175206110</v>
      </c>
      <c r="B1239" s="1137" t="s">
        <v>1695</v>
      </c>
      <c r="C1239" s="1137" t="s">
        <v>6</v>
      </c>
      <c r="D1239" s="1137"/>
      <c r="E1239" s="1137"/>
      <c r="F1239" s="1137" t="s">
        <v>222</v>
      </c>
      <c r="G1239" s="1137" t="s">
        <v>221</v>
      </c>
    </row>
    <row r="1240" spans="1:7">
      <c r="A1240" s="1136">
        <v>1175210823</v>
      </c>
      <c r="B1240" s="1137" t="s">
        <v>1696</v>
      </c>
      <c r="C1240" s="1137" t="s">
        <v>6</v>
      </c>
      <c r="D1240" s="1137"/>
      <c r="E1240" s="1137"/>
      <c r="F1240" s="1137" t="s">
        <v>222</v>
      </c>
      <c r="G1240" s="1137" t="s">
        <v>221</v>
      </c>
    </row>
    <row r="1241" spans="1:7">
      <c r="A1241" s="1136">
        <v>1175229534</v>
      </c>
      <c r="B1241" s="1137" t="s">
        <v>314</v>
      </c>
      <c r="C1241" s="1137" t="s">
        <v>359</v>
      </c>
      <c r="D1241" s="1137" t="s">
        <v>365</v>
      </c>
      <c r="E1241" s="1137" t="s">
        <v>135</v>
      </c>
      <c r="F1241" s="1137" t="s">
        <v>214</v>
      </c>
      <c r="G1241" s="1137" t="s">
        <v>213</v>
      </c>
    </row>
    <row r="1242" spans="1:7">
      <c r="A1242" s="1136">
        <v>1175241133</v>
      </c>
      <c r="B1242" s="1137" t="s">
        <v>1697</v>
      </c>
      <c r="C1242" s="1137" t="s">
        <v>6</v>
      </c>
      <c r="D1242" s="1137"/>
      <c r="E1242" s="1137"/>
      <c r="F1242" s="1137" t="s">
        <v>222</v>
      </c>
      <c r="G1242" s="1137" t="s">
        <v>221</v>
      </c>
    </row>
    <row r="1243" spans="1:7">
      <c r="A1243" s="1136">
        <v>1175243972</v>
      </c>
      <c r="B1243" s="1137" t="s">
        <v>1698</v>
      </c>
      <c r="C1243" s="1137" t="s">
        <v>6</v>
      </c>
      <c r="D1243" s="1137"/>
      <c r="E1243" s="1137"/>
      <c r="F1243" s="1137" t="s">
        <v>220</v>
      </c>
      <c r="G1243" s="1137" t="s">
        <v>219</v>
      </c>
    </row>
    <row r="1244" spans="1:7">
      <c r="A1244" s="1136">
        <v>1175244863</v>
      </c>
      <c r="B1244" s="1137" t="s">
        <v>1276</v>
      </c>
      <c r="C1244" s="1137" t="s">
        <v>359</v>
      </c>
      <c r="D1244" s="1137" t="s">
        <v>363</v>
      </c>
      <c r="E1244" s="1137" t="s">
        <v>143</v>
      </c>
      <c r="F1244" s="1137" t="s">
        <v>222</v>
      </c>
      <c r="G1244" s="1137" t="s">
        <v>221</v>
      </c>
    </row>
    <row r="1245" spans="1:7">
      <c r="A1245" s="1136">
        <v>1175254581</v>
      </c>
      <c r="B1245" s="1137" t="s">
        <v>1699</v>
      </c>
      <c r="C1245" s="1137" t="s">
        <v>6</v>
      </c>
      <c r="D1245" s="1137"/>
      <c r="E1245" s="1137"/>
      <c r="F1245" s="1137" t="s">
        <v>222</v>
      </c>
      <c r="G1245" s="1137" t="s">
        <v>221</v>
      </c>
    </row>
    <row r="1246" spans="1:7">
      <c r="A1246" s="1136">
        <v>1175257642</v>
      </c>
      <c r="B1246" s="1137" t="s">
        <v>1277</v>
      </c>
      <c r="C1246" s="1137" t="s">
        <v>359</v>
      </c>
      <c r="D1246" s="1137" t="s">
        <v>364</v>
      </c>
      <c r="E1246" s="1137" t="s">
        <v>146</v>
      </c>
      <c r="F1246" s="1137" t="s">
        <v>222</v>
      </c>
      <c r="G1246" s="1137" t="s">
        <v>221</v>
      </c>
    </row>
    <row r="1247" spans="1:7">
      <c r="A1247" s="1136">
        <v>1175289462</v>
      </c>
      <c r="B1247" s="1137" t="s">
        <v>1278</v>
      </c>
      <c r="C1247" s="1137" t="s">
        <v>359</v>
      </c>
      <c r="D1247" s="1137" t="s">
        <v>360</v>
      </c>
      <c r="E1247" s="1137" t="s">
        <v>153</v>
      </c>
      <c r="F1247" s="1137" t="s">
        <v>200</v>
      </c>
      <c r="G1247" s="1137" t="s">
        <v>199</v>
      </c>
    </row>
    <row r="1248" spans="1:7">
      <c r="A1248" s="1136">
        <v>1175314609</v>
      </c>
      <c r="B1248" s="1137" t="s">
        <v>1700</v>
      </c>
      <c r="C1248" s="1137" t="s">
        <v>6</v>
      </c>
      <c r="D1248" s="1137"/>
      <c r="E1248" s="1137"/>
      <c r="F1248" s="1137" t="s">
        <v>204</v>
      </c>
      <c r="G1248" s="1137" t="s">
        <v>203</v>
      </c>
    </row>
    <row r="1249" spans="1:7">
      <c r="A1249" s="1136">
        <v>1175373746</v>
      </c>
      <c r="B1249" s="1137" t="s">
        <v>1701</v>
      </c>
      <c r="C1249" s="1137" t="s">
        <v>6</v>
      </c>
      <c r="D1249" s="1137"/>
      <c r="E1249" s="1137"/>
      <c r="F1249" s="1137" t="s">
        <v>222</v>
      </c>
      <c r="G1249" s="1137" t="s">
        <v>221</v>
      </c>
    </row>
    <row r="1250" spans="1:7">
      <c r="A1250" s="1136">
        <v>1175421529</v>
      </c>
      <c r="B1250" s="1137" t="s">
        <v>1702</v>
      </c>
      <c r="C1250" s="1137" t="s">
        <v>6</v>
      </c>
      <c r="D1250" s="1137"/>
      <c r="E1250" s="1137"/>
      <c r="F1250" s="1137" t="s">
        <v>222</v>
      </c>
      <c r="G1250" s="1137" t="s">
        <v>221</v>
      </c>
    </row>
    <row r="1251" spans="1:7">
      <c r="A1251" s="1136">
        <v>1175421818</v>
      </c>
      <c r="B1251" s="1137" t="s">
        <v>1703</v>
      </c>
      <c r="C1251" s="1137" t="s">
        <v>6</v>
      </c>
      <c r="D1251" s="1137"/>
      <c r="E1251" s="1137"/>
      <c r="F1251" s="1137" t="s">
        <v>226</v>
      </c>
      <c r="G1251" s="1137" t="s">
        <v>225</v>
      </c>
    </row>
    <row r="1252" spans="1:7">
      <c r="A1252" s="1136">
        <v>1175427328</v>
      </c>
      <c r="B1252" s="1137" t="s">
        <v>1704</v>
      </c>
      <c r="C1252" s="1137" t="s">
        <v>6</v>
      </c>
      <c r="D1252" s="1137"/>
      <c r="E1252" s="1137"/>
      <c r="F1252" s="1137" t="s">
        <v>222</v>
      </c>
      <c r="G1252" s="1137" t="s">
        <v>221</v>
      </c>
    </row>
    <row r="1253" spans="1:7">
      <c r="A1253" s="1136">
        <v>1175443465</v>
      </c>
      <c r="B1253" s="1137" t="s">
        <v>1705</v>
      </c>
      <c r="C1253" s="1137" t="s">
        <v>6</v>
      </c>
      <c r="D1253" s="1137"/>
      <c r="E1253" s="1137"/>
      <c r="F1253" s="1137" t="s">
        <v>220</v>
      </c>
      <c r="G1253" s="1137" t="s">
        <v>219</v>
      </c>
    </row>
    <row r="1254" spans="1:7">
      <c r="A1254" s="1136">
        <v>1175453977</v>
      </c>
      <c r="B1254" s="1137" t="s">
        <v>1706</v>
      </c>
      <c r="C1254" s="1137" t="s">
        <v>6</v>
      </c>
      <c r="D1254" s="1137"/>
      <c r="E1254" s="1137"/>
      <c r="F1254" s="1137" t="s">
        <v>226</v>
      </c>
      <c r="G1254" s="1137" t="s">
        <v>225</v>
      </c>
    </row>
    <row r="1255" spans="1:7">
      <c r="A1255" s="1136">
        <v>1175455287</v>
      </c>
      <c r="B1255" s="1137" t="s">
        <v>1707</v>
      </c>
      <c r="C1255" s="1137" t="s">
        <v>6</v>
      </c>
      <c r="D1255" s="1137"/>
      <c r="E1255" s="1137"/>
      <c r="F1255" s="1137" t="s">
        <v>222</v>
      </c>
      <c r="G1255" s="1137" t="s">
        <v>221</v>
      </c>
    </row>
    <row r="1256" spans="1:7">
      <c r="A1256" s="1136">
        <v>1175461947</v>
      </c>
      <c r="B1256" s="1137" t="s">
        <v>1708</v>
      </c>
      <c r="C1256" s="1137" t="s">
        <v>6</v>
      </c>
      <c r="D1256" s="1137"/>
      <c r="E1256" s="1137"/>
      <c r="F1256" s="1137" t="s">
        <v>200</v>
      </c>
      <c r="G1256" s="1137" t="s">
        <v>199</v>
      </c>
    </row>
    <row r="1257" spans="1:7">
      <c r="A1257" s="1136">
        <v>1175481911</v>
      </c>
      <c r="B1257" s="1137" t="s">
        <v>1709</v>
      </c>
      <c r="C1257" s="1137" t="s">
        <v>6</v>
      </c>
      <c r="D1257" s="1137"/>
      <c r="E1257" s="1137"/>
      <c r="F1257" s="1137" t="s">
        <v>200</v>
      </c>
      <c r="G1257" s="1137" t="s">
        <v>199</v>
      </c>
    </row>
    <row r="1258" spans="1:7">
      <c r="A1258" s="1136">
        <v>1175509737</v>
      </c>
      <c r="B1258" s="1137" t="s">
        <v>1710</v>
      </c>
      <c r="C1258" s="1137" t="s">
        <v>6</v>
      </c>
      <c r="D1258" s="1137"/>
      <c r="E1258" s="1137"/>
      <c r="F1258" s="1137" t="s">
        <v>220</v>
      </c>
      <c r="G1258" s="1137" t="s">
        <v>219</v>
      </c>
    </row>
    <row r="1259" spans="1:7">
      <c r="A1259" s="1136">
        <v>1175526145</v>
      </c>
      <c r="B1259" s="1137" t="s">
        <v>1711</v>
      </c>
      <c r="C1259" s="1137" t="s">
        <v>6</v>
      </c>
      <c r="D1259" s="1137"/>
      <c r="E1259" s="1137"/>
      <c r="F1259" s="1137" t="s">
        <v>222</v>
      </c>
      <c r="G1259" s="1137" t="s">
        <v>221</v>
      </c>
    </row>
    <row r="1260" spans="1:7">
      <c r="A1260" s="1136">
        <v>1175556340</v>
      </c>
      <c r="B1260" s="1137" t="s">
        <v>1712</v>
      </c>
      <c r="C1260" s="1137" t="s">
        <v>6</v>
      </c>
      <c r="D1260" s="1137"/>
      <c r="E1260" s="1137"/>
      <c r="F1260" s="1137" t="s">
        <v>222</v>
      </c>
      <c r="G1260" s="1137" t="s">
        <v>221</v>
      </c>
    </row>
    <row r="1261" spans="1:7">
      <c r="A1261" s="1136">
        <v>1175559831</v>
      </c>
      <c r="B1261" s="1137" t="s">
        <v>1713</v>
      </c>
      <c r="C1261" s="1137" t="s">
        <v>6</v>
      </c>
      <c r="D1261" s="1137"/>
      <c r="E1261" s="1137"/>
      <c r="F1261" s="1137" t="s">
        <v>222</v>
      </c>
      <c r="G1261" s="1137" t="s">
        <v>221</v>
      </c>
    </row>
    <row r="1262" spans="1:7">
      <c r="A1262" s="1136">
        <v>1175597161</v>
      </c>
      <c r="B1262" s="1137" t="s">
        <v>1714</v>
      </c>
      <c r="C1262" s="1137" t="s">
        <v>6</v>
      </c>
      <c r="D1262" s="1137"/>
      <c r="E1262" s="1137"/>
      <c r="F1262" s="1137" t="s">
        <v>222</v>
      </c>
      <c r="G1262" s="1137" t="s">
        <v>221</v>
      </c>
    </row>
    <row r="1263" spans="1:7">
      <c r="A1263" s="1136">
        <v>1175599100</v>
      </c>
      <c r="B1263" s="1137" t="s">
        <v>1279</v>
      </c>
      <c r="C1263" s="1137" t="s">
        <v>359</v>
      </c>
      <c r="D1263" s="1137" t="s">
        <v>360</v>
      </c>
      <c r="E1263" s="1137" t="s">
        <v>153</v>
      </c>
      <c r="F1263" s="1137" t="s">
        <v>214</v>
      </c>
      <c r="G1263" s="1137" t="s">
        <v>213</v>
      </c>
    </row>
    <row r="1264" spans="1:7">
      <c r="A1264" s="1136">
        <v>1175601161</v>
      </c>
      <c r="B1264" s="1137" t="s">
        <v>1715</v>
      </c>
      <c r="C1264" s="1137" t="s">
        <v>6</v>
      </c>
      <c r="D1264" s="1137"/>
      <c r="E1264" s="1137"/>
      <c r="F1264" s="1137" t="s">
        <v>210</v>
      </c>
      <c r="G1264" s="1137" t="s">
        <v>209</v>
      </c>
    </row>
    <row r="1265" spans="1:7">
      <c r="A1265" s="1136">
        <v>1175607861</v>
      </c>
      <c r="B1265" s="1137" t="s">
        <v>1716</v>
      </c>
      <c r="C1265" s="1137" t="s">
        <v>6</v>
      </c>
      <c r="D1265" s="1137"/>
      <c r="E1265" s="1137"/>
      <c r="F1265" s="1137" t="s">
        <v>222</v>
      </c>
      <c r="G1265" s="1137" t="s">
        <v>221</v>
      </c>
    </row>
    <row r="1266" spans="1:7">
      <c r="A1266" s="1136">
        <v>1175617738</v>
      </c>
      <c r="B1266" s="1137" t="s">
        <v>498</v>
      </c>
      <c r="C1266" s="1137" t="s">
        <v>359</v>
      </c>
      <c r="D1266" s="1137" t="s">
        <v>403</v>
      </c>
      <c r="E1266" s="1137" t="s">
        <v>95</v>
      </c>
      <c r="F1266" s="1137" t="s">
        <v>222</v>
      </c>
      <c r="G1266" s="1137" t="s">
        <v>221</v>
      </c>
    </row>
    <row r="1267" spans="1:7">
      <c r="A1267" s="1136">
        <v>1175696948</v>
      </c>
      <c r="B1267" s="1137" t="s">
        <v>1717</v>
      </c>
      <c r="C1267" s="1137" t="s">
        <v>6</v>
      </c>
      <c r="D1267" s="1137"/>
      <c r="E1267" s="1137"/>
      <c r="F1267" s="1137" t="s">
        <v>222</v>
      </c>
      <c r="G1267" s="1137" t="s">
        <v>221</v>
      </c>
    </row>
    <row r="1268" spans="1:7">
      <c r="A1268" s="1136">
        <v>1175714675</v>
      </c>
      <c r="B1268" s="1137" t="s">
        <v>1718</v>
      </c>
      <c r="C1268" s="1137" t="s">
        <v>6</v>
      </c>
      <c r="D1268" s="1137"/>
      <c r="E1268" s="1137"/>
      <c r="F1268" s="1137" t="s">
        <v>222</v>
      </c>
      <c r="G1268" s="1137" t="s">
        <v>221</v>
      </c>
    </row>
    <row r="1269" spans="1:7">
      <c r="A1269" s="1136">
        <v>1175735829</v>
      </c>
      <c r="B1269" s="1137" t="s">
        <v>1719</v>
      </c>
      <c r="C1269" s="1137" t="s">
        <v>6</v>
      </c>
      <c r="D1269" s="1137"/>
      <c r="E1269" s="1137"/>
      <c r="F1269" s="1137" t="s">
        <v>222</v>
      </c>
      <c r="G1269" s="1137" t="s">
        <v>221</v>
      </c>
    </row>
    <row r="1270" spans="1:7">
      <c r="A1270" s="1136">
        <v>1175771410</v>
      </c>
      <c r="B1270" s="1137" t="s">
        <v>1720</v>
      </c>
      <c r="C1270" s="1137" t="s">
        <v>6</v>
      </c>
      <c r="D1270" s="1137"/>
      <c r="E1270" s="1137"/>
      <c r="F1270" s="1137" t="s">
        <v>222</v>
      </c>
      <c r="G1270" s="1137" t="s">
        <v>221</v>
      </c>
    </row>
    <row r="1271" spans="1:7">
      <c r="A1271" s="1136">
        <v>1175827444</v>
      </c>
      <c r="B1271" s="1137" t="s">
        <v>1721</v>
      </c>
      <c r="C1271" s="1137" t="s">
        <v>6</v>
      </c>
      <c r="D1271" s="1137"/>
      <c r="E1271" s="1137"/>
      <c r="F1271" s="1137" t="s">
        <v>222</v>
      </c>
      <c r="G1271" s="1137" t="s">
        <v>221</v>
      </c>
    </row>
    <row r="1272" spans="1:7">
      <c r="A1272" s="1136">
        <v>1175830950</v>
      </c>
      <c r="B1272" s="1137" t="s">
        <v>1722</v>
      </c>
      <c r="C1272" s="1137" t="s">
        <v>6</v>
      </c>
      <c r="D1272" s="1137"/>
      <c r="E1272" s="1137"/>
      <c r="F1272" s="1137" t="s">
        <v>200</v>
      </c>
      <c r="G1272" s="1137" t="s">
        <v>199</v>
      </c>
    </row>
    <row r="1273" spans="1:7">
      <c r="A1273" s="1136">
        <v>1175881037</v>
      </c>
      <c r="B1273" s="1137" t="s">
        <v>1723</v>
      </c>
      <c r="C1273" s="1137" t="s">
        <v>6</v>
      </c>
      <c r="D1273" s="1137"/>
      <c r="E1273" s="1137"/>
      <c r="F1273" s="1137" t="s">
        <v>222</v>
      </c>
      <c r="G1273" s="1137" t="s">
        <v>221</v>
      </c>
    </row>
    <row r="1274" spans="1:7">
      <c r="A1274" s="1136">
        <v>1175888636</v>
      </c>
      <c r="B1274" s="1137" t="s">
        <v>1724</v>
      </c>
      <c r="C1274" s="1137" t="s">
        <v>6</v>
      </c>
      <c r="D1274" s="1137"/>
      <c r="E1274" s="1137"/>
      <c r="F1274" s="1137" t="s">
        <v>222</v>
      </c>
      <c r="G1274" s="1137" t="s">
        <v>221</v>
      </c>
    </row>
    <row r="1275" spans="1:7">
      <c r="A1275" s="1136">
        <v>1175894378</v>
      </c>
      <c r="B1275" s="1137" t="s">
        <v>1725</v>
      </c>
      <c r="C1275" s="1137" t="s">
        <v>6</v>
      </c>
      <c r="D1275" s="1137"/>
      <c r="E1275" s="1137"/>
      <c r="F1275" s="1137" t="s">
        <v>222</v>
      </c>
      <c r="G1275" s="1137" t="s">
        <v>221</v>
      </c>
    </row>
    <row r="1276" spans="1:7">
      <c r="A1276" s="1136">
        <v>1175897686</v>
      </c>
      <c r="B1276" s="1137" t="s">
        <v>1726</v>
      </c>
      <c r="C1276" s="1137" t="s">
        <v>6</v>
      </c>
      <c r="D1276" s="1137"/>
      <c r="E1276" s="1137"/>
      <c r="F1276" s="1137" t="s">
        <v>222</v>
      </c>
      <c r="G1276" s="1137" t="s">
        <v>221</v>
      </c>
    </row>
    <row r="1277" spans="1:7">
      <c r="A1277" s="1136">
        <v>1175908376</v>
      </c>
      <c r="B1277" s="1137" t="s">
        <v>1727</v>
      </c>
      <c r="C1277" s="1137" t="s">
        <v>6</v>
      </c>
      <c r="D1277" s="1137"/>
      <c r="E1277" s="1137"/>
      <c r="F1277" s="1137" t="s">
        <v>222</v>
      </c>
      <c r="G1277" s="1137" t="s">
        <v>221</v>
      </c>
    </row>
    <row r="1278" spans="1:7">
      <c r="A1278" s="1136">
        <v>1175927210</v>
      </c>
      <c r="B1278" s="1137" t="s">
        <v>1728</v>
      </c>
      <c r="C1278" s="1137" t="s">
        <v>6</v>
      </c>
      <c r="D1278" s="1137"/>
      <c r="E1278" s="1137"/>
      <c r="F1278" s="1137" t="s">
        <v>222</v>
      </c>
      <c r="G1278" s="1137" t="s">
        <v>221</v>
      </c>
    </row>
    <row r="1279" spans="1:7">
      <c r="A1279" s="1136">
        <v>1175928523</v>
      </c>
      <c r="B1279" s="1137" t="s">
        <v>1729</v>
      </c>
      <c r="C1279" s="1137" t="s">
        <v>6</v>
      </c>
      <c r="D1279" s="1137"/>
      <c r="E1279" s="1137"/>
      <c r="F1279" s="1137" t="s">
        <v>206</v>
      </c>
      <c r="G1279" s="1137" t="s">
        <v>205</v>
      </c>
    </row>
    <row r="1280" spans="1:7">
      <c r="A1280" s="1136">
        <v>1175945758</v>
      </c>
      <c r="B1280" s="1137" t="s">
        <v>1730</v>
      </c>
      <c r="C1280" s="1137" t="s">
        <v>6</v>
      </c>
      <c r="D1280" s="1137"/>
      <c r="E1280" s="1137"/>
      <c r="F1280" s="1137" t="s">
        <v>222</v>
      </c>
      <c r="G1280" s="1137" t="s">
        <v>221</v>
      </c>
    </row>
    <row r="1281" spans="1:7">
      <c r="A1281" s="1136">
        <v>1175960682</v>
      </c>
      <c r="B1281" s="1137" t="s">
        <v>1731</v>
      </c>
      <c r="C1281" s="1137" t="s">
        <v>6</v>
      </c>
      <c r="D1281" s="1137"/>
      <c r="E1281" s="1137"/>
      <c r="F1281" s="1137" t="s">
        <v>220</v>
      </c>
      <c r="G1281" s="1137" t="s">
        <v>219</v>
      </c>
    </row>
    <row r="1282" spans="1:7">
      <c r="A1282" s="1136">
        <v>1175964551</v>
      </c>
      <c r="B1282" s="1137" t="s">
        <v>1732</v>
      </c>
      <c r="C1282" s="1137" t="s">
        <v>6</v>
      </c>
      <c r="D1282" s="1137"/>
      <c r="E1282" s="1137"/>
      <c r="F1282" s="1137" t="s">
        <v>222</v>
      </c>
      <c r="G1282" s="1137" t="s">
        <v>221</v>
      </c>
    </row>
    <row r="1283" spans="1:7">
      <c r="A1283" s="1136">
        <v>1175977579</v>
      </c>
      <c r="B1283" s="1137" t="s">
        <v>1733</v>
      </c>
      <c r="C1283" s="1137" t="s">
        <v>6</v>
      </c>
      <c r="D1283" s="1137"/>
      <c r="E1283" s="1137"/>
      <c r="F1283" s="1137" t="s">
        <v>222</v>
      </c>
      <c r="G1283" s="1137" t="s">
        <v>221</v>
      </c>
    </row>
    <row r="1284" spans="1:7">
      <c r="A1284" s="1136">
        <v>1175982439</v>
      </c>
      <c r="B1284" s="1137" t="s">
        <v>1734</v>
      </c>
      <c r="C1284" s="1137" t="s">
        <v>6</v>
      </c>
      <c r="D1284" s="1137"/>
      <c r="E1284" s="1137"/>
      <c r="F1284" s="1137" t="s">
        <v>222</v>
      </c>
      <c r="G1284" s="1137" t="s">
        <v>221</v>
      </c>
    </row>
    <row r="1285" spans="1:7">
      <c r="A1285" s="1136">
        <v>1176038165</v>
      </c>
      <c r="B1285" s="1137" t="s">
        <v>1735</v>
      </c>
      <c r="C1285" s="1137" t="s">
        <v>6</v>
      </c>
      <c r="D1285" s="1137"/>
      <c r="E1285" s="1137"/>
      <c r="F1285" s="1137" t="s">
        <v>222</v>
      </c>
      <c r="G1285" s="1137" t="s">
        <v>221</v>
      </c>
    </row>
    <row r="1286" spans="1:7">
      <c r="A1286" s="1136">
        <v>1176044791</v>
      </c>
      <c r="B1286" s="1137" t="s">
        <v>1736</v>
      </c>
      <c r="C1286" s="1137" t="s">
        <v>6</v>
      </c>
      <c r="D1286" s="1137"/>
      <c r="E1286" s="1137"/>
      <c r="F1286" s="1137" t="s">
        <v>222</v>
      </c>
      <c r="G1286" s="1137" t="s">
        <v>221</v>
      </c>
    </row>
    <row r="1287" spans="1:7">
      <c r="A1287" s="1136">
        <v>1176059419</v>
      </c>
      <c r="B1287" s="1137" t="s">
        <v>1737</v>
      </c>
      <c r="C1287" s="1137" t="s">
        <v>6</v>
      </c>
      <c r="D1287" s="1137"/>
      <c r="E1287" s="1137"/>
      <c r="F1287" s="1137" t="s">
        <v>200</v>
      </c>
      <c r="G1287" s="1137" t="s">
        <v>199</v>
      </c>
    </row>
    <row r="1288" spans="1:7">
      <c r="A1288" s="1136">
        <v>1176115476</v>
      </c>
      <c r="B1288" s="1137" t="s">
        <v>1738</v>
      </c>
      <c r="C1288" s="1137" t="s">
        <v>6</v>
      </c>
      <c r="D1288" s="1137"/>
      <c r="E1288" s="1137"/>
      <c r="F1288" s="1137" t="s">
        <v>222</v>
      </c>
      <c r="G1288" s="1137" t="s">
        <v>221</v>
      </c>
    </row>
    <row r="1289" spans="1:7">
      <c r="A1289" s="1136">
        <v>1176123298</v>
      </c>
      <c r="B1289" s="1137" t="s">
        <v>1739</v>
      </c>
      <c r="C1289" s="1137" t="s">
        <v>6</v>
      </c>
      <c r="D1289" s="1137"/>
      <c r="E1289" s="1137"/>
      <c r="F1289" s="1137" t="s">
        <v>222</v>
      </c>
      <c r="G1289" s="1137" t="s">
        <v>221</v>
      </c>
    </row>
    <row r="1290" spans="1:7">
      <c r="A1290" s="1136">
        <v>1176126911</v>
      </c>
      <c r="B1290" s="1137" t="s">
        <v>1740</v>
      </c>
      <c r="C1290" s="1137" t="s">
        <v>6</v>
      </c>
      <c r="D1290" s="1137"/>
      <c r="E1290" s="1137"/>
      <c r="F1290" s="1137" t="s">
        <v>220</v>
      </c>
      <c r="G1290" s="1137" t="s">
        <v>219</v>
      </c>
    </row>
    <row r="1291" spans="1:7">
      <c r="A1291" s="1136">
        <v>1176127562</v>
      </c>
      <c r="B1291" s="1137" t="s">
        <v>1741</v>
      </c>
      <c r="C1291" s="1137" t="s">
        <v>6</v>
      </c>
      <c r="D1291" s="1137"/>
      <c r="E1291" s="1137"/>
      <c r="F1291" s="1137" t="s">
        <v>212</v>
      </c>
      <c r="G1291" s="1137" t="s">
        <v>211</v>
      </c>
    </row>
    <row r="1292" spans="1:7">
      <c r="A1292" s="1136">
        <v>1176143718</v>
      </c>
      <c r="B1292" s="1137" t="s">
        <v>1742</v>
      </c>
      <c r="C1292" s="1137" t="s">
        <v>6</v>
      </c>
      <c r="D1292" s="1137"/>
      <c r="E1292" s="1137"/>
      <c r="F1292" s="1137" t="s">
        <v>220</v>
      </c>
      <c r="G1292" s="1137" t="s">
        <v>219</v>
      </c>
    </row>
    <row r="1293" spans="1:7">
      <c r="A1293" s="1136">
        <v>1176158773</v>
      </c>
      <c r="B1293" s="1137" t="s">
        <v>1743</v>
      </c>
      <c r="C1293" s="1137" t="s">
        <v>6</v>
      </c>
      <c r="D1293" s="1137"/>
      <c r="E1293" s="1137"/>
      <c r="F1293" s="1137" t="s">
        <v>218</v>
      </c>
      <c r="G1293" s="1137" t="s">
        <v>217</v>
      </c>
    </row>
    <row r="1294" spans="1:7">
      <c r="A1294" s="1136">
        <v>1176213990</v>
      </c>
      <c r="B1294" s="1137" t="s">
        <v>1744</v>
      </c>
      <c r="C1294" s="1137" t="s">
        <v>6</v>
      </c>
      <c r="D1294" s="1137"/>
      <c r="E1294" s="1137"/>
      <c r="F1294" s="1137" t="s">
        <v>214</v>
      </c>
      <c r="G1294" s="1137" t="s">
        <v>213</v>
      </c>
    </row>
    <row r="1295" spans="1:7">
      <c r="A1295" s="1136">
        <v>1176278589</v>
      </c>
      <c r="B1295" s="1137" t="s">
        <v>1280</v>
      </c>
      <c r="C1295" s="1137" t="s">
        <v>359</v>
      </c>
      <c r="D1295" s="1137" t="s">
        <v>364</v>
      </c>
      <c r="E1295" s="1137" t="s">
        <v>146</v>
      </c>
      <c r="F1295" s="1137" t="s">
        <v>208</v>
      </c>
      <c r="G1295" s="1137" t="s">
        <v>207</v>
      </c>
    </row>
    <row r="1296" spans="1:7">
      <c r="A1296" s="1136">
        <v>1176287481</v>
      </c>
      <c r="B1296" s="1137" t="s">
        <v>1745</v>
      </c>
      <c r="C1296" s="1137" t="s">
        <v>6</v>
      </c>
      <c r="D1296" s="1137"/>
      <c r="E1296" s="1137"/>
      <c r="F1296" s="1137" t="s">
        <v>200</v>
      </c>
      <c r="G1296" s="1137" t="s">
        <v>199</v>
      </c>
    </row>
    <row r="1297" spans="1:7">
      <c r="A1297" s="1136">
        <v>1176309152</v>
      </c>
      <c r="B1297" s="1137" t="s">
        <v>1281</v>
      </c>
      <c r="C1297" s="1137" t="s">
        <v>359</v>
      </c>
      <c r="D1297" s="1137" t="s">
        <v>364</v>
      </c>
      <c r="E1297" s="1137" t="s">
        <v>146</v>
      </c>
      <c r="F1297" s="1137" t="s">
        <v>216</v>
      </c>
      <c r="G1297" s="1137" t="s">
        <v>215</v>
      </c>
    </row>
    <row r="1298" spans="1:7">
      <c r="A1298" s="1136">
        <v>1176333988</v>
      </c>
      <c r="B1298" s="1137" t="s">
        <v>1746</v>
      </c>
      <c r="C1298" s="1137" t="s">
        <v>6</v>
      </c>
      <c r="D1298" s="1137"/>
      <c r="E1298" s="1137"/>
      <c r="F1298" s="1137" t="s">
        <v>200</v>
      </c>
      <c r="G1298" s="1137" t="s">
        <v>199</v>
      </c>
    </row>
    <row r="1299" spans="1:7">
      <c r="A1299" s="1136">
        <v>1176393081</v>
      </c>
      <c r="B1299" s="1137" t="s">
        <v>1747</v>
      </c>
      <c r="C1299" s="1137" t="s">
        <v>6</v>
      </c>
      <c r="D1299" s="1137"/>
      <c r="E1299" s="1137"/>
      <c r="F1299" s="1137" t="s">
        <v>208</v>
      </c>
      <c r="G1299" s="1137" t="s">
        <v>207</v>
      </c>
    </row>
    <row r="1300" spans="1:7">
      <c r="A1300" s="1136">
        <v>1176405042</v>
      </c>
      <c r="B1300" s="1137" t="s">
        <v>1748</v>
      </c>
      <c r="C1300" s="1137" t="s">
        <v>6</v>
      </c>
      <c r="D1300" s="1137"/>
      <c r="E1300" s="1137"/>
      <c r="F1300" s="1137" t="s">
        <v>200</v>
      </c>
      <c r="G1300" s="1137" t="s">
        <v>199</v>
      </c>
    </row>
    <row r="1301" spans="1:7">
      <c r="A1301" s="1136">
        <v>1176414630</v>
      </c>
      <c r="B1301" s="1137" t="s">
        <v>1282</v>
      </c>
      <c r="C1301" s="1137" t="s">
        <v>359</v>
      </c>
      <c r="D1301" s="1137" t="s">
        <v>360</v>
      </c>
      <c r="E1301" s="1137" t="s">
        <v>153</v>
      </c>
      <c r="F1301" s="1137" t="s">
        <v>214</v>
      </c>
      <c r="G1301" s="1137" t="s">
        <v>213</v>
      </c>
    </row>
    <row r="1302" spans="1:7">
      <c r="A1302" s="1136">
        <v>1176425644</v>
      </c>
      <c r="B1302" s="1137" t="s">
        <v>1283</v>
      </c>
      <c r="C1302" s="1137" t="s">
        <v>359</v>
      </c>
      <c r="D1302" s="1137" t="s">
        <v>364</v>
      </c>
      <c r="E1302" s="1137" t="s">
        <v>146</v>
      </c>
      <c r="F1302" s="1137" t="s">
        <v>210</v>
      </c>
      <c r="G1302" s="1137" t="s">
        <v>209</v>
      </c>
    </row>
    <row r="1303" spans="1:7">
      <c r="A1303" s="1136">
        <v>1176469675</v>
      </c>
      <c r="B1303" s="1137" t="s">
        <v>1749</v>
      </c>
      <c r="C1303" s="1137" t="s">
        <v>6</v>
      </c>
      <c r="D1303" s="1137"/>
      <c r="E1303" s="1137"/>
      <c r="F1303" s="1137" t="s">
        <v>222</v>
      </c>
      <c r="G1303" s="1137" t="s">
        <v>221</v>
      </c>
    </row>
    <row r="1304" spans="1:7">
      <c r="A1304" s="1136">
        <v>1176529304</v>
      </c>
      <c r="B1304" s="1137" t="s">
        <v>1750</v>
      </c>
      <c r="C1304" s="1137" t="s">
        <v>6</v>
      </c>
      <c r="D1304" s="1137"/>
      <c r="E1304" s="1137"/>
      <c r="F1304" s="1137" t="s">
        <v>200</v>
      </c>
      <c r="G1304" s="1137" t="s">
        <v>199</v>
      </c>
    </row>
    <row r="1305" spans="1:7">
      <c r="A1305" s="1136">
        <v>1176579523</v>
      </c>
      <c r="B1305" s="1137" t="s">
        <v>1751</v>
      </c>
      <c r="C1305" s="1137" t="s">
        <v>6</v>
      </c>
      <c r="D1305" s="1137"/>
      <c r="E1305" s="1137"/>
      <c r="F1305" s="1137" t="s">
        <v>222</v>
      </c>
      <c r="G1305" s="1137" t="s">
        <v>221</v>
      </c>
    </row>
    <row r="1306" spans="1:7">
      <c r="A1306" s="1136">
        <v>1176580356</v>
      </c>
      <c r="B1306" s="1137" t="s">
        <v>1752</v>
      </c>
      <c r="C1306" s="1137" t="s">
        <v>6</v>
      </c>
      <c r="D1306" s="1137"/>
      <c r="E1306" s="1137"/>
      <c r="F1306" s="1137" t="s">
        <v>200</v>
      </c>
      <c r="G1306" s="1137" t="s">
        <v>199</v>
      </c>
    </row>
    <row r="1307" spans="1:7">
      <c r="A1307" s="1136">
        <v>1176584549</v>
      </c>
      <c r="B1307" s="1137" t="s">
        <v>1753</v>
      </c>
      <c r="C1307" s="1137" t="s">
        <v>6</v>
      </c>
      <c r="D1307" s="1137"/>
      <c r="E1307" s="1137"/>
      <c r="F1307" s="1137" t="s">
        <v>222</v>
      </c>
      <c r="G1307" s="1137" t="s">
        <v>221</v>
      </c>
    </row>
    <row r="1308" spans="1:7">
      <c r="A1308" s="1136">
        <v>1176614536</v>
      </c>
      <c r="B1308" s="1137" t="s">
        <v>1754</v>
      </c>
      <c r="C1308" s="1137" t="s">
        <v>6</v>
      </c>
      <c r="D1308" s="1137"/>
      <c r="E1308" s="1137"/>
      <c r="F1308" s="1137" t="s">
        <v>222</v>
      </c>
      <c r="G1308" s="1137" t="s">
        <v>221</v>
      </c>
    </row>
    <row r="1309" spans="1:7">
      <c r="A1309" s="1136">
        <v>1176629690</v>
      </c>
      <c r="B1309" s="1137" t="s">
        <v>1755</v>
      </c>
      <c r="C1309" s="1137" t="s">
        <v>6</v>
      </c>
      <c r="D1309" s="1137"/>
      <c r="E1309" s="1137"/>
      <c r="F1309" s="1137" t="s">
        <v>200</v>
      </c>
      <c r="G1309" s="1137" t="s">
        <v>199</v>
      </c>
    </row>
    <row r="1310" spans="1:7">
      <c r="A1310" s="1136">
        <v>1176641695</v>
      </c>
      <c r="B1310" s="1137" t="s">
        <v>807</v>
      </c>
      <c r="C1310" s="1137" t="s">
        <v>361</v>
      </c>
      <c r="D1310" s="1137" t="s">
        <v>360</v>
      </c>
      <c r="E1310" s="1137" t="s">
        <v>153</v>
      </c>
      <c r="F1310" s="1137" t="s">
        <v>222</v>
      </c>
      <c r="G1310" s="1137" t="s">
        <v>221</v>
      </c>
    </row>
    <row r="1311" spans="1:7">
      <c r="A1311" s="1136">
        <v>1176678804</v>
      </c>
      <c r="B1311" s="1137" t="s">
        <v>1756</v>
      </c>
      <c r="C1311" s="1137" t="s">
        <v>6</v>
      </c>
      <c r="D1311" s="1137"/>
      <c r="E1311" s="1137"/>
      <c r="F1311" s="1137" t="s">
        <v>220</v>
      </c>
      <c r="G1311" s="1137" t="s">
        <v>219</v>
      </c>
    </row>
    <row r="1312" spans="1:7">
      <c r="A1312" s="1136">
        <v>1176724988</v>
      </c>
      <c r="B1312" s="1137" t="s">
        <v>1757</v>
      </c>
      <c r="C1312" s="1137" t="s">
        <v>6</v>
      </c>
      <c r="D1312" s="1137"/>
      <c r="E1312" s="1137"/>
      <c r="F1312" s="1137" t="s">
        <v>204</v>
      </c>
      <c r="G1312" s="1137" t="s">
        <v>203</v>
      </c>
    </row>
    <row r="1313" spans="1:7">
      <c r="A1313" s="1136">
        <v>1176762848</v>
      </c>
      <c r="B1313" s="1137" t="s">
        <v>1758</v>
      </c>
      <c r="C1313" s="1137" t="s">
        <v>6</v>
      </c>
      <c r="D1313" s="1137"/>
      <c r="E1313" s="1137"/>
      <c r="F1313" s="1137" t="s">
        <v>208</v>
      </c>
      <c r="G1313" s="1137" t="s">
        <v>207</v>
      </c>
    </row>
    <row r="1314" spans="1:7">
      <c r="A1314" s="1136">
        <v>1176810647</v>
      </c>
      <c r="B1314" s="1137" t="s">
        <v>1284</v>
      </c>
      <c r="C1314" s="1137" t="s">
        <v>359</v>
      </c>
      <c r="D1314" s="1137" t="s">
        <v>363</v>
      </c>
      <c r="E1314" s="1137" t="s">
        <v>143</v>
      </c>
      <c r="F1314" s="1137" t="s">
        <v>222</v>
      </c>
      <c r="G1314" s="1137" t="s">
        <v>221</v>
      </c>
    </row>
    <row r="1315" spans="1:7">
      <c r="A1315" s="1136">
        <v>1176817410</v>
      </c>
      <c r="B1315" s="1137" t="s">
        <v>1759</v>
      </c>
      <c r="C1315" s="1137" t="s">
        <v>6</v>
      </c>
      <c r="D1315" s="1137"/>
      <c r="E1315" s="1137"/>
      <c r="F1315" s="1137" t="s">
        <v>222</v>
      </c>
      <c r="G1315" s="1137" t="s">
        <v>221</v>
      </c>
    </row>
    <row r="1316" spans="1:7">
      <c r="A1316" s="1136">
        <v>1176820216</v>
      </c>
      <c r="B1316" s="1137" t="s">
        <v>1285</v>
      </c>
      <c r="C1316" s="1137" t="s">
        <v>359</v>
      </c>
      <c r="D1316" s="1137" t="s">
        <v>360</v>
      </c>
      <c r="E1316" s="1137" t="s">
        <v>153</v>
      </c>
      <c r="F1316" s="1137" t="s">
        <v>222</v>
      </c>
      <c r="G1316" s="1137" t="s">
        <v>221</v>
      </c>
    </row>
    <row r="1317" spans="1:7">
      <c r="A1317" s="1136">
        <v>1176831916</v>
      </c>
      <c r="B1317" s="1137" t="s">
        <v>1760</v>
      </c>
      <c r="C1317" s="1137" t="s">
        <v>6</v>
      </c>
      <c r="D1317" s="1137"/>
      <c r="E1317" s="1137"/>
      <c r="F1317" s="1137" t="s">
        <v>200</v>
      </c>
      <c r="G1317" s="1137" t="s">
        <v>199</v>
      </c>
    </row>
    <row r="1318" spans="1:7">
      <c r="A1318" s="1136">
        <v>1176843754</v>
      </c>
      <c r="B1318" s="1137" t="s">
        <v>1761</v>
      </c>
      <c r="C1318" s="1137" t="s">
        <v>6</v>
      </c>
      <c r="D1318" s="1137"/>
      <c r="E1318" s="1137"/>
      <c r="F1318" s="1137" t="s">
        <v>202</v>
      </c>
      <c r="G1318" s="1137" t="s">
        <v>201</v>
      </c>
    </row>
    <row r="1319" spans="1:7">
      <c r="A1319" s="1136">
        <v>1176848001</v>
      </c>
      <c r="B1319" s="1137" t="s">
        <v>1762</v>
      </c>
      <c r="C1319" s="1137" t="s">
        <v>6</v>
      </c>
      <c r="D1319" s="1137"/>
      <c r="E1319" s="1137"/>
      <c r="F1319" s="1137" t="s">
        <v>222</v>
      </c>
      <c r="G1319" s="1137" t="s">
        <v>221</v>
      </c>
    </row>
    <row r="1320" spans="1:7">
      <c r="A1320" s="1136">
        <v>1176897578</v>
      </c>
      <c r="B1320" s="1137" t="s">
        <v>1763</v>
      </c>
      <c r="C1320" s="1137" t="s">
        <v>6</v>
      </c>
      <c r="D1320" s="1137"/>
      <c r="E1320" s="1137"/>
      <c r="F1320" s="1137" t="s">
        <v>212</v>
      </c>
      <c r="G1320" s="1137" t="s">
        <v>211</v>
      </c>
    </row>
    <row r="1321" spans="1:7">
      <c r="A1321" s="1136">
        <v>1176913235</v>
      </c>
      <c r="B1321" s="1137" t="s">
        <v>1764</v>
      </c>
      <c r="C1321" s="1137" t="s">
        <v>6</v>
      </c>
      <c r="D1321" s="1137"/>
      <c r="E1321" s="1137"/>
      <c r="F1321" s="1137" t="s">
        <v>222</v>
      </c>
      <c r="G1321" s="1137" t="s">
        <v>221</v>
      </c>
    </row>
    <row r="1322" spans="1:7">
      <c r="A1322" s="1136">
        <v>1176915099</v>
      </c>
      <c r="B1322" s="1137" t="s">
        <v>1765</v>
      </c>
      <c r="C1322" s="1137" t="s">
        <v>6</v>
      </c>
      <c r="D1322" s="1137"/>
      <c r="E1322" s="1137"/>
      <c r="F1322" s="1137" t="s">
        <v>222</v>
      </c>
      <c r="G1322" s="1137" t="s">
        <v>221</v>
      </c>
    </row>
    <row r="1323" spans="1:7">
      <c r="A1323" s="1136">
        <v>1176933431</v>
      </c>
      <c r="B1323" s="1137" t="s">
        <v>1766</v>
      </c>
      <c r="C1323" s="1137" t="s">
        <v>6</v>
      </c>
      <c r="D1323" s="1137"/>
      <c r="E1323" s="1137"/>
      <c r="F1323" s="1137" t="s">
        <v>198</v>
      </c>
      <c r="G1323" s="1137" t="s">
        <v>197</v>
      </c>
    </row>
    <row r="1324" spans="1:7">
      <c r="A1324" s="1136">
        <v>1176978881</v>
      </c>
      <c r="B1324" s="1137" t="s">
        <v>1286</v>
      </c>
      <c r="C1324" s="1137" t="s">
        <v>359</v>
      </c>
      <c r="D1324" s="1137" t="s">
        <v>363</v>
      </c>
      <c r="E1324" s="1137" t="s">
        <v>143</v>
      </c>
      <c r="F1324" s="1137" t="s">
        <v>222</v>
      </c>
      <c r="G1324" s="1137" t="s">
        <v>221</v>
      </c>
    </row>
    <row r="1325" spans="1:7">
      <c r="A1325" s="1136">
        <v>1177024610</v>
      </c>
      <c r="B1325" s="1137" t="s">
        <v>1767</v>
      </c>
      <c r="C1325" s="1137" t="s">
        <v>6</v>
      </c>
      <c r="D1325" s="1137"/>
      <c r="E1325" s="1137"/>
      <c r="F1325" s="1137" t="s">
        <v>196</v>
      </c>
      <c r="G1325" s="1137" t="s">
        <v>195</v>
      </c>
    </row>
    <row r="1326" spans="1:7">
      <c r="A1326" s="1136">
        <v>1177053130</v>
      </c>
      <c r="B1326" s="1137" t="s">
        <v>1768</v>
      </c>
      <c r="C1326" s="1137" t="s">
        <v>6</v>
      </c>
      <c r="D1326" s="1137"/>
      <c r="E1326" s="1137"/>
      <c r="F1326" s="1137" t="s">
        <v>222</v>
      </c>
      <c r="G1326" s="1137" t="s">
        <v>221</v>
      </c>
    </row>
    <row r="1327" spans="1:7">
      <c r="A1327" s="1136">
        <v>1177057487</v>
      </c>
      <c r="B1327" s="1137" t="s">
        <v>1769</v>
      </c>
      <c r="C1327" s="1137" t="s">
        <v>6</v>
      </c>
      <c r="D1327" s="1137"/>
      <c r="E1327" s="1137"/>
      <c r="F1327" s="1137" t="s">
        <v>222</v>
      </c>
      <c r="G1327" s="1137" t="s">
        <v>221</v>
      </c>
    </row>
    <row r="1328" spans="1:7">
      <c r="A1328" s="1136">
        <v>1177071108</v>
      </c>
      <c r="B1328" s="1137" t="s">
        <v>1770</v>
      </c>
      <c r="C1328" s="1137" t="s">
        <v>6</v>
      </c>
      <c r="D1328" s="1137"/>
      <c r="E1328" s="1137"/>
      <c r="F1328" s="1137" t="s">
        <v>222</v>
      </c>
      <c r="G1328" s="1137" t="s">
        <v>221</v>
      </c>
    </row>
    <row r="1329" spans="1:7">
      <c r="A1329" s="1136">
        <v>1177075919</v>
      </c>
      <c r="B1329" s="1137" t="s">
        <v>1771</v>
      </c>
      <c r="C1329" s="1137" t="s">
        <v>6</v>
      </c>
      <c r="D1329" s="1137"/>
      <c r="E1329" s="1137"/>
      <c r="F1329" s="1137" t="s">
        <v>222</v>
      </c>
      <c r="G1329" s="1137" t="s">
        <v>221</v>
      </c>
    </row>
    <row r="1330" spans="1:7">
      <c r="A1330" s="1136">
        <v>1177169126</v>
      </c>
      <c r="B1330" s="1137" t="s">
        <v>1772</v>
      </c>
      <c r="C1330" s="1137" t="s">
        <v>6</v>
      </c>
      <c r="D1330" s="1137"/>
      <c r="E1330" s="1137"/>
      <c r="F1330" s="1137" t="s">
        <v>198</v>
      </c>
      <c r="G1330" s="1137" t="s">
        <v>197</v>
      </c>
    </row>
    <row r="1331" spans="1:7">
      <c r="A1331" s="1136">
        <v>1177169795</v>
      </c>
      <c r="B1331" s="1137" t="s">
        <v>1773</v>
      </c>
      <c r="C1331" s="1137" t="s">
        <v>6</v>
      </c>
      <c r="D1331" s="1137"/>
      <c r="E1331" s="1137"/>
      <c r="F1331" s="1137" t="s">
        <v>200</v>
      </c>
      <c r="G1331" s="1137" t="s">
        <v>199</v>
      </c>
    </row>
    <row r="1332" spans="1:7">
      <c r="A1332" s="1136">
        <v>1177220556</v>
      </c>
      <c r="B1332" s="1137" t="s">
        <v>1287</v>
      </c>
      <c r="C1332" s="1137" t="s">
        <v>359</v>
      </c>
      <c r="D1332" s="1137" t="s">
        <v>365</v>
      </c>
      <c r="E1332" s="1137" t="s">
        <v>135</v>
      </c>
      <c r="F1332" s="1137" t="s">
        <v>222</v>
      </c>
      <c r="G1332" s="1137" t="s">
        <v>221</v>
      </c>
    </row>
    <row r="1333" spans="1:7">
      <c r="A1333" s="1136">
        <v>1177253458</v>
      </c>
      <c r="B1333" s="1137" t="s">
        <v>1774</v>
      </c>
      <c r="C1333" s="1137" t="s">
        <v>6</v>
      </c>
      <c r="D1333" s="1137"/>
      <c r="E1333" s="1137"/>
      <c r="F1333" s="1137" t="s">
        <v>222</v>
      </c>
      <c r="G1333" s="1137" t="s">
        <v>221</v>
      </c>
    </row>
    <row r="1334" spans="1:7">
      <c r="A1334" s="1136">
        <v>1177274165</v>
      </c>
      <c r="B1334" s="1137" t="s">
        <v>1775</v>
      </c>
      <c r="C1334" s="1137" t="s">
        <v>6</v>
      </c>
      <c r="D1334" s="1137"/>
      <c r="E1334" s="1137"/>
      <c r="F1334" s="1137" t="s">
        <v>218</v>
      </c>
      <c r="G1334" s="1137" t="s">
        <v>217</v>
      </c>
    </row>
    <row r="1335" spans="1:7">
      <c r="A1335" s="1136">
        <v>1177276244</v>
      </c>
      <c r="B1335" s="1137" t="s">
        <v>1776</v>
      </c>
      <c r="C1335" s="1137" t="s">
        <v>6</v>
      </c>
      <c r="D1335" s="1137"/>
      <c r="E1335" s="1137"/>
      <c r="F1335" s="1137" t="s">
        <v>204</v>
      </c>
      <c r="G1335" s="1137" t="s">
        <v>203</v>
      </c>
    </row>
    <row r="1336" spans="1:7">
      <c r="A1336" s="1136">
        <v>1177394559</v>
      </c>
      <c r="B1336" s="1137" t="s">
        <v>1777</v>
      </c>
      <c r="C1336" s="1137" t="s">
        <v>6</v>
      </c>
      <c r="D1336" s="1137"/>
      <c r="E1336" s="1137"/>
      <c r="F1336" s="1137" t="s">
        <v>208</v>
      </c>
      <c r="G1336" s="1137" t="s">
        <v>207</v>
      </c>
    </row>
    <row r="1337" spans="1:7">
      <c r="A1337" s="1136">
        <v>1177402022</v>
      </c>
      <c r="B1337" s="1137" t="s">
        <v>1778</v>
      </c>
      <c r="C1337" s="1137" t="s">
        <v>6</v>
      </c>
      <c r="D1337" s="1137"/>
      <c r="E1337" s="1137"/>
      <c r="F1337" s="1137" t="s">
        <v>220</v>
      </c>
      <c r="G1337" s="1137" t="s">
        <v>219</v>
      </c>
    </row>
    <row r="1338" spans="1:7">
      <c r="A1338" s="1136">
        <v>1177443679</v>
      </c>
      <c r="B1338" s="1137" t="s">
        <v>1779</v>
      </c>
      <c r="C1338" s="1137" t="s">
        <v>6</v>
      </c>
      <c r="D1338" s="1137"/>
      <c r="E1338" s="1137"/>
      <c r="F1338" s="1137" t="s">
        <v>198</v>
      </c>
      <c r="G1338" s="1137" t="s">
        <v>197</v>
      </c>
    </row>
    <row r="1339" spans="1:7">
      <c r="A1339" s="1136">
        <v>1177454460</v>
      </c>
      <c r="B1339" s="1137" t="s">
        <v>1288</v>
      </c>
      <c r="C1339" s="1137" t="s">
        <v>359</v>
      </c>
      <c r="D1339" s="1137" t="s">
        <v>363</v>
      </c>
      <c r="E1339" s="1137" t="s">
        <v>143</v>
      </c>
      <c r="F1339" s="1137" t="s">
        <v>220</v>
      </c>
      <c r="G1339" s="1137" t="s">
        <v>219</v>
      </c>
    </row>
    <row r="1340" spans="1:7">
      <c r="A1340" s="1136">
        <v>1177477008</v>
      </c>
      <c r="B1340" s="1137" t="s">
        <v>1780</v>
      </c>
      <c r="C1340" s="1137" t="s">
        <v>6</v>
      </c>
      <c r="D1340" s="1137"/>
      <c r="E1340" s="1137"/>
      <c r="F1340" s="1137" t="s">
        <v>218</v>
      </c>
      <c r="G1340" s="1137" t="s">
        <v>217</v>
      </c>
    </row>
    <row r="1341" spans="1:7">
      <c r="A1341" s="1136">
        <v>1177547008</v>
      </c>
      <c r="B1341" s="1137" t="s">
        <v>1781</v>
      </c>
      <c r="C1341" s="1137" t="s">
        <v>6</v>
      </c>
      <c r="D1341" s="1137"/>
      <c r="E1341" s="1137"/>
      <c r="F1341" s="1137" t="s">
        <v>208</v>
      </c>
      <c r="G1341" s="1137" t="s">
        <v>207</v>
      </c>
    </row>
    <row r="1342" spans="1:7">
      <c r="A1342" s="1136">
        <v>1177559169</v>
      </c>
      <c r="B1342" s="1137" t="s">
        <v>1782</v>
      </c>
      <c r="C1342" s="1137" t="s">
        <v>6</v>
      </c>
      <c r="D1342" s="1137"/>
      <c r="E1342" s="1137"/>
      <c r="F1342" s="1137" t="s">
        <v>222</v>
      </c>
      <c r="G1342" s="1137" t="s">
        <v>221</v>
      </c>
    </row>
    <row r="1343" spans="1:7">
      <c r="A1343" s="1136">
        <v>1177594661</v>
      </c>
      <c r="B1343" s="1137" t="s">
        <v>1783</v>
      </c>
      <c r="C1343" s="1137" t="s">
        <v>6</v>
      </c>
      <c r="D1343" s="1137"/>
      <c r="E1343" s="1137"/>
      <c r="F1343" s="1137" t="s">
        <v>198</v>
      </c>
      <c r="G1343" s="1137" t="s">
        <v>197</v>
      </c>
    </row>
    <row r="1344" spans="1:7">
      <c r="A1344" s="1136">
        <v>1177608024</v>
      </c>
      <c r="B1344" s="1137" t="s">
        <v>1289</v>
      </c>
      <c r="C1344" s="1137" t="s">
        <v>359</v>
      </c>
      <c r="D1344" s="1137" t="s">
        <v>360</v>
      </c>
      <c r="E1344" s="1137" t="s">
        <v>153</v>
      </c>
      <c r="F1344" s="1137" t="s">
        <v>200</v>
      </c>
      <c r="G1344" s="1137" t="s">
        <v>199</v>
      </c>
    </row>
    <row r="1345" spans="1:7">
      <c r="A1345" s="1136">
        <v>1177670115</v>
      </c>
      <c r="B1345" s="1137" t="s">
        <v>1784</v>
      </c>
      <c r="C1345" s="1137" t="s">
        <v>6</v>
      </c>
      <c r="D1345" s="1137"/>
      <c r="E1345" s="1137"/>
      <c r="F1345" s="1137" t="s">
        <v>222</v>
      </c>
      <c r="G1345" s="1137" t="s">
        <v>221</v>
      </c>
    </row>
    <row r="1346" spans="1:7">
      <c r="A1346" s="1136">
        <v>1177689222</v>
      </c>
      <c r="B1346" s="1137" t="s">
        <v>1785</v>
      </c>
      <c r="C1346" s="1137" t="s">
        <v>6</v>
      </c>
      <c r="D1346" s="1137"/>
      <c r="E1346" s="1137"/>
      <c r="F1346" s="1137" t="s">
        <v>222</v>
      </c>
      <c r="G1346" s="1137" t="s">
        <v>221</v>
      </c>
    </row>
    <row r="1347" spans="1:7">
      <c r="A1347" s="1136">
        <v>1177717445</v>
      </c>
      <c r="B1347" s="1137" t="s">
        <v>1786</v>
      </c>
      <c r="C1347" s="1137" t="s">
        <v>6</v>
      </c>
      <c r="D1347" s="1137"/>
      <c r="E1347" s="1137"/>
      <c r="F1347" s="1137" t="s">
        <v>200</v>
      </c>
      <c r="G1347" s="1137" t="s">
        <v>199</v>
      </c>
    </row>
    <row r="1348" spans="1:7">
      <c r="A1348" s="1136">
        <v>1177975126</v>
      </c>
      <c r="B1348" s="1137" t="s">
        <v>1787</v>
      </c>
      <c r="C1348" s="1137" t="s">
        <v>6</v>
      </c>
      <c r="D1348" s="1137"/>
      <c r="E1348" s="1137"/>
      <c r="F1348" s="1137" t="s">
        <v>222</v>
      </c>
      <c r="G1348" s="1137" t="s">
        <v>221</v>
      </c>
    </row>
    <row r="1349" spans="1:7">
      <c r="A1349" s="1136">
        <v>1178098860</v>
      </c>
      <c r="B1349" s="1137" t="s">
        <v>1788</v>
      </c>
      <c r="C1349" s="1137" t="s">
        <v>6</v>
      </c>
      <c r="D1349" s="1137"/>
      <c r="E1349" s="1137"/>
      <c r="F1349" s="1137" t="s">
        <v>198</v>
      </c>
      <c r="G1349" s="1137" t="s">
        <v>197</v>
      </c>
    </row>
    <row r="1350" spans="1:7">
      <c r="A1350" s="1136">
        <v>1178157302</v>
      </c>
      <c r="B1350" s="1137" t="s">
        <v>1789</v>
      </c>
      <c r="C1350" s="1137" t="s">
        <v>6</v>
      </c>
      <c r="D1350" s="1137"/>
      <c r="E1350" s="1137"/>
      <c r="F1350" s="1137" t="s">
        <v>222</v>
      </c>
      <c r="G1350" s="1137" t="s">
        <v>221</v>
      </c>
    </row>
    <row r="1351" spans="1:7">
      <c r="A1351" s="1136">
        <v>1178226628</v>
      </c>
      <c r="B1351" s="1137" t="s">
        <v>1790</v>
      </c>
      <c r="C1351" s="1137" t="s">
        <v>6</v>
      </c>
      <c r="D1351" s="1137"/>
      <c r="E1351" s="1137"/>
      <c r="F1351" s="1137" t="s">
        <v>222</v>
      </c>
      <c r="G1351" s="1137" t="s">
        <v>221</v>
      </c>
    </row>
    <row r="1352" spans="1:7">
      <c r="A1352" s="1136">
        <v>1178245743</v>
      </c>
      <c r="B1352" s="1137" t="s">
        <v>1791</v>
      </c>
      <c r="C1352" s="1137" t="s">
        <v>6</v>
      </c>
      <c r="D1352" s="1137"/>
      <c r="E1352" s="1137"/>
      <c r="F1352" s="1137" t="s">
        <v>222</v>
      </c>
      <c r="G1352" s="1137" t="s">
        <v>221</v>
      </c>
    </row>
    <row r="1353" spans="1:7">
      <c r="A1353" s="1136">
        <v>1178276235</v>
      </c>
      <c r="B1353" s="1137" t="s">
        <v>1792</v>
      </c>
      <c r="C1353" s="1137" t="s">
        <v>6</v>
      </c>
      <c r="D1353" s="1137"/>
      <c r="E1353" s="1137"/>
      <c r="F1353" s="1137" t="s">
        <v>214</v>
      </c>
      <c r="G1353" s="1137" t="s">
        <v>213</v>
      </c>
    </row>
    <row r="1354" spans="1:7">
      <c r="A1354" s="1136">
        <v>1178290079</v>
      </c>
      <c r="B1354" s="1137" t="s">
        <v>1793</v>
      </c>
      <c r="C1354" s="1137" t="s">
        <v>6</v>
      </c>
      <c r="D1354" s="1137"/>
      <c r="E1354" s="1137"/>
      <c r="F1354" s="1137" t="s">
        <v>222</v>
      </c>
      <c r="G1354" s="1137" t="s">
        <v>221</v>
      </c>
    </row>
    <row r="1355" spans="1:7">
      <c r="A1355" s="1136">
        <v>1178356821</v>
      </c>
      <c r="B1355" s="1137" t="s">
        <v>1794</v>
      </c>
      <c r="C1355" s="1137" t="s">
        <v>6</v>
      </c>
      <c r="D1355" s="1137"/>
      <c r="E1355" s="1137"/>
      <c r="F1355" s="1137" t="s">
        <v>222</v>
      </c>
      <c r="G1355" s="1137" t="s">
        <v>221</v>
      </c>
    </row>
    <row r="1356" spans="1:7">
      <c r="A1356" s="1136">
        <v>1178469152</v>
      </c>
      <c r="B1356" s="1137" t="s">
        <v>1795</v>
      </c>
      <c r="C1356" s="1137" t="s">
        <v>6</v>
      </c>
      <c r="D1356" s="1137"/>
      <c r="E1356" s="1137"/>
      <c r="F1356" s="1137" t="s">
        <v>200</v>
      </c>
      <c r="G1356" s="1137" t="s">
        <v>199</v>
      </c>
    </row>
    <row r="1357" spans="1:7">
      <c r="A1357" s="1136">
        <v>1178659455</v>
      </c>
      <c r="B1357" s="1137" t="s">
        <v>1796</v>
      </c>
      <c r="C1357" s="1137" t="s">
        <v>6</v>
      </c>
      <c r="D1357" s="1137"/>
      <c r="E1357" s="1137"/>
      <c r="F1357" s="1137" t="s">
        <v>226</v>
      </c>
      <c r="G1357" s="1137" t="s">
        <v>225</v>
      </c>
    </row>
    <row r="1358" spans="1:7">
      <c r="A1358" s="1136">
        <v>2246635850</v>
      </c>
      <c r="B1358" s="1137" t="s">
        <v>1797</v>
      </c>
      <c r="C1358" s="1137" t="s">
        <v>6</v>
      </c>
      <c r="D1358" s="1137"/>
      <c r="E1358" s="1137"/>
      <c r="F1358" s="1137" t="s">
        <v>222</v>
      </c>
      <c r="G1358" s="1137" t="s">
        <v>221</v>
      </c>
    </row>
    <row r="1359" spans="1:7">
      <c r="A1359" s="1136">
        <v>2270988936</v>
      </c>
      <c r="B1359" s="1137" t="s">
        <v>1717</v>
      </c>
      <c r="C1359" s="1137" t="s">
        <v>6</v>
      </c>
      <c r="D1359" s="1137"/>
      <c r="E1359" s="1137"/>
      <c r="F1359" s="1137" t="s">
        <v>222</v>
      </c>
      <c r="G1359" s="1137" t="s">
        <v>221</v>
      </c>
    </row>
    <row r="1360" spans="1:7">
      <c r="A1360" s="1136">
        <v>8811384443</v>
      </c>
      <c r="B1360" s="1137" t="s">
        <v>1290</v>
      </c>
      <c r="C1360" s="1137" t="s">
        <v>361</v>
      </c>
      <c r="D1360" s="1137" t="s">
        <v>360</v>
      </c>
      <c r="E1360" s="1137" t="s">
        <v>153</v>
      </c>
      <c r="F1360" s="1137" t="s">
        <v>214</v>
      </c>
      <c r="G1360" s="1137" t="s">
        <v>213</v>
      </c>
    </row>
    <row r="1361" spans="1:7">
      <c r="A1361" s="1136">
        <v>8811775467</v>
      </c>
      <c r="B1361" s="1137" t="s">
        <v>370</v>
      </c>
      <c r="C1361" s="1137" t="s">
        <v>359</v>
      </c>
      <c r="D1361" s="1137" t="s">
        <v>360</v>
      </c>
      <c r="E1361" s="1137" t="s">
        <v>153</v>
      </c>
      <c r="F1361" s="1137" t="s">
        <v>224</v>
      </c>
      <c r="G1361" s="1137" t="s">
        <v>223</v>
      </c>
    </row>
    <row r="1362" spans="1:7">
      <c r="A1362" s="1136">
        <v>8811809753</v>
      </c>
      <c r="B1362" s="1137" t="s">
        <v>371</v>
      </c>
      <c r="C1362" s="1137" t="s">
        <v>359</v>
      </c>
      <c r="D1362" s="1137" t="s">
        <v>360</v>
      </c>
      <c r="E1362" s="1137" t="s">
        <v>153</v>
      </c>
      <c r="F1362" s="1137" t="s">
        <v>224</v>
      </c>
      <c r="G1362" s="1137" t="s">
        <v>223</v>
      </c>
    </row>
    <row r="1363" spans="1:7">
      <c r="A1363" s="1136">
        <v>8811925674</v>
      </c>
      <c r="B1363" s="1137" t="s">
        <v>397</v>
      </c>
      <c r="C1363" s="1137" t="s">
        <v>361</v>
      </c>
      <c r="D1363" s="1137" t="s">
        <v>360</v>
      </c>
      <c r="E1363" s="1137" t="s">
        <v>153</v>
      </c>
      <c r="F1363" s="1137" t="s">
        <v>224</v>
      </c>
      <c r="G1363" s="1137" t="s">
        <v>223</v>
      </c>
    </row>
    <row r="1364" spans="1:7">
      <c r="A1364" s="1136">
        <v>8812231080</v>
      </c>
      <c r="B1364" s="1137" t="s">
        <v>1291</v>
      </c>
      <c r="C1364" s="1137" t="s">
        <v>361</v>
      </c>
      <c r="D1364" s="1137" t="s">
        <v>360</v>
      </c>
      <c r="E1364" s="1137" t="s">
        <v>153</v>
      </c>
      <c r="F1364" s="1137" t="s">
        <v>210</v>
      </c>
      <c r="G1364" s="1137" t="s">
        <v>209</v>
      </c>
    </row>
    <row r="1365" spans="1:7">
      <c r="A1365" s="1136">
        <v>8813405212</v>
      </c>
      <c r="B1365" s="1137" t="s">
        <v>1292</v>
      </c>
      <c r="C1365" s="1137" t="s">
        <v>359</v>
      </c>
      <c r="D1365" s="1137" t="s">
        <v>812</v>
      </c>
      <c r="E1365" s="1137" t="s">
        <v>152</v>
      </c>
      <c r="F1365" s="1137" t="s">
        <v>222</v>
      </c>
      <c r="G1365" s="1137" t="s">
        <v>221</v>
      </c>
    </row>
    <row r="1366" spans="1:7">
      <c r="A1366" s="1136">
        <v>8813428156</v>
      </c>
      <c r="B1366" s="1137" t="s">
        <v>1293</v>
      </c>
      <c r="C1366" s="1137" t="s">
        <v>361</v>
      </c>
      <c r="D1366" s="1137" t="s">
        <v>360</v>
      </c>
      <c r="E1366" s="1137" t="s">
        <v>153</v>
      </c>
      <c r="F1366" s="1137" t="s">
        <v>216</v>
      </c>
      <c r="G1366" s="1137" t="s">
        <v>215</v>
      </c>
    </row>
    <row r="1367" spans="1:7">
      <c r="A1367" s="1136">
        <v>8813433172</v>
      </c>
      <c r="B1367" s="1137" t="s">
        <v>1798</v>
      </c>
      <c r="C1367" s="1137" t="s">
        <v>6</v>
      </c>
      <c r="D1367" s="1137"/>
      <c r="E1367" s="1137"/>
      <c r="F1367" s="1137" t="s">
        <v>208</v>
      </c>
      <c r="G1367" s="1137" t="s">
        <v>207</v>
      </c>
    </row>
    <row r="1368" spans="1:7">
      <c r="A1368" s="1136">
        <v>8815869167</v>
      </c>
      <c r="B1368" s="1137" t="s">
        <v>452</v>
      </c>
      <c r="C1368" s="1137" t="s">
        <v>359</v>
      </c>
      <c r="D1368" s="1137" t="s">
        <v>364</v>
      </c>
      <c r="E1368" s="1137" t="s">
        <v>146</v>
      </c>
      <c r="F1368" s="1137" t="s">
        <v>200</v>
      </c>
      <c r="G1368" s="1137" t="s">
        <v>199</v>
      </c>
    </row>
    <row r="1369" spans="1:7">
      <c r="A1369" s="1136">
        <v>8815911498</v>
      </c>
      <c r="B1369" s="1137" t="s">
        <v>395</v>
      </c>
      <c r="C1369" s="1137" t="s">
        <v>361</v>
      </c>
      <c r="D1369" s="1137" t="s">
        <v>360</v>
      </c>
      <c r="E1369" s="1137" t="s">
        <v>153</v>
      </c>
      <c r="F1369" s="1137" t="s">
        <v>220</v>
      </c>
      <c r="G1369" s="1137" t="s">
        <v>219</v>
      </c>
    </row>
    <row r="1370" spans="1:7">
      <c r="A1370" s="1136">
        <v>8815926157</v>
      </c>
      <c r="B1370" s="1137" t="s">
        <v>1294</v>
      </c>
      <c r="C1370" s="1137" t="s">
        <v>359</v>
      </c>
      <c r="D1370" s="1137" t="s">
        <v>360</v>
      </c>
      <c r="E1370" s="1137" t="s">
        <v>153</v>
      </c>
      <c r="F1370" s="1137" t="s">
        <v>228</v>
      </c>
      <c r="G1370" s="1137" t="s">
        <v>227</v>
      </c>
    </row>
    <row r="1371" spans="1:7">
      <c r="A1371" s="1136">
        <v>8819029677</v>
      </c>
      <c r="B1371" s="1137" t="s">
        <v>396</v>
      </c>
      <c r="C1371" s="1137" t="s">
        <v>361</v>
      </c>
      <c r="D1371" s="1137" t="s">
        <v>360</v>
      </c>
      <c r="E1371" s="1137" t="s">
        <v>153</v>
      </c>
      <c r="F1371" s="1137" t="s">
        <v>196</v>
      </c>
      <c r="G1371" s="1137" t="s">
        <v>195</v>
      </c>
    </row>
    <row r="1372" spans="1:7">
      <c r="A1372" s="1136">
        <v>8819722628</v>
      </c>
      <c r="B1372" s="1137" t="s">
        <v>1799</v>
      </c>
      <c r="C1372" s="1137" t="s">
        <v>6</v>
      </c>
      <c r="D1372" s="1137"/>
      <c r="E1372" s="1137"/>
      <c r="F1372" s="1137" t="s">
        <v>226</v>
      </c>
      <c r="G1372" s="1137" t="s">
        <v>225</v>
      </c>
    </row>
    <row r="1373" spans="1:7">
      <c r="A1373" s="1136">
        <v>8822720825</v>
      </c>
      <c r="B1373" s="1137" t="s">
        <v>814</v>
      </c>
      <c r="C1373" s="1137" t="s">
        <v>6</v>
      </c>
      <c r="D1373" s="1137"/>
      <c r="E1373" s="1137"/>
      <c r="F1373" s="1137" t="s">
        <v>222</v>
      </c>
      <c r="G1373" s="1137" t="s">
        <v>221</v>
      </c>
    </row>
    <row r="1374" spans="1:7">
      <c r="A1374" s="1136"/>
      <c r="B1374" s="1137" t="s">
        <v>849</v>
      </c>
      <c r="C1374" s="1137" t="s">
        <v>361</v>
      </c>
      <c r="D1374" s="1137" t="s">
        <v>812</v>
      </c>
      <c r="E1374" s="1137" t="s">
        <v>152</v>
      </c>
      <c r="F1374" s="1137" t="s">
        <v>196</v>
      </c>
      <c r="G1374" s="1137" t="s">
        <v>195</v>
      </c>
    </row>
    <row r="1375" spans="1:7">
      <c r="A1375" s="1136">
        <v>8826696609</v>
      </c>
      <c r="B1375" s="1137" t="s">
        <v>373</v>
      </c>
      <c r="C1375" s="1137" t="s">
        <v>359</v>
      </c>
      <c r="D1375" s="1137" t="s">
        <v>360</v>
      </c>
      <c r="E1375" s="1137" t="s">
        <v>153</v>
      </c>
      <c r="F1375" s="1137" t="s">
        <v>196</v>
      </c>
      <c r="G1375" s="1137" t="s">
        <v>195</v>
      </c>
    </row>
    <row r="1376" spans="1:7">
      <c r="A1376" s="1136">
        <v>8831846157</v>
      </c>
      <c r="B1376" s="1137" t="s">
        <v>372</v>
      </c>
      <c r="C1376" s="1137" t="s">
        <v>359</v>
      </c>
      <c r="D1376" s="1137" t="s">
        <v>360</v>
      </c>
      <c r="E1376" s="1137" t="s">
        <v>153</v>
      </c>
      <c r="F1376" s="1137" t="s">
        <v>200</v>
      </c>
      <c r="G1376" s="1137" t="s">
        <v>199</v>
      </c>
    </row>
    <row r="1377" spans="1:7">
      <c r="A1377" s="1136">
        <v>8831850399</v>
      </c>
      <c r="B1377" s="1137" t="s">
        <v>1800</v>
      </c>
      <c r="C1377" s="1137" t="s">
        <v>6</v>
      </c>
      <c r="D1377" s="1137"/>
      <c r="E1377" s="1137"/>
      <c r="F1377" s="1137" t="s">
        <v>200</v>
      </c>
      <c r="G1377" s="1137" t="s">
        <v>199</v>
      </c>
    </row>
    <row r="1378" spans="1:7">
      <c r="A1378" s="1136">
        <v>8831853724</v>
      </c>
      <c r="B1378" s="1137" t="s">
        <v>1295</v>
      </c>
      <c r="C1378" s="1137" t="s">
        <v>361</v>
      </c>
      <c r="D1378" s="1137" t="s">
        <v>360</v>
      </c>
      <c r="E1378" s="1137" t="s">
        <v>153</v>
      </c>
      <c r="F1378" s="1137" t="s">
        <v>228</v>
      </c>
      <c r="G1378" s="1137" t="s">
        <v>227</v>
      </c>
    </row>
    <row r="1379" spans="1:7">
      <c r="A1379" s="1136">
        <v>8831854904</v>
      </c>
      <c r="B1379" s="1137" t="s">
        <v>330</v>
      </c>
      <c r="C1379" s="1137" t="s">
        <v>361</v>
      </c>
      <c r="D1379" s="1137" t="s">
        <v>360</v>
      </c>
      <c r="E1379" s="1137" t="s">
        <v>153</v>
      </c>
      <c r="F1379" s="1137" t="s">
        <v>226</v>
      </c>
      <c r="G1379" s="1137" t="s">
        <v>225</v>
      </c>
    </row>
    <row r="1380" spans="1:7">
      <c r="A1380" s="1136">
        <v>8831854987</v>
      </c>
      <c r="B1380" s="1137" t="s">
        <v>399</v>
      </c>
      <c r="C1380" s="1137" t="s">
        <v>361</v>
      </c>
      <c r="D1380" s="1137" t="s">
        <v>360</v>
      </c>
      <c r="E1380" s="1137" t="s">
        <v>153</v>
      </c>
      <c r="F1380" s="1137" t="s">
        <v>196</v>
      </c>
      <c r="G1380" s="1137" t="s">
        <v>195</v>
      </c>
    </row>
    <row r="1381" spans="1:7">
      <c r="A1381" s="1136">
        <v>8831854995</v>
      </c>
      <c r="B1381" s="1137" t="s">
        <v>398</v>
      </c>
      <c r="C1381" s="1137" t="s">
        <v>361</v>
      </c>
      <c r="D1381" s="1137" t="s">
        <v>360</v>
      </c>
      <c r="E1381" s="1137" t="s">
        <v>153</v>
      </c>
      <c r="F1381" s="1137" t="s">
        <v>196</v>
      </c>
      <c r="G1381" s="1137" t="s">
        <v>195</v>
      </c>
    </row>
  </sheetData>
  <sheetProtection algorithmName="SHA-512" hashValue="xWe5w5i8MhpJAgRffVOccWkgh7X85gRgJr/jJRscbvgZTvEmULT4IF+7HgE/TCTFNA+hqPAj+0YSSaMoRdY+sw==" saltValue="PbRACtypcd0Jnl4KyZhXIw==" spinCount="100000" sheet="1" selectLockedCells="1" selectUnlockedCells="1"/>
  <autoFilter ref="A1:G1381" xr:uid="{69B8BB06-1F28-44CB-BF52-3C23FFC4DB21}"/>
  <sortState xmlns:xlrd2="http://schemas.microsoft.com/office/spreadsheetml/2017/richdata2" ref="AQ22:AQ29">
    <sortCondition ref="AQ21:AQ29"/>
  </sortState>
  <phoneticPr fontId="20"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FD574-FD3E-41E9-89D8-3D71561656B4}">
  <dimension ref="A1:O470"/>
  <sheetViews>
    <sheetView workbookViewId="0">
      <selection sqref="A1:XFD1048576"/>
    </sheetView>
  </sheetViews>
  <sheetFormatPr baseColWidth="10" defaultColWidth="8.7265625" defaultRowHeight="14.5"/>
  <cols>
    <col min="1" max="1" width="11.81640625" style="1159" customWidth="1"/>
    <col min="2" max="2" width="8.7265625" style="1160"/>
    <col min="3" max="3" width="10.7265625" style="1160" customWidth="1"/>
    <col min="4" max="5" width="23.1796875" style="1160" customWidth="1"/>
    <col min="6" max="16384" width="8.7265625" style="1160"/>
  </cols>
  <sheetData>
    <row r="1" spans="1:15">
      <c r="A1" s="1159" t="s">
        <v>172</v>
      </c>
      <c r="D1" s="1160" t="s">
        <v>1864</v>
      </c>
      <c r="E1" s="1160" t="s">
        <v>2841</v>
      </c>
      <c r="F1" s="1160" t="s">
        <v>1865</v>
      </c>
      <c r="G1" s="1160" t="s">
        <v>1866</v>
      </c>
      <c r="H1" s="1160" t="s">
        <v>1867</v>
      </c>
      <c r="I1" s="1160" t="s">
        <v>1868</v>
      </c>
      <c r="J1" s="1160" t="s">
        <v>1869</v>
      </c>
      <c r="K1" s="1160" t="s">
        <v>1870</v>
      </c>
      <c r="L1" s="1160" t="s">
        <v>1867</v>
      </c>
      <c r="N1" s="1160" t="s">
        <v>1871</v>
      </c>
      <c r="O1" s="1160" t="s">
        <v>1872</v>
      </c>
    </row>
    <row r="2" spans="1:15">
      <c r="A2" s="1159" t="s">
        <v>2863</v>
      </c>
      <c r="D2" s="1160" t="s">
        <v>1873</v>
      </c>
      <c r="E2" s="1160" t="s">
        <v>1875</v>
      </c>
      <c r="F2" s="1160" t="s">
        <v>152</v>
      </c>
      <c r="G2" s="1160" t="s">
        <v>1874</v>
      </c>
      <c r="H2" s="1160" t="s">
        <v>984</v>
      </c>
      <c r="I2" s="1160" t="s">
        <v>1875</v>
      </c>
      <c r="J2" s="1160" t="s">
        <v>1876</v>
      </c>
      <c r="K2" s="1160" t="s">
        <v>984</v>
      </c>
      <c r="L2" s="1160" t="s">
        <v>984</v>
      </c>
      <c r="N2" s="1160" t="s">
        <v>1877</v>
      </c>
      <c r="O2" s="1160" t="s">
        <v>1878</v>
      </c>
    </row>
    <row r="3" spans="1:15">
      <c r="A3" s="1159">
        <v>1146668919</v>
      </c>
      <c r="D3" s="1160" t="s">
        <v>1879</v>
      </c>
      <c r="E3" s="1160" t="s">
        <v>1881</v>
      </c>
      <c r="F3" s="1160" t="s">
        <v>153</v>
      </c>
      <c r="G3" s="1160" t="s">
        <v>1880</v>
      </c>
      <c r="H3" s="1160" t="s">
        <v>1001</v>
      </c>
      <c r="I3" s="1160" t="s">
        <v>1881</v>
      </c>
      <c r="J3" s="1160" t="s">
        <v>1876</v>
      </c>
      <c r="K3" s="1160" t="s">
        <v>1882</v>
      </c>
      <c r="L3" s="1160" t="s">
        <v>1001</v>
      </c>
      <c r="N3" s="1160" t="s">
        <v>1877</v>
      </c>
      <c r="O3" s="1160" t="s">
        <v>1883</v>
      </c>
    </row>
    <row r="4" spans="1:15">
      <c r="A4" s="1160">
        <v>1169606911</v>
      </c>
      <c r="D4" s="1160" t="s">
        <v>1884</v>
      </c>
      <c r="E4" s="1160" t="s">
        <v>1886</v>
      </c>
      <c r="F4" s="1160" t="s">
        <v>135</v>
      </c>
      <c r="G4" s="1160" t="s">
        <v>1885</v>
      </c>
      <c r="H4" s="1160" t="s">
        <v>163</v>
      </c>
      <c r="I4" s="1160" t="s">
        <v>1886</v>
      </c>
      <c r="J4" s="1160" t="s">
        <v>1887</v>
      </c>
      <c r="K4" s="1160" t="s">
        <v>163</v>
      </c>
      <c r="L4" s="1160" t="s">
        <v>163</v>
      </c>
      <c r="N4" s="1160" t="s">
        <v>1877</v>
      </c>
      <c r="O4" s="1160" t="s">
        <v>1888</v>
      </c>
    </row>
    <row r="5" spans="1:15">
      <c r="A5" s="1160">
        <v>1166852062</v>
      </c>
      <c r="D5" s="1160" t="s">
        <v>1889</v>
      </c>
      <c r="E5" s="1160" t="s">
        <v>1891</v>
      </c>
      <c r="F5" s="1160" t="s">
        <v>96</v>
      </c>
      <c r="G5" s="1160" t="s">
        <v>1848</v>
      </c>
      <c r="H5" s="1160" t="s">
        <v>1890</v>
      </c>
      <c r="I5" s="1160" t="s">
        <v>1891</v>
      </c>
      <c r="J5" s="1160" t="s">
        <v>1892</v>
      </c>
      <c r="K5" s="1160" t="s">
        <v>1893</v>
      </c>
      <c r="L5" s="1160" t="s">
        <v>1890</v>
      </c>
      <c r="N5" s="1160" t="s">
        <v>1894</v>
      </c>
      <c r="O5" s="1160" t="s">
        <v>1895</v>
      </c>
    </row>
    <row r="6" spans="1:15">
      <c r="A6" s="1159">
        <v>1161858197</v>
      </c>
      <c r="D6" s="1160" t="s">
        <v>1896</v>
      </c>
      <c r="E6" s="1160" t="s">
        <v>1898</v>
      </c>
      <c r="F6" s="1160" t="s">
        <v>229</v>
      </c>
      <c r="G6" s="1160" t="s">
        <v>1897</v>
      </c>
      <c r="H6" s="1160" t="s">
        <v>134</v>
      </c>
      <c r="I6" s="1160" t="s">
        <v>1898</v>
      </c>
      <c r="J6" s="1160" t="s">
        <v>1899</v>
      </c>
      <c r="K6" s="1160" t="s">
        <v>134</v>
      </c>
      <c r="L6" s="1160" t="s">
        <v>134</v>
      </c>
      <c r="N6" s="1160" t="s">
        <v>1877</v>
      </c>
      <c r="O6" s="1160" t="s">
        <v>1900</v>
      </c>
    </row>
    <row r="7" spans="1:15">
      <c r="A7" s="1159">
        <v>1145047412</v>
      </c>
      <c r="D7" s="1160" t="s">
        <v>1901</v>
      </c>
      <c r="E7" s="1160" t="s">
        <v>1902</v>
      </c>
      <c r="F7" s="1160" t="s">
        <v>152</v>
      </c>
      <c r="G7" s="1160" t="s">
        <v>1874</v>
      </c>
      <c r="H7" s="1160" t="s">
        <v>985</v>
      </c>
      <c r="I7" s="1160" t="s">
        <v>1902</v>
      </c>
      <c r="J7" s="1160" t="s">
        <v>1903</v>
      </c>
      <c r="K7" s="1160" t="s">
        <v>985</v>
      </c>
      <c r="L7" s="1160" t="s">
        <v>985</v>
      </c>
      <c r="N7" s="1160" t="s">
        <v>1877</v>
      </c>
      <c r="O7" s="1160" t="s">
        <v>1904</v>
      </c>
    </row>
    <row r="8" spans="1:15">
      <c r="A8" s="1159">
        <v>1148485908</v>
      </c>
      <c r="D8" s="1160" t="s">
        <v>1905</v>
      </c>
      <c r="E8" s="1160" t="s">
        <v>1906</v>
      </c>
      <c r="F8" s="1160" t="s">
        <v>96</v>
      </c>
      <c r="G8" s="1160" t="s">
        <v>1848</v>
      </c>
      <c r="H8" s="1160" t="s">
        <v>1890</v>
      </c>
      <c r="I8" s="1160" t="s">
        <v>1906</v>
      </c>
      <c r="J8" s="1160" t="s">
        <v>1892</v>
      </c>
      <c r="K8" s="1160" t="s">
        <v>1893</v>
      </c>
      <c r="L8" s="1160" t="s">
        <v>1890</v>
      </c>
      <c r="N8" s="1160" t="s">
        <v>1894</v>
      </c>
      <c r="O8" s="1160" t="s">
        <v>1895</v>
      </c>
    </row>
    <row r="9" spans="1:15">
      <c r="A9" s="1159">
        <v>1145719515</v>
      </c>
      <c r="D9" s="1160" t="s">
        <v>1907</v>
      </c>
      <c r="E9" s="1160" t="s">
        <v>1909</v>
      </c>
      <c r="F9" s="1160" t="s">
        <v>104</v>
      </c>
      <c r="G9" s="1160" t="s">
        <v>1908</v>
      </c>
      <c r="H9" s="1160" t="s">
        <v>985</v>
      </c>
      <c r="I9" s="1160" t="s">
        <v>1909</v>
      </c>
      <c r="J9" s="1160" t="s">
        <v>1903</v>
      </c>
      <c r="K9" s="1160" t="s">
        <v>985</v>
      </c>
      <c r="L9" s="1160" t="s">
        <v>985</v>
      </c>
      <c r="N9" s="1160" t="s">
        <v>1877</v>
      </c>
      <c r="O9" s="1160" t="s">
        <v>1878</v>
      </c>
    </row>
    <row r="10" spans="1:15">
      <c r="A10" s="1159">
        <v>1146726618</v>
      </c>
      <c r="D10" s="1160" t="s">
        <v>1910</v>
      </c>
      <c r="E10" s="1160" t="s">
        <v>1911</v>
      </c>
      <c r="F10" s="1160" t="s">
        <v>104</v>
      </c>
      <c r="G10" s="1160" t="s">
        <v>1908</v>
      </c>
      <c r="H10" s="1160" t="s">
        <v>985</v>
      </c>
      <c r="I10" s="1160" t="s">
        <v>1911</v>
      </c>
      <c r="J10" s="1160" t="s">
        <v>1903</v>
      </c>
      <c r="K10" s="1160" t="s">
        <v>985</v>
      </c>
      <c r="L10" s="1160" t="s">
        <v>985</v>
      </c>
      <c r="N10" s="1160" t="s">
        <v>1877</v>
      </c>
      <c r="O10" s="1160" t="s">
        <v>1878</v>
      </c>
    </row>
    <row r="11" spans="1:15">
      <c r="A11" s="1159">
        <v>1162673835</v>
      </c>
      <c r="D11" s="1160" t="s">
        <v>1912</v>
      </c>
      <c r="E11" s="1160" t="s">
        <v>1913</v>
      </c>
      <c r="F11" s="1160" t="s">
        <v>139</v>
      </c>
      <c r="G11" s="1160" t="s">
        <v>1880</v>
      </c>
      <c r="H11" s="1160" t="s">
        <v>1001</v>
      </c>
      <c r="I11" s="1160" t="s">
        <v>1913</v>
      </c>
      <c r="J11" s="1160" t="s">
        <v>1876</v>
      </c>
      <c r="K11" s="1160" t="s">
        <v>1882</v>
      </c>
      <c r="L11" s="1160" t="s">
        <v>1001</v>
      </c>
      <c r="N11" s="1160" t="s">
        <v>1877</v>
      </c>
      <c r="O11" s="1160" t="s">
        <v>1883</v>
      </c>
    </row>
    <row r="12" spans="1:15">
      <c r="A12" s="1159">
        <v>1142166124</v>
      </c>
      <c r="D12" s="1160" t="s">
        <v>1914</v>
      </c>
      <c r="E12" s="1160" t="s">
        <v>1916</v>
      </c>
      <c r="F12" s="1160" t="s">
        <v>143</v>
      </c>
      <c r="G12" s="1160" t="s">
        <v>1848</v>
      </c>
      <c r="H12" s="1160" t="s">
        <v>1915</v>
      </c>
      <c r="I12" s="1160" t="s">
        <v>1916</v>
      </c>
      <c r="J12" s="1160" t="s">
        <v>1917</v>
      </c>
      <c r="K12" s="1160" t="s">
        <v>1918</v>
      </c>
      <c r="L12" s="1160" t="s">
        <v>1915</v>
      </c>
      <c r="N12" s="1160" t="s">
        <v>1894</v>
      </c>
      <c r="O12" s="1160" t="s">
        <v>1919</v>
      </c>
    </row>
    <row r="13" spans="1:15">
      <c r="A13" s="1159">
        <v>1140850679</v>
      </c>
      <c r="D13" s="1160" t="s">
        <v>1920</v>
      </c>
      <c r="E13" s="1160" t="s">
        <v>1921</v>
      </c>
      <c r="F13" s="1160" t="s">
        <v>153</v>
      </c>
      <c r="G13" s="1160" t="s">
        <v>1880</v>
      </c>
      <c r="H13" s="1160" t="s">
        <v>1001</v>
      </c>
      <c r="I13" s="1160" t="s">
        <v>1921</v>
      </c>
      <c r="J13" s="1160" t="s">
        <v>1876</v>
      </c>
      <c r="K13" s="1160" t="s">
        <v>1882</v>
      </c>
      <c r="L13" s="1160" t="s">
        <v>1001</v>
      </c>
      <c r="N13" s="1160" t="s">
        <v>1877</v>
      </c>
      <c r="O13" s="1160" t="s">
        <v>1922</v>
      </c>
    </row>
    <row r="14" spans="1:15">
      <c r="A14" s="1159">
        <v>1143461904</v>
      </c>
      <c r="D14" s="1160" t="s">
        <v>1923</v>
      </c>
      <c r="E14" s="1160" t="s">
        <v>1924</v>
      </c>
      <c r="F14" s="1160" t="s">
        <v>229</v>
      </c>
      <c r="G14" s="1160" t="s">
        <v>1908</v>
      </c>
      <c r="H14" s="1160" t="s">
        <v>984</v>
      </c>
      <c r="I14" s="1160" t="s">
        <v>1924</v>
      </c>
      <c r="J14" s="1160" t="s">
        <v>1876</v>
      </c>
      <c r="K14" s="1160" t="s">
        <v>1925</v>
      </c>
      <c r="L14" s="1160" t="s">
        <v>984</v>
      </c>
      <c r="N14" s="1160" t="s">
        <v>1877</v>
      </c>
      <c r="O14" s="1160" t="s">
        <v>1878</v>
      </c>
    </row>
    <row r="15" spans="1:15">
      <c r="A15" s="1159">
        <v>1142464149</v>
      </c>
      <c r="D15" s="1160" t="s">
        <v>1926</v>
      </c>
      <c r="E15" s="1160" t="s">
        <v>1927</v>
      </c>
      <c r="F15" s="1160" t="s">
        <v>152</v>
      </c>
      <c r="G15" s="1160" t="s">
        <v>1874</v>
      </c>
      <c r="H15" s="1160" t="s">
        <v>984</v>
      </c>
      <c r="I15" s="1160" t="s">
        <v>1927</v>
      </c>
      <c r="J15" s="1160" t="s">
        <v>1876</v>
      </c>
      <c r="K15" s="1160" t="s">
        <v>984</v>
      </c>
      <c r="L15" s="1160" t="s">
        <v>984</v>
      </c>
      <c r="N15" s="1160" t="s">
        <v>1877</v>
      </c>
      <c r="O15" s="1160" t="s">
        <v>1904</v>
      </c>
    </row>
    <row r="16" spans="1:15">
      <c r="A16" s="1159">
        <v>1144133866</v>
      </c>
      <c r="D16" s="1160" t="s">
        <v>1928</v>
      </c>
      <c r="E16" s="1160" t="s">
        <v>1929</v>
      </c>
      <c r="F16" s="1160" t="s">
        <v>152</v>
      </c>
      <c r="G16" s="1160" t="s">
        <v>1874</v>
      </c>
      <c r="H16" s="1160" t="s">
        <v>984</v>
      </c>
      <c r="I16" s="1160" t="s">
        <v>1929</v>
      </c>
      <c r="J16" s="1160" t="s">
        <v>1876</v>
      </c>
      <c r="K16" s="1160" t="s">
        <v>984</v>
      </c>
      <c r="L16" s="1160" t="s">
        <v>984</v>
      </c>
      <c r="N16" s="1160" t="s">
        <v>1877</v>
      </c>
      <c r="O16" s="1160" t="s">
        <v>1878</v>
      </c>
    </row>
    <row r="17" spans="1:15">
      <c r="A17" s="1159">
        <v>1143690379</v>
      </c>
      <c r="D17" s="1160" t="s">
        <v>1930</v>
      </c>
      <c r="E17" s="1160" t="s">
        <v>1931</v>
      </c>
      <c r="F17" s="1160" t="s">
        <v>104</v>
      </c>
      <c r="G17" s="1160" t="s">
        <v>1908</v>
      </c>
      <c r="H17" s="1160" t="s">
        <v>985</v>
      </c>
      <c r="I17" s="1160" t="s">
        <v>1931</v>
      </c>
      <c r="J17" s="1160" t="s">
        <v>1903</v>
      </c>
      <c r="K17" s="1160" t="s">
        <v>985</v>
      </c>
      <c r="L17" s="1160" t="s">
        <v>985</v>
      </c>
      <c r="N17" s="1160" t="s">
        <v>1877</v>
      </c>
      <c r="O17" s="1160" t="s">
        <v>1878</v>
      </c>
    </row>
    <row r="18" spans="1:15">
      <c r="A18" s="1159">
        <v>1142271908</v>
      </c>
      <c r="D18" s="1160" t="s">
        <v>1932</v>
      </c>
      <c r="E18" s="1160" t="s">
        <v>1933</v>
      </c>
      <c r="F18" s="1160" t="s">
        <v>229</v>
      </c>
      <c r="G18" s="1160" t="s">
        <v>1897</v>
      </c>
      <c r="H18" s="1160" t="s">
        <v>134</v>
      </c>
      <c r="I18" s="1160" t="s">
        <v>1933</v>
      </c>
      <c r="J18" s="1160" t="s">
        <v>1899</v>
      </c>
      <c r="K18" s="1160" t="s">
        <v>134</v>
      </c>
      <c r="L18" s="1160" t="s">
        <v>134</v>
      </c>
      <c r="N18" s="1160" t="s">
        <v>1877</v>
      </c>
      <c r="O18" s="1160" t="s">
        <v>1900</v>
      </c>
    </row>
    <row r="19" spans="1:15">
      <c r="A19" s="1159">
        <v>1142625210</v>
      </c>
      <c r="D19" s="1160" t="s">
        <v>1934</v>
      </c>
      <c r="E19" s="1160" t="s">
        <v>1935</v>
      </c>
      <c r="F19" s="1160" t="s">
        <v>146</v>
      </c>
      <c r="G19" s="1160" t="s">
        <v>1897</v>
      </c>
      <c r="H19" s="1160" t="s">
        <v>134</v>
      </c>
      <c r="I19" s="1160" t="s">
        <v>1935</v>
      </c>
      <c r="J19" s="1160" t="s">
        <v>1899</v>
      </c>
      <c r="K19" s="1160" t="s">
        <v>134</v>
      </c>
      <c r="L19" s="1160" t="s">
        <v>134</v>
      </c>
      <c r="N19" s="1160" t="s">
        <v>1877</v>
      </c>
      <c r="O19" s="1160" t="s">
        <v>1900</v>
      </c>
    </row>
    <row r="20" spans="1:15">
      <c r="A20" s="1159">
        <v>1144471407</v>
      </c>
      <c r="D20" s="1160" t="s">
        <v>1936</v>
      </c>
      <c r="E20" s="1160" t="s">
        <v>1937</v>
      </c>
      <c r="F20" s="1160" t="s">
        <v>152</v>
      </c>
      <c r="G20" s="1160" t="s">
        <v>1874</v>
      </c>
      <c r="H20" s="1160" t="s">
        <v>985</v>
      </c>
      <c r="I20" s="1160" t="s">
        <v>1937</v>
      </c>
      <c r="J20" s="1160" t="s">
        <v>1903</v>
      </c>
      <c r="K20" s="1160" t="s">
        <v>985</v>
      </c>
      <c r="L20" s="1160" t="s">
        <v>985</v>
      </c>
      <c r="N20" s="1160" t="s">
        <v>1894</v>
      </c>
      <c r="O20" s="1160" t="s">
        <v>1895</v>
      </c>
    </row>
    <row r="21" spans="1:15">
      <c r="A21" s="1159">
        <v>1144588820</v>
      </c>
      <c r="D21" s="1160" t="s">
        <v>1938</v>
      </c>
      <c r="E21" s="1160" t="s">
        <v>1940</v>
      </c>
      <c r="F21" s="1160" t="s">
        <v>139</v>
      </c>
      <c r="G21" s="1160" t="s">
        <v>1885</v>
      </c>
      <c r="H21" s="1160" t="s">
        <v>1939</v>
      </c>
      <c r="I21" s="1160" t="s">
        <v>1940</v>
      </c>
      <c r="J21" s="1160" t="s">
        <v>1885</v>
      </c>
      <c r="K21" s="1160" t="s">
        <v>1939</v>
      </c>
      <c r="L21" s="1160" t="s">
        <v>1939</v>
      </c>
      <c r="N21" s="1160" t="s">
        <v>1894</v>
      </c>
      <c r="O21" s="1160" t="s">
        <v>1941</v>
      </c>
    </row>
    <row r="22" spans="1:15">
      <c r="A22" s="1159">
        <v>1144124626</v>
      </c>
      <c r="D22" s="1160" t="s">
        <v>1942</v>
      </c>
      <c r="E22" s="1160" t="s">
        <v>1943</v>
      </c>
      <c r="F22" s="1160" t="s">
        <v>139</v>
      </c>
      <c r="G22" s="1160" t="s">
        <v>1885</v>
      </c>
      <c r="H22" s="1160" t="s">
        <v>163</v>
      </c>
      <c r="I22" s="1160" t="s">
        <v>1943</v>
      </c>
      <c r="J22" s="1160" t="s">
        <v>1887</v>
      </c>
      <c r="K22" s="1160" t="s">
        <v>163</v>
      </c>
      <c r="L22" s="1160" t="s">
        <v>163</v>
      </c>
      <c r="N22" s="1160" t="s">
        <v>1894</v>
      </c>
      <c r="O22" s="1160" t="s">
        <v>1941</v>
      </c>
    </row>
    <row r="23" spans="1:15">
      <c r="A23" s="1159">
        <v>1142293100</v>
      </c>
      <c r="D23" s="1160" t="s">
        <v>1944</v>
      </c>
      <c r="E23" s="1160" t="s">
        <v>1945</v>
      </c>
      <c r="F23" s="1160" t="s">
        <v>152</v>
      </c>
      <c r="G23" s="1160" t="s">
        <v>1874</v>
      </c>
      <c r="H23" s="1160" t="s">
        <v>986</v>
      </c>
      <c r="I23" s="1160" t="s">
        <v>1945</v>
      </c>
      <c r="J23" s="1160" t="s">
        <v>1848</v>
      </c>
      <c r="K23" s="1160" t="s">
        <v>1946</v>
      </c>
      <c r="L23" s="1160" t="s">
        <v>986</v>
      </c>
      <c r="N23" s="1160" t="s">
        <v>1894</v>
      </c>
      <c r="O23" s="1160" t="s">
        <v>1895</v>
      </c>
    </row>
    <row r="24" spans="1:15">
      <c r="A24" s="1159">
        <v>1148115604</v>
      </c>
      <c r="D24" s="1160" t="s">
        <v>1947</v>
      </c>
      <c r="E24" s="1160" t="s">
        <v>547</v>
      </c>
      <c r="F24" s="1160" t="s">
        <v>96</v>
      </c>
      <c r="G24" s="1160" t="s">
        <v>1848</v>
      </c>
      <c r="H24" s="1160" t="s">
        <v>1948</v>
      </c>
      <c r="I24" s="1160" t="s">
        <v>547</v>
      </c>
      <c r="J24" s="1160" t="s">
        <v>1949</v>
      </c>
      <c r="K24" s="1160" t="s">
        <v>1950</v>
      </c>
      <c r="L24" s="1160" t="s">
        <v>1948</v>
      </c>
      <c r="N24" s="1160" t="s">
        <v>1894</v>
      </c>
      <c r="O24" s="1160" t="s">
        <v>1895</v>
      </c>
    </row>
    <row r="25" spans="1:15">
      <c r="A25" s="1159">
        <v>1142400689</v>
      </c>
      <c r="D25" s="1160" t="s">
        <v>1951</v>
      </c>
      <c r="E25" s="1160" t="s">
        <v>1952</v>
      </c>
      <c r="F25" s="1160" t="s">
        <v>153</v>
      </c>
      <c r="G25" s="1160" t="s">
        <v>1880</v>
      </c>
      <c r="H25" s="1160" t="s">
        <v>1001</v>
      </c>
      <c r="I25" s="1160" t="s">
        <v>1952</v>
      </c>
      <c r="J25" s="1160" t="s">
        <v>1876</v>
      </c>
      <c r="K25" s="1160" t="s">
        <v>1882</v>
      </c>
      <c r="L25" s="1160" t="s">
        <v>1001</v>
      </c>
      <c r="N25" s="1160" t="s">
        <v>1877</v>
      </c>
      <c r="O25" s="1160" t="s">
        <v>1883</v>
      </c>
    </row>
    <row r="26" spans="1:15">
      <c r="A26" s="1159">
        <v>1143175256</v>
      </c>
      <c r="D26" s="1160" t="s">
        <v>1953</v>
      </c>
      <c r="E26" s="1160" t="s">
        <v>1954</v>
      </c>
      <c r="F26" s="1160" t="s">
        <v>152</v>
      </c>
      <c r="G26" s="1160" t="s">
        <v>1874</v>
      </c>
      <c r="H26" s="1160" t="s">
        <v>984</v>
      </c>
      <c r="I26" s="1160" t="s">
        <v>1954</v>
      </c>
      <c r="J26" s="1160" t="s">
        <v>1876</v>
      </c>
      <c r="K26" s="1160" t="s">
        <v>984</v>
      </c>
      <c r="L26" s="1160" t="s">
        <v>984</v>
      </c>
      <c r="N26" s="1160" t="s">
        <v>1877</v>
      </c>
      <c r="O26" s="1160" t="s">
        <v>1878</v>
      </c>
    </row>
    <row r="27" spans="1:15">
      <c r="A27" s="1159">
        <v>1142480541</v>
      </c>
      <c r="D27" s="1160" t="s">
        <v>1955</v>
      </c>
      <c r="E27" s="1160" t="s">
        <v>1956</v>
      </c>
      <c r="F27" s="1160" t="s">
        <v>153</v>
      </c>
      <c r="G27" s="1160" t="s">
        <v>1880</v>
      </c>
      <c r="H27" s="1160" t="s">
        <v>1001</v>
      </c>
      <c r="I27" s="1160" t="s">
        <v>1956</v>
      </c>
      <c r="J27" s="1160" t="s">
        <v>1876</v>
      </c>
      <c r="K27" s="1160" t="s">
        <v>1882</v>
      </c>
      <c r="L27" s="1160" t="s">
        <v>1001</v>
      </c>
      <c r="N27" s="1160" t="s">
        <v>1877</v>
      </c>
      <c r="O27" s="1160" t="s">
        <v>1922</v>
      </c>
    </row>
    <row r="28" spans="1:15">
      <c r="A28" s="1159">
        <v>1161160768</v>
      </c>
      <c r="D28" s="1160" t="s">
        <v>1957</v>
      </c>
      <c r="E28" s="1160" t="s">
        <v>1958</v>
      </c>
      <c r="F28" s="1160" t="s">
        <v>143</v>
      </c>
      <c r="G28" s="1160" t="s">
        <v>1880</v>
      </c>
      <c r="H28" s="1160" t="s">
        <v>1002</v>
      </c>
      <c r="I28" s="1160" t="s">
        <v>1958</v>
      </c>
      <c r="J28" s="1160" t="s">
        <v>1959</v>
      </c>
      <c r="K28" s="1160" t="s">
        <v>1960</v>
      </c>
      <c r="L28" s="1160" t="s">
        <v>1002</v>
      </c>
      <c r="N28" s="1160" t="s">
        <v>1894</v>
      </c>
      <c r="O28" s="1160" t="s">
        <v>1919</v>
      </c>
    </row>
    <row r="29" spans="1:15">
      <c r="A29" s="1159">
        <v>1165737314</v>
      </c>
      <c r="D29" s="1160" t="s">
        <v>1961</v>
      </c>
      <c r="E29" s="1160" t="s">
        <v>1962</v>
      </c>
      <c r="F29" s="1160" t="s">
        <v>229</v>
      </c>
      <c r="G29" s="1160" t="s">
        <v>1908</v>
      </c>
      <c r="H29" s="1160" t="s">
        <v>986</v>
      </c>
      <c r="I29" s="1160" t="s">
        <v>1962</v>
      </c>
      <c r="J29" s="1160" t="s">
        <v>1848</v>
      </c>
      <c r="K29" s="1160" t="s">
        <v>1946</v>
      </c>
      <c r="L29" s="1160" t="s">
        <v>986</v>
      </c>
      <c r="N29" s="1160" t="s">
        <v>1894</v>
      </c>
      <c r="O29" s="1160" t="s">
        <v>1895</v>
      </c>
    </row>
    <row r="30" spans="1:15">
      <c r="A30" s="1159">
        <v>1146580601</v>
      </c>
      <c r="D30" s="1160" t="s">
        <v>1963</v>
      </c>
      <c r="E30" s="1160" t="s">
        <v>1964</v>
      </c>
      <c r="F30" s="1160" t="s">
        <v>152</v>
      </c>
      <c r="G30" s="1160" t="s">
        <v>1874</v>
      </c>
      <c r="H30" s="1160" t="s">
        <v>34</v>
      </c>
      <c r="I30" s="1160" t="s">
        <v>1964</v>
      </c>
      <c r="J30" s="1160" t="s">
        <v>1862</v>
      </c>
      <c r="K30" s="1160" t="s">
        <v>34</v>
      </c>
      <c r="L30" s="1160" t="s">
        <v>34</v>
      </c>
      <c r="N30" s="1160" t="s">
        <v>1877</v>
      </c>
      <c r="O30" s="1160" t="s">
        <v>1904</v>
      </c>
    </row>
    <row r="31" spans="1:15">
      <c r="A31" s="1159">
        <v>1142119859</v>
      </c>
      <c r="D31" s="1160" t="s">
        <v>1965</v>
      </c>
      <c r="E31" s="1160" t="s">
        <v>1966</v>
      </c>
      <c r="F31" s="1160" t="s">
        <v>152</v>
      </c>
      <c r="G31" s="1160" t="s">
        <v>1874</v>
      </c>
      <c r="H31" s="1160" t="s">
        <v>34</v>
      </c>
      <c r="I31" s="1160" t="s">
        <v>1966</v>
      </c>
      <c r="J31" s="1160" t="s">
        <v>1862</v>
      </c>
      <c r="K31" s="1160" t="s">
        <v>34</v>
      </c>
      <c r="L31" s="1160" t="s">
        <v>34</v>
      </c>
      <c r="N31" s="1160" t="s">
        <v>1877</v>
      </c>
      <c r="O31" s="1160" t="s">
        <v>1904</v>
      </c>
    </row>
    <row r="32" spans="1:15">
      <c r="A32" s="1159">
        <v>1144654085</v>
      </c>
      <c r="D32" s="1160" t="s">
        <v>1967</v>
      </c>
      <c r="E32" s="1160" t="s">
        <v>1968</v>
      </c>
      <c r="F32" s="1160" t="s">
        <v>139</v>
      </c>
      <c r="G32" s="1160" t="s">
        <v>1848</v>
      </c>
      <c r="H32" s="1160" t="s">
        <v>1890</v>
      </c>
      <c r="I32" s="1160" t="s">
        <v>1968</v>
      </c>
      <c r="J32" s="1160" t="s">
        <v>1892</v>
      </c>
      <c r="K32" s="1160" t="s">
        <v>1893</v>
      </c>
      <c r="L32" s="1160" t="s">
        <v>1890</v>
      </c>
      <c r="N32" s="1160" t="s">
        <v>1877</v>
      </c>
      <c r="O32" s="1160" t="s">
        <v>1888</v>
      </c>
    </row>
    <row r="33" spans="1:15">
      <c r="A33" s="1159">
        <v>1143711530</v>
      </c>
      <c r="D33" s="1160" t="s">
        <v>1969</v>
      </c>
      <c r="E33" s="1160" t="s">
        <v>1970</v>
      </c>
      <c r="F33" s="1160" t="s">
        <v>135</v>
      </c>
      <c r="G33" s="1160" t="s">
        <v>1848</v>
      </c>
      <c r="H33" s="1160" t="s">
        <v>1890</v>
      </c>
      <c r="I33" s="1160" t="s">
        <v>1970</v>
      </c>
      <c r="J33" s="1160" t="s">
        <v>1892</v>
      </c>
      <c r="K33" s="1160" t="s">
        <v>1893</v>
      </c>
      <c r="L33" s="1160" t="s">
        <v>1890</v>
      </c>
      <c r="N33" s="1160" t="s">
        <v>1877</v>
      </c>
      <c r="O33" s="1160" t="s">
        <v>1888</v>
      </c>
    </row>
    <row r="34" spans="1:15">
      <c r="A34" s="1159">
        <v>1161878468</v>
      </c>
      <c r="D34" s="1160" t="s">
        <v>1971</v>
      </c>
      <c r="E34" s="1160" t="s">
        <v>1972</v>
      </c>
      <c r="F34" s="1160" t="s">
        <v>143</v>
      </c>
      <c r="G34" s="1160" t="s">
        <v>1848</v>
      </c>
      <c r="H34" s="1160" t="s">
        <v>1890</v>
      </c>
      <c r="I34" s="1160" t="s">
        <v>1972</v>
      </c>
      <c r="J34" s="1160" t="s">
        <v>1892</v>
      </c>
      <c r="K34" s="1160" t="s">
        <v>1893</v>
      </c>
      <c r="L34" s="1160" t="s">
        <v>1890</v>
      </c>
      <c r="N34" s="1160" t="s">
        <v>1877</v>
      </c>
      <c r="O34" s="1160" t="s">
        <v>1973</v>
      </c>
    </row>
    <row r="35" spans="1:15">
      <c r="A35" s="1159">
        <v>1162610548</v>
      </c>
      <c r="D35" s="1160" t="s">
        <v>1974</v>
      </c>
      <c r="E35" s="1160" t="s">
        <v>1975</v>
      </c>
      <c r="F35" s="1160" t="s">
        <v>143</v>
      </c>
      <c r="G35" s="1160" t="s">
        <v>1848</v>
      </c>
      <c r="H35" s="1160" t="s">
        <v>1890</v>
      </c>
      <c r="I35" s="1160" t="s">
        <v>1975</v>
      </c>
      <c r="J35" s="1160" t="s">
        <v>1892</v>
      </c>
      <c r="K35" s="1160" t="s">
        <v>1893</v>
      </c>
      <c r="L35" s="1160" t="s">
        <v>1890</v>
      </c>
      <c r="N35" s="1160" t="s">
        <v>1877</v>
      </c>
      <c r="O35" s="1160" t="s">
        <v>1973</v>
      </c>
    </row>
    <row r="36" spans="1:15">
      <c r="A36" s="1159">
        <v>1143873595</v>
      </c>
      <c r="D36" s="1160" t="s">
        <v>1976</v>
      </c>
      <c r="E36" s="1160" t="s">
        <v>1977</v>
      </c>
      <c r="F36" s="1160" t="s">
        <v>153</v>
      </c>
      <c r="G36" s="1160" t="s">
        <v>1880</v>
      </c>
      <c r="H36" s="1160" t="s">
        <v>1001</v>
      </c>
      <c r="I36" s="1160" t="s">
        <v>1977</v>
      </c>
      <c r="J36" s="1160" t="s">
        <v>1876</v>
      </c>
      <c r="K36" s="1160" t="s">
        <v>1882</v>
      </c>
      <c r="L36" s="1160" t="s">
        <v>1001</v>
      </c>
      <c r="N36" s="1160" t="s">
        <v>1877</v>
      </c>
      <c r="O36" s="1160" t="s">
        <v>1883</v>
      </c>
    </row>
    <row r="37" spans="1:15">
      <c r="A37" s="1159">
        <v>1161008603</v>
      </c>
      <c r="D37" s="1160" t="s">
        <v>1978</v>
      </c>
      <c r="E37" s="1160" t="s">
        <v>1979</v>
      </c>
      <c r="F37" s="1160" t="s">
        <v>143</v>
      </c>
      <c r="G37" s="1160" t="s">
        <v>1880</v>
      </c>
      <c r="H37" s="1160" t="s">
        <v>1001</v>
      </c>
      <c r="I37" s="1160" t="s">
        <v>1979</v>
      </c>
      <c r="J37" s="1160" t="s">
        <v>1876</v>
      </c>
      <c r="K37" s="1160" t="s">
        <v>1882</v>
      </c>
      <c r="L37" s="1160" t="s">
        <v>1001</v>
      </c>
      <c r="N37" s="1160" t="s">
        <v>1894</v>
      </c>
      <c r="O37" s="1160" t="s">
        <v>1919</v>
      </c>
    </row>
    <row r="38" spans="1:15">
      <c r="A38" s="1159">
        <v>1143449834</v>
      </c>
      <c r="D38" s="1160" t="s">
        <v>1980</v>
      </c>
      <c r="E38" s="1160" t="s">
        <v>1981</v>
      </c>
      <c r="F38" s="1160" t="s">
        <v>153</v>
      </c>
      <c r="G38" s="1160" t="s">
        <v>1880</v>
      </c>
      <c r="H38" s="1160" t="s">
        <v>1001</v>
      </c>
      <c r="I38" s="1160" t="s">
        <v>1981</v>
      </c>
      <c r="J38" s="1160" t="s">
        <v>1876</v>
      </c>
      <c r="K38" s="1160" t="s">
        <v>1882</v>
      </c>
      <c r="L38" s="1160" t="s">
        <v>1001</v>
      </c>
      <c r="N38" s="1160" t="s">
        <v>1877</v>
      </c>
      <c r="O38" s="1160" t="s">
        <v>1883</v>
      </c>
    </row>
    <row r="39" spans="1:15">
      <c r="A39" s="1159">
        <v>1142091066</v>
      </c>
      <c r="D39" s="1160" t="s">
        <v>1982</v>
      </c>
      <c r="E39" s="1160" t="s">
        <v>1983</v>
      </c>
      <c r="F39" s="1160" t="s">
        <v>139</v>
      </c>
      <c r="G39" s="1160" t="s">
        <v>1897</v>
      </c>
      <c r="H39" s="1160" t="s">
        <v>134</v>
      </c>
      <c r="I39" s="1160" t="s">
        <v>1983</v>
      </c>
      <c r="J39" s="1160" t="s">
        <v>1899</v>
      </c>
      <c r="K39" s="1160" t="s">
        <v>134</v>
      </c>
      <c r="L39" s="1160" t="s">
        <v>134</v>
      </c>
      <c r="N39" s="1160" t="s">
        <v>1877</v>
      </c>
      <c r="O39" s="1160" t="s">
        <v>1900</v>
      </c>
    </row>
    <row r="40" spans="1:15">
      <c r="A40" s="1159">
        <v>1143438068</v>
      </c>
      <c r="D40" s="1160" t="s">
        <v>1984</v>
      </c>
      <c r="E40" s="1160" t="s">
        <v>1986</v>
      </c>
      <c r="F40" s="1160" t="s">
        <v>146</v>
      </c>
      <c r="G40" s="1160" t="s">
        <v>1985</v>
      </c>
      <c r="H40" s="1160" t="s">
        <v>983</v>
      </c>
      <c r="I40" s="1160" t="s">
        <v>1986</v>
      </c>
      <c r="J40" s="1160" t="s">
        <v>1876</v>
      </c>
      <c r="K40" s="1160" t="s">
        <v>983</v>
      </c>
      <c r="L40" s="1160" t="s">
        <v>983</v>
      </c>
      <c r="N40" s="1160" t="s">
        <v>1877</v>
      </c>
      <c r="O40" s="1160" t="s">
        <v>1900</v>
      </c>
    </row>
    <row r="41" spans="1:15">
      <c r="A41" s="1159">
        <v>1142063339</v>
      </c>
      <c r="D41" s="1160" t="s">
        <v>1987</v>
      </c>
      <c r="E41" s="1160" t="s">
        <v>1988</v>
      </c>
      <c r="F41" s="1160" t="s">
        <v>139</v>
      </c>
      <c r="G41" s="1160" t="s">
        <v>1862</v>
      </c>
      <c r="H41" s="1160" t="s">
        <v>34</v>
      </c>
      <c r="I41" s="1160" t="s">
        <v>1988</v>
      </c>
      <c r="J41" s="1160" t="s">
        <v>1989</v>
      </c>
      <c r="K41" s="1160" t="s">
        <v>1990</v>
      </c>
      <c r="L41" s="1160" t="s">
        <v>34</v>
      </c>
      <c r="N41" s="1160" t="s">
        <v>1894</v>
      </c>
      <c r="O41" s="1160" t="s">
        <v>1919</v>
      </c>
    </row>
    <row r="42" spans="1:15">
      <c r="A42" s="1159">
        <v>1162777222</v>
      </c>
      <c r="D42" s="1160" t="s">
        <v>1991</v>
      </c>
      <c r="E42" s="1160" t="s">
        <v>1993</v>
      </c>
      <c r="F42" s="1160" t="s">
        <v>139</v>
      </c>
      <c r="G42" s="1160" t="s">
        <v>1880</v>
      </c>
      <c r="H42" s="1160" t="s">
        <v>1992</v>
      </c>
      <c r="I42" s="1160" t="s">
        <v>1993</v>
      </c>
      <c r="J42" s="1160" t="s">
        <v>1994</v>
      </c>
      <c r="K42" s="1160" t="s">
        <v>1995</v>
      </c>
      <c r="L42" s="1160" t="s">
        <v>1992</v>
      </c>
      <c r="N42" s="1160" t="s">
        <v>1877</v>
      </c>
      <c r="O42" s="1160" t="s">
        <v>1883</v>
      </c>
    </row>
    <row r="43" spans="1:15">
      <c r="A43" s="1159">
        <v>1173767568</v>
      </c>
      <c r="D43" s="1160" t="s">
        <v>1996</v>
      </c>
      <c r="E43" s="1160" t="s">
        <v>1997</v>
      </c>
      <c r="F43" s="1160" t="s">
        <v>152</v>
      </c>
      <c r="G43" s="1160" t="s">
        <v>1874</v>
      </c>
      <c r="H43" s="1160" t="s">
        <v>985</v>
      </c>
      <c r="I43" s="1160" t="s">
        <v>1997</v>
      </c>
      <c r="J43" s="1160" t="s">
        <v>1903</v>
      </c>
      <c r="K43" s="1160" t="s">
        <v>985</v>
      </c>
      <c r="L43" s="1160" t="s">
        <v>985</v>
      </c>
      <c r="N43" s="1160" t="s">
        <v>1877</v>
      </c>
      <c r="O43" s="1160" t="s">
        <v>1904</v>
      </c>
    </row>
    <row r="44" spans="1:15">
      <c r="A44" s="1159">
        <v>1145278199</v>
      </c>
      <c r="D44" s="1160" t="s">
        <v>1998</v>
      </c>
      <c r="E44" s="1160" t="s">
        <v>1999</v>
      </c>
      <c r="F44" s="1160" t="s">
        <v>152</v>
      </c>
      <c r="G44" s="1160" t="s">
        <v>1874</v>
      </c>
      <c r="H44" s="1160" t="s">
        <v>985</v>
      </c>
      <c r="I44" s="1160" t="s">
        <v>1999</v>
      </c>
      <c r="J44" s="1160" t="s">
        <v>1903</v>
      </c>
      <c r="K44" s="1160" t="s">
        <v>985</v>
      </c>
      <c r="L44" s="1160" t="s">
        <v>985</v>
      </c>
      <c r="N44" s="1160" t="s">
        <v>1877</v>
      </c>
      <c r="O44" s="1160" t="s">
        <v>1904</v>
      </c>
    </row>
    <row r="45" spans="1:15">
      <c r="A45" s="1159">
        <v>1142119263</v>
      </c>
      <c r="D45" s="1160" t="s">
        <v>2000</v>
      </c>
      <c r="E45" s="1160" t="s">
        <v>2001</v>
      </c>
      <c r="F45" s="1160" t="s">
        <v>153</v>
      </c>
      <c r="G45" s="1160" t="s">
        <v>1880</v>
      </c>
      <c r="H45" s="1160" t="s">
        <v>1001</v>
      </c>
      <c r="I45" s="1160" t="s">
        <v>2001</v>
      </c>
      <c r="J45" s="1160" t="s">
        <v>1876</v>
      </c>
      <c r="K45" s="1160" t="s">
        <v>1882</v>
      </c>
      <c r="L45" s="1160" t="s">
        <v>1001</v>
      </c>
      <c r="N45" s="1160" t="s">
        <v>1877</v>
      </c>
      <c r="O45" s="1160" t="s">
        <v>1883</v>
      </c>
    </row>
    <row r="46" spans="1:15">
      <c r="A46" s="1159">
        <v>1143028588</v>
      </c>
      <c r="D46" s="1160" t="s">
        <v>2002</v>
      </c>
      <c r="E46" s="1160" t="s">
        <v>2004</v>
      </c>
      <c r="F46" s="1160" t="s">
        <v>152</v>
      </c>
      <c r="G46" s="1160" t="s">
        <v>1874</v>
      </c>
      <c r="H46" s="1160" t="s">
        <v>2003</v>
      </c>
      <c r="I46" s="1160" t="s">
        <v>2004</v>
      </c>
      <c r="J46" s="1160" t="s">
        <v>2005</v>
      </c>
      <c r="K46" s="1160" t="s">
        <v>2003</v>
      </c>
      <c r="L46" s="1160" t="s">
        <v>2003</v>
      </c>
      <c r="N46" s="1160" t="s">
        <v>1877</v>
      </c>
      <c r="O46" s="1160" t="s">
        <v>1904</v>
      </c>
    </row>
    <row r="47" spans="1:15">
      <c r="A47" s="1159">
        <v>1140840332</v>
      </c>
      <c r="D47" s="1160" t="s">
        <v>2006</v>
      </c>
      <c r="E47" s="1160" t="s">
        <v>2007</v>
      </c>
      <c r="F47" s="1160" t="s">
        <v>152</v>
      </c>
      <c r="G47" s="1160" t="s">
        <v>1874</v>
      </c>
      <c r="H47" s="1160" t="s">
        <v>985</v>
      </c>
      <c r="I47" s="1160" t="s">
        <v>2007</v>
      </c>
      <c r="J47" s="1160" t="s">
        <v>1903</v>
      </c>
      <c r="K47" s="1160" t="s">
        <v>985</v>
      </c>
      <c r="L47" s="1160" t="s">
        <v>985</v>
      </c>
      <c r="N47" s="1160" t="s">
        <v>1877</v>
      </c>
      <c r="O47" s="1160" t="s">
        <v>1878</v>
      </c>
    </row>
    <row r="48" spans="1:15">
      <c r="A48" s="1159">
        <v>1161786976</v>
      </c>
      <c r="D48" s="1160" t="s">
        <v>2008</v>
      </c>
      <c r="E48" s="1160" t="s">
        <v>2009</v>
      </c>
      <c r="F48" s="1160" t="s">
        <v>152</v>
      </c>
      <c r="G48" s="1160" t="s">
        <v>1874</v>
      </c>
      <c r="H48" s="1160" t="s">
        <v>984</v>
      </c>
      <c r="I48" s="1160" t="s">
        <v>2009</v>
      </c>
      <c r="J48" s="1160" t="s">
        <v>1876</v>
      </c>
      <c r="K48" s="1160" t="s">
        <v>984</v>
      </c>
      <c r="L48" s="1160" t="s">
        <v>984</v>
      </c>
      <c r="N48" s="1160" t="s">
        <v>1877</v>
      </c>
      <c r="O48" s="1160" t="s">
        <v>1904</v>
      </c>
    </row>
    <row r="49" spans="1:15">
      <c r="A49" s="1159">
        <v>1142818518</v>
      </c>
      <c r="D49" s="1160" t="s">
        <v>2010</v>
      </c>
      <c r="E49" s="1160" t="s">
        <v>2011</v>
      </c>
      <c r="F49" s="1160" t="s">
        <v>152</v>
      </c>
      <c r="G49" s="1160" t="s">
        <v>1874</v>
      </c>
      <c r="H49" s="1160" t="s">
        <v>985</v>
      </c>
      <c r="I49" s="1160" t="s">
        <v>2011</v>
      </c>
      <c r="J49" s="1160" t="s">
        <v>1903</v>
      </c>
      <c r="K49" s="1160" t="s">
        <v>985</v>
      </c>
      <c r="L49" s="1160" t="s">
        <v>985</v>
      </c>
      <c r="N49" s="1160" t="s">
        <v>1877</v>
      </c>
      <c r="O49" s="1160" t="s">
        <v>1904</v>
      </c>
    </row>
    <row r="50" spans="1:15">
      <c r="A50" s="1159">
        <v>1167569202</v>
      </c>
      <c r="D50" s="1160" t="s">
        <v>2012</v>
      </c>
      <c r="E50" s="1160" t="s">
        <v>2013</v>
      </c>
      <c r="F50" s="1160" t="s">
        <v>143</v>
      </c>
      <c r="G50" s="1160" t="s">
        <v>1885</v>
      </c>
      <c r="H50" s="1160" t="s">
        <v>163</v>
      </c>
      <c r="I50" s="1160" t="s">
        <v>2013</v>
      </c>
      <c r="J50" s="1160" t="s">
        <v>1887</v>
      </c>
      <c r="K50" s="1160" t="s">
        <v>163</v>
      </c>
      <c r="L50" s="1160" t="s">
        <v>163</v>
      </c>
      <c r="N50" s="1160" t="s">
        <v>1877</v>
      </c>
      <c r="O50" s="1160" t="s">
        <v>2014</v>
      </c>
    </row>
    <row r="51" spans="1:15">
      <c r="A51" s="1159">
        <v>1144109619</v>
      </c>
      <c r="D51" s="1160" t="s">
        <v>2015</v>
      </c>
      <c r="E51" s="1160" t="s">
        <v>2016</v>
      </c>
      <c r="F51" s="1160" t="s">
        <v>104</v>
      </c>
      <c r="G51" s="1160" t="s">
        <v>1908</v>
      </c>
      <c r="H51" s="1160" t="s">
        <v>985</v>
      </c>
      <c r="I51" s="1160" t="s">
        <v>2016</v>
      </c>
      <c r="J51" s="1160" t="s">
        <v>1903</v>
      </c>
      <c r="K51" s="1160" t="s">
        <v>985</v>
      </c>
      <c r="L51" s="1160" t="s">
        <v>985</v>
      </c>
      <c r="N51" s="1160" t="s">
        <v>1877</v>
      </c>
      <c r="O51" s="1160" t="s">
        <v>1878</v>
      </c>
    </row>
    <row r="52" spans="1:15">
      <c r="A52" s="1159">
        <v>1142987016</v>
      </c>
      <c r="D52" s="1160" t="s">
        <v>2017</v>
      </c>
      <c r="E52" s="1160" t="s">
        <v>2019</v>
      </c>
      <c r="F52" s="1160" t="s">
        <v>153</v>
      </c>
      <c r="G52" s="1160" t="s">
        <v>1880</v>
      </c>
      <c r="H52" s="1160" t="s">
        <v>2018</v>
      </c>
      <c r="I52" s="1160" t="s">
        <v>2019</v>
      </c>
      <c r="J52" s="1160" t="s">
        <v>1949</v>
      </c>
      <c r="K52" s="1160" t="s">
        <v>2020</v>
      </c>
      <c r="L52" s="1160" t="s">
        <v>2018</v>
      </c>
      <c r="N52" s="1160" t="s">
        <v>1894</v>
      </c>
      <c r="O52" s="1160" t="s">
        <v>1919</v>
      </c>
    </row>
    <row r="53" spans="1:15">
      <c r="A53" s="1159">
        <v>1142144691</v>
      </c>
      <c r="D53" s="1160" t="s">
        <v>2021</v>
      </c>
      <c r="E53" s="1160" t="s">
        <v>2022</v>
      </c>
      <c r="F53" s="1160" t="s">
        <v>152</v>
      </c>
      <c r="G53" s="1160" t="s">
        <v>1874</v>
      </c>
      <c r="H53" s="1160" t="s">
        <v>985</v>
      </c>
      <c r="I53" s="1160" t="s">
        <v>2022</v>
      </c>
      <c r="J53" s="1160" t="s">
        <v>1903</v>
      </c>
      <c r="K53" s="1160" t="s">
        <v>985</v>
      </c>
      <c r="L53" s="1160" t="s">
        <v>985</v>
      </c>
      <c r="N53" s="1160" t="s">
        <v>1877</v>
      </c>
      <c r="O53" s="1160" t="s">
        <v>1904</v>
      </c>
    </row>
    <row r="54" spans="1:15">
      <c r="A54" s="1159">
        <v>1143745843</v>
      </c>
      <c r="D54" s="1160" t="s">
        <v>2023</v>
      </c>
      <c r="E54" s="1160" t="s">
        <v>2024</v>
      </c>
      <c r="F54" s="1160" t="s">
        <v>152</v>
      </c>
      <c r="G54" s="1160" t="s">
        <v>1874</v>
      </c>
      <c r="H54" s="1160" t="s">
        <v>984</v>
      </c>
      <c r="I54" s="1160" t="s">
        <v>2024</v>
      </c>
      <c r="J54" s="1160" t="s">
        <v>1876</v>
      </c>
      <c r="K54" s="1160" t="s">
        <v>984</v>
      </c>
      <c r="L54" s="1160" t="s">
        <v>984</v>
      </c>
      <c r="N54" s="1160" t="s">
        <v>1877</v>
      </c>
      <c r="O54" s="1160" t="s">
        <v>1904</v>
      </c>
    </row>
    <row r="55" spans="1:15">
      <c r="A55" s="1159">
        <v>1148644926</v>
      </c>
      <c r="D55" s="1160" t="s">
        <v>2025</v>
      </c>
      <c r="E55" s="1160" t="s">
        <v>2026</v>
      </c>
      <c r="F55" s="1160" t="s">
        <v>153</v>
      </c>
      <c r="G55" s="1160" t="s">
        <v>1880</v>
      </c>
      <c r="H55" s="1160" t="s">
        <v>1001</v>
      </c>
      <c r="I55" s="1160" t="s">
        <v>2026</v>
      </c>
      <c r="J55" s="1160" t="s">
        <v>1876</v>
      </c>
      <c r="K55" s="1160" t="s">
        <v>1882</v>
      </c>
      <c r="L55" s="1160" t="s">
        <v>1001</v>
      </c>
      <c r="N55" s="1160" t="s">
        <v>1877</v>
      </c>
      <c r="O55" s="1160" t="s">
        <v>1883</v>
      </c>
    </row>
    <row r="56" spans="1:15">
      <c r="A56" s="1159">
        <v>1142087619</v>
      </c>
      <c r="D56" s="1160" t="s">
        <v>2027</v>
      </c>
      <c r="E56" s="1160" t="s">
        <v>2028</v>
      </c>
      <c r="F56" s="1160" t="s">
        <v>139</v>
      </c>
      <c r="G56" s="1160" t="s">
        <v>1885</v>
      </c>
      <c r="H56" s="1160" t="s">
        <v>163</v>
      </c>
      <c r="I56" s="1160" t="s">
        <v>2028</v>
      </c>
      <c r="J56" s="1160" t="s">
        <v>1887</v>
      </c>
      <c r="K56" s="1160" t="s">
        <v>163</v>
      </c>
      <c r="L56" s="1160" t="s">
        <v>163</v>
      </c>
      <c r="N56" s="1160" t="s">
        <v>1894</v>
      </c>
      <c r="O56" s="1160" t="s">
        <v>1941</v>
      </c>
    </row>
    <row r="57" spans="1:15">
      <c r="A57" s="1159">
        <v>1172906639</v>
      </c>
      <c r="D57" s="1160" t="s">
        <v>2029</v>
      </c>
      <c r="E57" s="1160" t="s">
        <v>2030</v>
      </c>
      <c r="F57" s="1160" t="s">
        <v>143</v>
      </c>
      <c r="G57" s="1160" t="s">
        <v>1885</v>
      </c>
      <c r="H57" s="1160" t="s">
        <v>163</v>
      </c>
      <c r="I57" s="1160" t="s">
        <v>2030</v>
      </c>
      <c r="J57" s="1160" t="s">
        <v>1887</v>
      </c>
      <c r="K57" s="1160" t="s">
        <v>163</v>
      </c>
      <c r="L57" s="1160" t="s">
        <v>163</v>
      </c>
      <c r="N57" s="1160" t="s">
        <v>1877</v>
      </c>
      <c r="O57" s="1160" t="s">
        <v>1973</v>
      </c>
    </row>
    <row r="58" spans="1:15">
      <c r="A58" s="1159">
        <v>1147964010</v>
      </c>
      <c r="D58" s="1160" t="s">
        <v>2031</v>
      </c>
      <c r="E58" s="1160" t="s">
        <v>2032</v>
      </c>
      <c r="F58" s="1160" t="s">
        <v>152</v>
      </c>
      <c r="G58" s="1160" t="s">
        <v>1874</v>
      </c>
      <c r="H58" s="1160" t="s">
        <v>2003</v>
      </c>
      <c r="I58" s="1160" t="s">
        <v>2032</v>
      </c>
      <c r="J58" s="1160" t="s">
        <v>2005</v>
      </c>
      <c r="K58" s="1160" t="s">
        <v>2003</v>
      </c>
      <c r="L58" s="1160" t="s">
        <v>2003</v>
      </c>
      <c r="N58" s="1160" t="s">
        <v>1877</v>
      </c>
      <c r="O58" s="1160" t="s">
        <v>1904</v>
      </c>
    </row>
    <row r="59" spans="1:15">
      <c r="A59" s="1159">
        <v>1143429414</v>
      </c>
      <c r="D59" s="1160" t="s">
        <v>2033</v>
      </c>
      <c r="E59" s="1160" t="s">
        <v>2034</v>
      </c>
      <c r="F59" s="1160" t="s">
        <v>152</v>
      </c>
      <c r="G59" s="1160" t="s">
        <v>1874</v>
      </c>
      <c r="H59" s="1160" t="s">
        <v>163</v>
      </c>
      <c r="I59" s="1160" t="s">
        <v>2034</v>
      </c>
      <c r="J59" s="1160" t="s">
        <v>1887</v>
      </c>
      <c r="K59" s="1160" t="s">
        <v>163</v>
      </c>
      <c r="L59" s="1160" t="s">
        <v>163</v>
      </c>
      <c r="N59" s="1160" t="s">
        <v>1877</v>
      </c>
      <c r="O59" s="1160" t="s">
        <v>1904</v>
      </c>
    </row>
    <row r="60" spans="1:15">
      <c r="A60" s="1159">
        <v>1143833003</v>
      </c>
      <c r="D60" s="1160" t="s">
        <v>2035</v>
      </c>
      <c r="E60" s="1160" t="s">
        <v>2036</v>
      </c>
      <c r="F60" s="1160" t="s">
        <v>139</v>
      </c>
      <c r="G60" s="1160" t="s">
        <v>1848</v>
      </c>
      <c r="H60" s="1160" t="s">
        <v>1948</v>
      </c>
      <c r="I60" s="1160" t="s">
        <v>2036</v>
      </c>
      <c r="J60" s="1160" t="s">
        <v>1949</v>
      </c>
      <c r="K60" s="1160" t="s">
        <v>1950</v>
      </c>
      <c r="L60" s="1160" t="s">
        <v>1948</v>
      </c>
      <c r="N60" s="1160" t="s">
        <v>1894</v>
      </c>
      <c r="O60" s="1160" t="s">
        <v>1941</v>
      </c>
    </row>
    <row r="61" spans="1:15">
      <c r="A61" s="1159">
        <v>1149594427</v>
      </c>
      <c r="D61" s="1160" t="s">
        <v>2037</v>
      </c>
      <c r="E61" s="1160" t="s">
        <v>2038</v>
      </c>
      <c r="F61" s="1160" t="s">
        <v>147</v>
      </c>
      <c r="G61" s="1160" t="s">
        <v>1874</v>
      </c>
      <c r="H61" s="1160" t="s">
        <v>985</v>
      </c>
      <c r="I61" s="1160" t="s">
        <v>2038</v>
      </c>
      <c r="J61" s="1160" t="s">
        <v>1903</v>
      </c>
      <c r="K61" s="1160" t="s">
        <v>985</v>
      </c>
      <c r="L61" s="1160" t="s">
        <v>985</v>
      </c>
      <c r="N61" s="1160" t="s">
        <v>1877</v>
      </c>
      <c r="O61" s="1160" t="s">
        <v>1904</v>
      </c>
    </row>
    <row r="62" spans="1:15">
      <c r="A62" s="1159">
        <v>1146135414</v>
      </c>
      <c r="D62" s="1160" t="s">
        <v>2039</v>
      </c>
      <c r="E62" s="1160" t="s">
        <v>2040</v>
      </c>
      <c r="F62" s="1160" t="s">
        <v>152</v>
      </c>
      <c r="G62" s="1160" t="s">
        <v>1874</v>
      </c>
      <c r="H62" s="1160" t="s">
        <v>986</v>
      </c>
      <c r="I62" s="1160" t="s">
        <v>2040</v>
      </c>
      <c r="J62" s="1160" t="s">
        <v>1848</v>
      </c>
      <c r="K62" s="1160" t="s">
        <v>1946</v>
      </c>
      <c r="L62" s="1160" t="s">
        <v>986</v>
      </c>
      <c r="N62" s="1160" t="s">
        <v>1894</v>
      </c>
      <c r="O62" s="1160" t="s">
        <v>1895</v>
      </c>
    </row>
    <row r="63" spans="1:15">
      <c r="A63" s="1159">
        <v>1162791991</v>
      </c>
      <c r="D63" s="1160" t="s">
        <v>2041</v>
      </c>
      <c r="E63" s="1160" t="s">
        <v>2042</v>
      </c>
      <c r="F63" s="1160" t="s">
        <v>139</v>
      </c>
      <c r="G63" s="1160" t="s">
        <v>1848</v>
      </c>
      <c r="H63" s="1160" t="s">
        <v>1890</v>
      </c>
      <c r="I63" s="1160" t="s">
        <v>2042</v>
      </c>
      <c r="J63" s="1160" t="s">
        <v>1892</v>
      </c>
      <c r="K63" s="1160" t="s">
        <v>1893</v>
      </c>
      <c r="L63" s="1160" t="s">
        <v>1890</v>
      </c>
      <c r="N63" s="1160" t="s">
        <v>1877</v>
      </c>
      <c r="O63" s="1160" t="s">
        <v>2014</v>
      </c>
    </row>
    <row r="64" spans="1:15">
      <c r="A64" s="1159">
        <v>1148569438</v>
      </c>
      <c r="D64" s="1160" t="s">
        <v>2043</v>
      </c>
      <c r="E64" s="1160" t="s">
        <v>2044</v>
      </c>
      <c r="F64" s="1160" t="s">
        <v>104</v>
      </c>
      <c r="G64" s="1160" t="s">
        <v>1908</v>
      </c>
      <c r="H64" s="1160" t="s">
        <v>985</v>
      </c>
      <c r="I64" s="1160" t="s">
        <v>2044</v>
      </c>
      <c r="J64" s="1160" t="s">
        <v>1903</v>
      </c>
      <c r="K64" s="1160" t="s">
        <v>985</v>
      </c>
      <c r="L64" s="1160" t="s">
        <v>985</v>
      </c>
      <c r="N64" s="1160" t="s">
        <v>1877</v>
      </c>
      <c r="O64" s="1160" t="s">
        <v>1878</v>
      </c>
    </row>
    <row r="65" spans="1:15">
      <c r="A65" s="1159">
        <v>1143714419</v>
      </c>
      <c r="D65" s="1160" t="s">
        <v>2045</v>
      </c>
      <c r="E65" s="1160" t="s">
        <v>2046</v>
      </c>
      <c r="F65" s="1160" t="s">
        <v>135</v>
      </c>
      <c r="G65" s="1160" t="s">
        <v>1848</v>
      </c>
      <c r="H65" s="1160" t="s">
        <v>1890</v>
      </c>
      <c r="I65" s="1160" t="s">
        <v>2046</v>
      </c>
      <c r="J65" s="1160" t="s">
        <v>1892</v>
      </c>
      <c r="K65" s="1160" t="s">
        <v>1893</v>
      </c>
      <c r="L65" s="1160" t="s">
        <v>1890</v>
      </c>
      <c r="N65" s="1160" t="s">
        <v>1877</v>
      </c>
      <c r="O65" s="1160" t="s">
        <v>1888</v>
      </c>
    </row>
    <row r="66" spans="1:15">
      <c r="A66" s="1159">
        <v>1162974902</v>
      </c>
      <c r="D66" s="1160" t="s">
        <v>2047</v>
      </c>
      <c r="E66" s="1160" t="s">
        <v>2048</v>
      </c>
      <c r="F66" s="1160" t="s">
        <v>143</v>
      </c>
      <c r="G66" s="1160" t="s">
        <v>1880</v>
      </c>
      <c r="H66" s="1160" t="s">
        <v>1002</v>
      </c>
      <c r="I66" s="1160" t="s">
        <v>2048</v>
      </c>
      <c r="J66" s="1160" t="s">
        <v>1959</v>
      </c>
      <c r="K66" s="1160" t="s">
        <v>1960</v>
      </c>
      <c r="L66" s="1160" t="s">
        <v>1002</v>
      </c>
      <c r="N66" s="1160" t="s">
        <v>1894</v>
      </c>
      <c r="O66" s="1160" t="s">
        <v>1919</v>
      </c>
    </row>
    <row r="67" spans="1:15">
      <c r="A67" s="1159">
        <v>1147723812</v>
      </c>
      <c r="D67" s="1160" t="s">
        <v>2049</v>
      </c>
      <c r="E67" s="1160" t="s">
        <v>2050</v>
      </c>
      <c r="F67" s="1160" t="s">
        <v>143</v>
      </c>
      <c r="G67" s="1160" t="s">
        <v>1848</v>
      </c>
      <c r="H67" s="1160" t="s">
        <v>1890</v>
      </c>
      <c r="I67" s="1160" t="s">
        <v>2050</v>
      </c>
      <c r="J67" s="1160" t="s">
        <v>1892</v>
      </c>
      <c r="K67" s="1160" t="s">
        <v>1893</v>
      </c>
      <c r="L67" s="1160" t="s">
        <v>1890</v>
      </c>
      <c r="N67" s="1160" t="s">
        <v>1877</v>
      </c>
      <c r="O67" s="1160" t="s">
        <v>1973</v>
      </c>
    </row>
    <row r="68" spans="1:15">
      <c r="A68" s="1159">
        <v>1145690070</v>
      </c>
      <c r="D68" s="1160" t="s">
        <v>2051</v>
      </c>
      <c r="E68" s="1160" t="s">
        <v>2052</v>
      </c>
      <c r="F68" s="1160" t="s">
        <v>152</v>
      </c>
      <c r="G68" s="1160" t="s">
        <v>1874</v>
      </c>
      <c r="H68" s="1160" t="s">
        <v>984</v>
      </c>
      <c r="I68" s="1160" t="s">
        <v>2052</v>
      </c>
      <c r="J68" s="1160" t="s">
        <v>1876</v>
      </c>
      <c r="K68" s="1160" t="s">
        <v>984</v>
      </c>
      <c r="L68" s="1160" t="s">
        <v>984</v>
      </c>
      <c r="N68" s="1160" t="s">
        <v>1877</v>
      </c>
      <c r="O68" s="1160" t="s">
        <v>1904</v>
      </c>
    </row>
    <row r="69" spans="1:15">
      <c r="A69" s="1159">
        <v>1165497059</v>
      </c>
      <c r="D69" s="1160" t="s">
        <v>2053</v>
      </c>
      <c r="E69" s="1160" t="s">
        <v>2054</v>
      </c>
      <c r="F69" s="1160" t="s">
        <v>143</v>
      </c>
      <c r="G69" s="1160" t="s">
        <v>1897</v>
      </c>
      <c r="H69" s="1160" t="s">
        <v>134</v>
      </c>
      <c r="I69" s="1160" t="s">
        <v>2054</v>
      </c>
      <c r="J69" s="1160" t="s">
        <v>1899</v>
      </c>
      <c r="K69" s="1160" t="s">
        <v>134</v>
      </c>
      <c r="L69" s="1160" t="s">
        <v>134</v>
      </c>
      <c r="N69" s="1160" t="s">
        <v>1877</v>
      </c>
      <c r="O69" s="1160" t="s">
        <v>1900</v>
      </c>
    </row>
    <row r="70" spans="1:15">
      <c r="A70" s="1159">
        <v>1142860049</v>
      </c>
      <c r="D70" s="1160" t="s">
        <v>2055</v>
      </c>
      <c r="E70" s="1160" t="s">
        <v>2056</v>
      </c>
      <c r="F70" s="1160" t="s">
        <v>135</v>
      </c>
      <c r="G70" s="1160" t="s">
        <v>1885</v>
      </c>
      <c r="H70" s="1160" t="s">
        <v>163</v>
      </c>
      <c r="I70" s="1160" t="s">
        <v>2056</v>
      </c>
      <c r="J70" s="1160" t="s">
        <v>1887</v>
      </c>
      <c r="K70" s="1160" t="s">
        <v>163</v>
      </c>
      <c r="L70" s="1160" t="s">
        <v>163</v>
      </c>
      <c r="N70" s="1160" t="s">
        <v>1894</v>
      </c>
      <c r="O70" s="1160" t="s">
        <v>1895</v>
      </c>
    </row>
    <row r="71" spans="1:15">
      <c r="A71" s="1159">
        <v>1142828517</v>
      </c>
      <c r="D71" s="1160" t="s">
        <v>2057</v>
      </c>
      <c r="E71" s="1160" t="s">
        <v>2058</v>
      </c>
      <c r="F71" s="1160" t="s">
        <v>95</v>
      </c>
      <c r="G71" s="1160" t="s">
        <v>1848</v>
      </c>
      <c r="H71" s="1160" t="s">
        <v>1890</v>
      </c>
      <c r="I71" s="1160" t="s">
        <v>2058</v>
      </c>
      <c r="J71" s="1160" t="s">
        <v>1892</v>
      </c>
      <c r="K71" s="1160" t="s">
        <v>1893</v>
      </c>
      <c r="L71" s="1160" t="s">
        <v>1890</v>
      </c>
      <c r="N71" s="1160" t="s">
        <v>1894</v>
      </c>
      <c r="O71" s="1160" t="s">
        <v>1895</v>
      </c>
    </row>
    <row r="72" spans="1:15">
      <c r="A72" s="1159">
        <v>1148923601</v>
      </c>
      <c r="D72" s="1160" t="s">
        <v>2059</v>
      </c>
      <c r="E72" s="1160" t="s">
        <v>2060</v>
      </c>
      <c r="F72" s="1160" t="s">
        <v>95</v>
      </c>
      <c r="G72" s="1160" t="s">
        <v>1880</v>
      </c>
      <c r="H72" s="1160" t="s">
        <v>1992</v>
      </c>
      <c r="I72" s="1160" t="s">
        <v>2060</v>
      </c>
      <c r="J72" s="1160" t="s">
        <v>1994</v>
      </c>
      <c r="K72" s="1160" t="s">
        <v>1995</v>
      </c>
      <c r="L72" s="1160" t="s">
        <v>1992</v>
      </c>
      <c r="N72" s="1160" t="s">
        <v>1894</v>
      </c>
      <c r="O72" s="1160" t="s">
        <v>2061</v>
      </c>
    </row>
    <row r="73" spans="1:15">
      <c r="A73" s="1159">
        <v>1160039328</v>
      </c>
      <c r="D73" s="1160" t="s">
        <v>2062</v>
      </c>
      <c r="E73" s="1160" t="s">
        <v>2063</v>
      </c>
      <c r="F73" s="1160" t="s">
        <v>143</v>
      </c>
      <c r="G73" s="1160" t="s">
        <v>1848</v>
      </c>
      <c r="H73" s="1160" t="s">
        <v>1890</v>
      </c>
      <c r="I73" s="1160" t="s">
        <v>2063</v>
      </c>
      <c r="J73" s="1160" t="s">
        <v>1892</v>
      </c>
      <c r="K73" s="1160" t="s">
        <v>1893</v>
      </c>
      <c r="L73" s="1160" t="s">
        <v>1890</v>
      </c>
      <c r="N73" s="1160" t="s">
        <v>1894</v>
      </c>
      <c r="O73" s="1160" t="s">
        <v>2064</v>
      </c>
    </row>
    <row r="74" spans="1:15">
      <c r="A74" s="1159">
        <v>1145454097</v>
      </c>
      <c r="D74" s="1160" t="s">
        <v>2065</v>
      </c>
      <c r="E74" s="1160" t="s">
        <v>2066</v>
      </c>
      <c r="F74" s="1160" t="s">
        <v>143</v>
      </c>
      <c r="G74" s="1160" t="s">
        <v>1848</v>
      </c>
      <c r="H74" s="1160" t="s">
        <v>1890</v>
      </c>
      <c r="I74" s="1160" t="s">
        <v>2066</v>
      </c>
      <c r="J74" s="1160" t="s">
        <v>1892</v>
      </c>
      <c r="K74" s="1160" t="s">
        <v>1893</v>
      </c>
      <c r="L74" s="1160" t="s">
        <v>1890</v>
      </c>
      <c r="N74" s="1160" t="s">
        <v>1877</v>
      </c>
      <c r="O74" s="1160" t="s">
        <v>1973</v>
      </c>
    </row>
    <row r="75" spans="1:15">
      <c r="A75" s="1159">
        <v>1142725507</v>
      </c>
      <c r="D75" s="1160" t="s">
        <v>2067</v>
      </c>
      <c r="E75" s="1160" t="s">
        <v>2068</v>
      </c>
      <c r="F75" s="1160" t="s">
        <v>146</v>
      </c>
      <c r="G75" s="1160" t="s">
        <v>1897</v>
      </c>
      <c r="H75" s="1160" t="s">
        <v>134</v>
      </c>
      <c r="I75" s="1160" t="s">
        <v>2068</v>
      </c>
      <c r="J75" s="1160" t="s">
        <v>1899</v>
      </c>
      <c r="K75" s="1160" t="s">
        <v>134</v>
      </c>
      <c r="L75" s="1160" t="s">
        <v>134</v>
      </c>
      <c r="N75" s="1160" t="s">
        <v>1877</v>
      </c>
      <c r="O75" s="1160" t="s">
        <v>1900</v>
      </c>
    </row>
    <row r="76" spans="1:15">
      <c r="A76" s="1159">
        <v>1165410763</v>
      </c>
      <c r="D76" s="1160" t="s">
        <v>2069</v>
      </c>
      <c r="E76" s="1160" t="s">
        <v>2070</v>
      </c>
      <c r="F76" s="1160" t="s">
        <v>139</v>
      </c>
      <c r="G76" s="1160" t="s">
        <v>1848</v>
      </c>
      <c r="H76" s="1160" t="s">
        <v>1890</v>
      </c>
      <c r="I76" s="1160" t="s">
        <v>2070</v>
      </c>
      <c r="J76" s="1160" t="s">
        <v>1892</v>
      </c>
      <c r="K76" s="1160" t="s">
        <v>1893</v>
      </c>
      <c r="L76" s="1160" t="s">
        <v>1890</v>
      </c>
      <c r="N76" s="1160" t="s">
        <v>1877</v>
      </c>
      <c r="O76" s="1160" t="s">
        <v>2071</v>
      </c>
    </row>
    <row r="77" spans="1:15">
      <c r="A77" s="1159">
        <v>1160055787</v>
      </c>
      <c r="D77" s="1160" t="s">
        <v>2072</v>
      </c>
      <c r="E77" s="1160" t="s">
        <v>2073</v>
      </c>
      <c r="F77" s="1160" t="s">
        <v>153</v>
      </c>
      <c r="G77" s="1160" t="s">
        <v>1880</v>
      </c>
      <c r="H77" s="1160" t="s">
        <v>1001</v>
      </c>
      <c r="I77" s="1160" t="s">
        <v>2073</v>
      </c>
      <c r="J77" s="1160" t="s">
        <v>1876</v>
      </c>
      <c r="K77" s="1160" t="s">
        <v>1882</v>
      </c>
      <c r="L77" s="1160" t="s">
        <v>1001</v>
      </c>
      <c r="N77" s="1160" t="s">
        <v>1877</v>
      </c>
      <c r="O77" s="1160" t="s">
        <v>1922</v>
      </c>
    </row>
    <row r="78" spans="1:15">
      <c r="A78" s="1159">
        <v>1143110451</v>
      </c>
      <c r="D78" s="1160" t="s">
        <v>2074</v>
      </c>
      <c r="E78" s="1160" t="s">
        <v>2075</v>
      </c>
      <c r="F78" s="1160" t="s">
        <v>153</v>
      </c>
      <c r="G78" s="1160" t="s">
        <v>1880</v>
      </c>
      <c r="H78" s="1160" t="s">
        <v>1001</v>
      </c>
      <c r="I78" s="1160" t="s">
        <v>2075</v>
      </c>
      <c r="J78" s="1160" t="s">
        <v>1876</v>
      </c>
      <c r="K78" s="1160" t="s">
        <v>1882</v>
      </c>
      <c r="L78" s="1160" t="s">
        <v>1001</v>
      </c>
      <c r="N78" s="1160" t="s">
        <v>1877</v>
      </c>
      <c r="O78" s="1160" t="s">
        <v>1922</v>
      </c>
    </row>
    <row r="79" spans="1:15">
      <c r="A79" s="1159">
        <v>1166242959</v>
      </c>
      <c r="D79" s="1160" t="s">
        <v>2076</v>
      </c>
      <c r="E79" s="1160" t="s">
        <v>2077</v>
      </c>
      <c r="F79" s="1160" t="s">
        <v>153</v>
      </c>
      <c r="G79" s="1160" t="s">
        <v>1880</v>
      </c>
      <c r="H79" s="1160" t="s">
        <v>1001</v>
      </c>
      <c r="I79" s="1160" t="s">
        <v>2077</v>
      </c>
      <c r="J79" s="1160" t="s">
        <v>1876</v>
      </c>
      <c r="K79" s="1160" t="s">
        <v>1882</v>
      </c>
      <c r="L79" s="1160" t="s">
        <v>1001</v>
      </c>
      <c r="N79" s="1160" t="s">
        <v>1877</v>
      </c>
      <c r="O79" s="1160" t="s">
        <v>1922</v>
      </c>
    </row>
    <row r="80" spans="1:15">
      <c r="A80" s="1159">
        <v>1145471125</v>
      </c>
      <c r="D80" s="1160" t="s">
        <v>2078</v>
      </c>
      <c r="E80" s="1160" t="s">
        <v>2079</v>
      </c>
      <c r="F80" s="1160" t="s">
        <v>153</v>
      </c>
      <c r="G80" s="1160" t="s">
        <v>1880</v>
      </c>
      <c r="H80" s="1160" t="s">
        <v>1001</v>
      </c>
      <c r="I80" s="1160" t="s">
        <v>2079</v>
      </c>
      <c r="J80" s="1160" t="s">
        <v>1876</v>
      </c>
      <c r="K80" s="1160" t="s">
        <v>1882</v>
      </c>
      <c r="L80" s="1160" t="s">
        <v>1001</v>
      </c>
      <c r="N80" s="1160" t="s">
        <v>1877</v>
      </c>
      <c r="O80" s="1160" t="s">
        <v>1922</v>
      </c>
    </row>
    <row r="81" spans="1:15">
      <c r="A81" s="1159">
        <v>1171332811</v>
      </c>
      <c r="D81" s="1160" t="s">
        <v>2080</v>
      </c>
      <c r="E81" s="1160" t="s">
        <v>2081</v>
      </c>
      <c r="F81" s="1160" t="s">
        <v>135</v>
      </c>
      <c r="G81" s="1160" t="s">
        <v>1848</v>
      </c>
      <c r="H81" s="1160" t="s">
        <v>1890</v>
      </c>
      <c r="I81" s="1160" t="s">
        <v>2081</v>
      </c>
      <c r="J81" s="1160" t="s">
        <v>1892</v>
      </c>
      <c r="K81" s="1160" t="s">
        <v>1893</v>
      </c>
      <c r="L81" s="1160" t="s">
        <v>1890</v>
      </c>
      <c r="N81" s="1160" t="s">
        <v>1877</v>
      </c>
      <c r="O81" s="1160" t="s">
        <v>1888</v>
      </c>
    </row>
    <row r="82" spans="1:15">
      <c r="A82" s="1159">
        <v>1145030541</v>
      </c>
      <c r="D82" s="1160" t="s">
        <v>2082</v>
      </c>
      <c r="E82" s="1160" t="s">
        <v>2083</v>
      </c>
      <c r="F82" s="1160" t="s">
        <v>139</v>
      </c>
      <c r="G82" s="1160" t="s">
        <v>1848</v>
      </c>
      <c r="H82" s="1160" t="s">
        <v>1890</v>
      </c>
      <c r="I82" s="1160" t="s">
        <v>2083</v>
      </c>
      <c r="J82" s="1160" t="s">
        <v>1892</v>
      </c>
      <c r="K82" s="1160" t="s">
        <v>1893</v>
      </c>
      <c r="L82" s="1160" t="s">
        <v>1890</v>
      </c>
      <c r="N82" s="1160" t="s">
        <v>1877</v>
      </c>
      <c r="O82" s="1160" t="s">
        <v>2071</v>
      </c>
    </row>
    <row r="83" spans="1:15">
      <c r="A83" s="1159">
        <v>1144865020</v>
      </c>
      <c r="D83" s="1160" t="s">
        <v>2084</v>
      </c>
      <c r="E83" s="1160" t="s">
        <v>2085</v>
      </c>
      <c r="F83" s="1160" t="s">
        <v>135</v>
      </c>
      <c r="G83" s="1160" t="s">
        <v>1848</v>
      </c>
      <c r="H83" s="1160" t="s">
        <v>1890</v>
      </c>
      <c r="I83" s="1160" t="s">
        <v>2085</v>
      </c>
      <c r="J83" s="1160" t="s">
        <v>1892</v>
      </c>
      <c r="K83" s="1160" t="s">
        <v>1893</v>
      </c>
      <c r="L83" s="1160" t="s">
        <v>1890</v>
      </c>
      <c r="N83" s="1160" t="s">
        <v>1877</v>
      </c>
      <c r="O83" s="1160" t="s">
        <v>1888</v>
      </c>
    </row>
    <row r="84" spans="1:15">
      <c r="A84" s="1159">
        <v>1164688005</v>
      </c>
      <c r="D84" s="1160" t="s">
        <v>2086</v>
      </c>
      <c r="E84" s="1160" t="s">
        <v>2087</v>
      </c>
      <c r="F84" s="1160" t="s">
        <v>135</v>
      </c>
      <c r="G84" s="1160" t="s">
        <v>1848</v>
      </c>
      <c r="H84" s="1160" t="s">
        <v>1890</v>
      </c>
      <c r="I84" s="1160" t="s">
        <v>2087</v>
      </c>
      <c r="J84" s="1160" t="s">
        <v>1892</v>
      </c>
      <c r="K84" s="1160" t="s">
        <v>1893</v>
      </c>
      <c r="L84" s="1160" t="s">
        <v>1890</v>
      </c>
      <c r="N84" s="1160" t="s">
        <v>1877</v>
      </c>
      <c r="O84" s="1160" t="s">
        <v>1888</v>
      </c>
    </row>
    <row r="85" spans="1:15">
      <c r="A85" s="1159">
        <v>1141759010</v>
      </c>
      <c r="D85" s="1160" t="s">
        <v>2088</v>
      </c>
      <c r="E85" s="1160" t="s">
        <v>2089</v>
      </c>
      <c r="F85" s="1160" t="s">
        <v>143</v>
      </c>
      <c r="G85" s="1160" t="s">
        <v>1848</v>
      </c>
      <c r="H85" s="1160" t="s">
        <v>1890</v>
      </c>
      <c r="I85" s="1160" t="s">
        <v>2089</v>
      </c>
      <c r="J85" s="1160" t="s">
        <v>1892</v>
      </c>
      <c r="K85" s="1160" t="s">
        <v>1893</v>
      </c>
      <c r="L85" s="1160" t="s">
        <v>1890</v>
      </c>
      <c r="N85" s="1160" t="s">
        <v>1877</v>
      </c>
      <c r="O85" s="1160" t="s">
        <v>1973</v>
      </c>
    </row>
    <row r="86" spans="1:15">
      <c r="A86" s="1159">
        <v>1160156338</v>
      </c>
      <c r="D86" s="1160" t="s">
        <v>2090</v>
      </c>
      <c r="E86" s="1160" t="s">
        <v>2091</v>
      </c>
      <c r="F86" s="1160" t="s">
        <v>143</v>
      </c>
      <c r="G86" s="1160" t="s">
        <v>1862</v>
      </c>
      <c r="H86" s="1160" t="s">
        <v>34</v>
      </c>
      <c r="I86" s="1160" t="s">
        <v>2091</v>
      </c>
      <c r="J86" s="1160" t="s">
        <v>1989</v>
      </c>
      <c r="K86" s="1160" t="s">
        <v>1990</v>
      </c>
      <c r="L86" s="1160" t="s">
        <v>34</v>
      </c>
      <c r="N86" s="1160" t="s">
        <v>1877</v>
      </c>
      <c r="O86" s="1160" t="s">
        <v>1900</v>
      </c>
    </row>
    <row r="87" spans="1:15">
      <c r="A87" s="1159">
        <v>1143817634</v>
      </c>
      <c r="D87" s="1160" t="s">
        <v>2092</v>
      </c>
      <c r="E87" s="1160" t="s">
        <v>2093</v>
      </c>
      <c r="F87" s="1160" t="s">
        <v>153</v>
      </c>
      <c r="G87" s="1160" t="s">
        <v>1885</v>
      </c>
      <c r="H87" s="1160" t="s">
        <v>163</v>
      </c>
      <c r="I87" s="1160" t="s">
        <v>2093</v>
      </c>
      <c r="J87" s="1160" t="s">
        <v>1887</v>
      </c>
      <c r="K87" s="1160" t="s">
        <v>163</v>
      </c>
      <c r="L87" s="1160" t="s">
        <v>163</v>
      </c>
      <c r="N87" s="1160" t="s">
        <v>1877</v>
      </c>
      <c r="O87" s="1160" t="s">
        <v>2094</v>
      </c>
    </row>
    <row r="88" spans="1:15">
      <c r="A88" s="1159">
        <v>1145894730</v>
      </c>
      <c r="D88" s="1160" t="s">
        <v>2095</v>
      </c>
      <c r="E88" s="1160" t="s">
        <v>2096</v>
      </c>
      <c r="F88" s="1160" t="s">
        <v>143</v>
      </c>
      <c r="G88" s="1160" t="s">
        <v>1885</v>
      </c>
      <c r="H88" s="1160" t="s">
        <v>162</v>
      </c>
      <c r="I88" s="1160" t="s">
        <v>2096</v>
      </c>
      <c r="J88" s="1160" t="s">
        <v>2097</v>
      </c>
      <c r="K88" s="1160" t="s">
        <v>162</v>
      </c>
      <c r="L88" s="1160" t="s">
        <v>162</v>
      </c>
      <c r="N88" s="1160" t="s">
        <v>1877</v>
      </c>
      <c r="O88" s="1160" t="s">
        <v>2014</v>
      </c>
    </row>
    <row r="89" spans="1:15">
      <c r="A89" s="1159">
        <v>1142558650</v>
      </c>
      <c r="D89" s="1160" t="s">
        <v>2098</v>
      </c>
      <c r="E89" s="1160" t="s">
        <v>2099</v>
      </c>
      <c r="F89" s="1160" t="s">
        <v>139</v>
      </c>
      <c r="G89" s="1160" t="s">
        <v>1885</v>
      </c>
      <c r="H89" s="1160" t="s">
        <v>162</v>
      </c>
      <c r="I89" s="1160" t="s">
        <v>2099</v>
      </c>
      <c r="J89" s="1160" t="s">
        <v>2097</v>
      </c>
      <c r="K89" s="1160" t="s">
        <v>162</v>
      </c>
      <c r="L89" s="1160" t="s">
        <v>162</v>
      </c>
      <c r="N89" s="1160" t="s">
        <v>1894</v>
      </c>
      <c r="O89" s="1160" t="s">
        <v>1941</v>
      </c>
    </row>
    <row r="90" spans="1:15">
      <c r="A90" s="1159">
        <v>1160393451</v>
      </c>
      <c r="D90" s="1160" t="s">
        <v>2100</v>
      </c>
      <c r="E90" s="1160" t="s">
        <v>2101</v>
      </c>
      <c r="F90" s="1160" t="s">
        <v>143</v>
      </c>
      <c r="G90" s="1160" t="s">
        <v>1848</v>
      </c>
      <c r="H90" s="1160" t="s">
        <v>1890</v>
      </c>
      <c r="I90" s="1160" t="s">
        <v>2101</v>
      </c>
      <c r="J90" s="1160" t="s">
        <v>1892</v>
      </c>
      <c r="K90" s="1160" t="s">
        <v>1893</v>
      </c>
      <c r="L90" s="1160" t="s">
        <v>1890</v>
      </c>
      <c r="N90" s="1160" t="s">
        <v>1877</v>
      </c>
      <c r="O90" s="1160" t="s">
        <v>1973</v>
      </c>
    </row>
    <row r="91" spans="1:15">
      <c r="A91" s="1159">
        <v>1160830130</v>
      </c>
      <c r="D91" s="1160" t="s">
        <v>2102</v>
      </c>
      <c r="E91" s="1160" t="s">
        <v>2103</v>
      </c>
      <c r="F91" s="1160" t="s">
        <v>146</v>
      </c>
      <c r="G91" s="1160" t="s">
        <v>1985</v>
      </c>
      <c r="H91" s="1160" t="s">
        <v>34</v>
      </c>
      <c r="I91" s="1160" t="s">
        <v>2103</v>
      </c>
      <c r="J91" s="1160" t="s">
        <v>1862</v>
      </c>
      <c r="K91" s="1160" t="s">
        <v>34</v>
      </c>
      <c r="L91" s="1160" t="s">
        <v>34</v>
      </c>
      <c r="N91" s="1160" t="s">
        <v>1877</v>
      </c>
      <c r="O91" s="1160" t="s">
        <v>1900</v>
      </c>
    </row>
    <row r="92" spans="1:15">
      <c r="A92" s="1159">
        <v>1162816855</v>
      </c>
      <c r="D92" s="1160" t="s">
        <v>2104</v>
      </c>
      <c r="E92" s="1160" t="s">
        <v>2105</v>
      </c>
      <c r="F92" s="1160" t="s">
        <v>153</v>
      </c>
      <c r="G92" s="1160" t="s">
        <v>1880</v>
      </c>
      <c r="H92" s="1160" t="s">
        <v>1001</v>
      </c>
      <c r="I92" s="1160" t="s">
        <v>2105</v>
      </c>
      <c r="J92" s="1160" t="s">
        <v>1876</v>
      </c>
      <c r="K92" s="1160" t="s">
        <v>1882</v>
      </c>
      <c r="L92" s="1160" t="s">
        <v>1001</v>
      </c>
      <c r="N92" s="1160" t="s">
        <v>1877</v>
      </c>
      <c r="O92" s="1160" t="s">
        <v>1883</v>
      </c>
    </row>
    <row r="93" spans="1:15">
      <c r="A93" s="1159">
        <v>1141163155</v>
      </c>
      <c r="D93" s="1160" t="s">
        <v>2106</v>
      </c>
      <c r="E93" s="1160" t="s">
        <v>2107</v>
      </c>
      <c r="F93" s="1160" t="s">
        <v>229</v>
      </c>
      <c r="G93" s="1160" t="s">
        <v>1908</v>
      </c>
      <c r="H93" s="1160" t="s">
        <v>985</v>
      </c>
      <c r="I93" s="1160" t="s">
        <v>2107</v>
      </c>
      <c r="J93" s="1160" t="s">
        <v>1903</v>
      </c>
      <c r="K93" s="1160" t="s">
        <v>985</v>
      </c>
      <c r="L93" s="1160" t="s">
        <v>985</v>
      </c>
      <c r="N93" s="1160" t="s">
        <v>1877</v>
      </c>
      <c r="O93" s="1160" t="s">
        <v>1878</v>
      </c>
    </row>
    <row r="94" spans="1:15">
      <c r="A94" s="1159">
        <v>1145117900</v>
      </c>
      <c r="D94" s="1160" t="s">
        <v>2108</v>
      </c>
      <c r="E94" s="1160" t="s">
        <v>2109</v>
      </c>
      <c r="F94" s="1160" t="s">
        <v>229</v>
      </c>
      <c r="G94" s="1160" t="s">
        <v>1908</v>
      </c>
      <c r="H94" s="1160" t="s">
        <v>986</v>
      </c>
      <c r="I94" s="1160" t="s">
        <v>2109</v>
      </c>
      <c r="J94" s="1160" t="s">
        <v>1848</v>
      </c>
      <c r="K94" s="1160" t="s">
        <v>1946</v>
      </c>
      <c r="L94" s="1160" t="s">
        <v>986</v>
      </c>
      <c r="N94" s="1160" t="s">
        <v>1894</v>
      </c>
      <c r="O94" s="1160" t="s">
        <v>1895</v>
      </c>
    </row>
    <row r="95" spans="1:15">
      <c r="A95" s="1159">
        <v>1145394202</v>
      </c>
      <c r="D95" s="1160" t="s">
        <v>2110</v>
      </c>
      <c r="E95" s="1160" t="s">
        <v>2111</v>
      </c>
      <c r="F95" s="1160" t="s">
        <v>153</v>
      </c>
      <c r="G95" s="1160" t="s">
        <v>1880</v>
      </c>
      <c r="H95" s="1160" t="s">
        <v>1001</v>
      </c>
      <c r="I95" s="1160" t="s">
        <v>2111</v>
      </c>
      <c r="J95" s="1160" t="s">
        <v>1876</v>
      </c>
      <c r="K95" s="1160" t="s">
        <v>1882</v>
      </c>
      <c r="L95" s="1160" t="s">
        <v>1001</v>
      </c>
      <c r="N95" s="1160" t="s">
        <v>1877</v>
      </c>
      <c r="O95" s="1160" t="s">
        <v>1883</v>
      </c>
    </row>
    <row r="96" spans="1:15">
      <c r="A96" s="1159">
        <v>1148357925</v>
      </c>
      <c r="D96" s="1160" t="s">
        <v>2112</v>
      </c>
      <c r="E96" s="1160" t="s">
        <v>2113</v>
      </c>
      <c r="F96" s="1160" t="s">
        <v>153</v>
      </c>
      <c r="G96" s="1160" t="s">
        <v>1880</v>
      </c>
      <c r="H96" s="1160" t="s">
        <v>1001</v>
      </c>
      <c r="I96" s="1160" t="s">
        <v>2113</v>
      </c>
      <c r="J96" s="1160" t="s">
        <v>1876</v>
      </c>
      <c r="K96" s="1160" t="s">
        <v>1882</v>
      </c>
      <c r="L96" s="1160" t="s">
        <v>1001</v>
      </c>
      <c r="N96" s="1160" t="s">
        <v>1894</v>
      </c>
      <c r="O96" s="1160" t="s">
        <v>1919</v>
      </c>
    </row>
    <row r="97" spans="1:15">
      <c r="A97" s="1159">
        <v>1146816799</v>
      </c>
      <c r="D97" s="1160" t="s">
        <v>2114</v>
      </c>
      <c r="E97" s="1160" t="s">
        <v>2115</v>
      </c>
      <c r="F97" s="1160" t="s">
        <v>153</v>
      </c>
      <c r="G97" s="1160" t="s">
        <v>1880</v>
      </c>
      <c r="H97" s="1160" t="s">
        <v>1001</v>
      </c>
      <c r="I97" s="1160" t="s">
        <v>2115</v>
      </c>
      <c r="J97" s="1160" t="s">
        <v>1876</v>
      </c>
      <c r="K97" s="1160" t="s">
        <v>1882</v>
      </c>
      <c r="L97" s="1160" t="s">
        <v>1001</v>
      </c>
      <c r="N97" s="1160" t="s">
        <v>1894</v>
      </c>
      <c r="O97" s="1160" t="s">
        <v>1919</v>
      </c>
    </row>
    <row r="98" spans="1:15">
      <c r="A98" s="1159">
        <v>1146816799</v>
      </c>
      <c r="D98" s="1160" t="s">
        <v>2114</v>
      </c>
      <c r="E98" s="1160" t="s">
        <v>2115</v>
      </c>
      <c r="F98" s="1160" t="s">
        <v>152</v>
      </c>
      <c r="G98" s="1160" t="s">
        <v>1874</v>
      </c>
      <c r="H98" s="1160" t="s">
        <v>2003</v>
      </c>
      <c r="I98" s="1160" t="s">
        <v>2115</v>
      </c>
      <c r="J98" s="1160" t="s">
        <v>2005</v>
      </c>
      <c r="K98" s="1160" t="s">
        <v>2003</v>
      </c>
      <c r="L98" s="1160" t="s">
        <v>2003</v>
      </c>
      <c r="N98" s="1160" t="s">
        <v>1877</v>
      </c>
      <c r="O98" s="1160" t="s">
        <v>1878</v>
      </c>
    </row>
    <row r="99" spans="1:15">
      <c r="A99" s="1159">
        <v>1143555309</v>
      </c>
      <c r="D99" s="1160" t="s">
        <v>2116</v>
      </c>
      <c r="E99" s="1160" t="s">
        <v>2117</v>
      </c>
      <c r="F99" s="1160" t="s">
        <v>153</v>
      </c>
      <c r="G99" s="1160" t="s">
        <v>1880</v>
      </c>
      <c r="H99" s="1160" t="s">
        <v>1001</v>
      </c>
      <c r="I99" s="1160" t="s">
        <v>2117</v>
      </c>
      <c r="J99" s="1160" t="s">
        <v>1876</v>
      </c>
      <c r="K99" s="1160" t="s">
        <v>1882</v>
      </c>
      <c r="L99" s="1160" t="s">
        <v>1001</v>
      </c>
      <c r="N99" s="1160" t="s">
        <v>1877</v>
      </c>
      <c r="O99" s="1160" t="s">
        <v>1883</v>
      </c>
    </row>
    <row r="100" spans="1:15">
      <c r="A100" s="1159">
        <v>1142383257</v>
      </c>
      <c r="D100" s="1160" t="s">
        <v>2118</v>
      </c>
      <c r="E100" s="1160" t="s">
        <v>2119</v>
      </c>
      <c r="F100" s="1160" t="s">
        <v>153</v>
      </c>
      <c r="G100" s="1160" t="s">
        <v>1880</v>
      </c>
      <c r="H100" s="1160" t="s">
        <v>1001</v>
      </c>
      <c r="I100" s="1160" t="s">
        <v>2119</v>
      </c>
      <c r="J100" s="1160" t="s">
        <v>1876</v>
      </c>
      <c r="K100" s="1160" t="s">
        <v>1882</v>
      </c>
      <c r="L100" s="1160" t="s">
        <v>1001</v>
      </c>
      <c r="N100" s="1160" t="s">
        <v>1894</v>
      </c>
      <c r="O100" s="1160" t="s">
        <v>1919</v>
      </c>
    </row>
    <row r="101" spans="1:15">
      <c r="A101" s="1159">
        <v>1140914632</v>
      </c>
      <c r="D101" s="1160" t="s">
        <v>2120</v>
      </c>
      <c r="E101" s="1160" t="s">
        <v>2121</v>
      </c>
      <c r="F101" s="1160" t="s">
        <v>153</v>
      </c>
      <c r="G101" s="1160" t="s">
        <v>1880</v>
      </c>
      <c r="H101" s="1160" t="s">
        <v>1001</v>
      </c>
      <c r="I101" s="1160" t="s">
        <v>2121</v>
      </c>
      <c r="J101" s="1160" t="s">
        <v>1876</v>
      </c>
      <c r="K101" s="1160" t="s">
        <v>1882</v>
      </c>
      <c r="L101" s="1160" t="s">
        <v>1001</v>
      </c>
      <c r="N101" s="1160" t="s">
        <v>1877</v>
      </c>
      <c r="O101" s="1160" t="s">
        <v>1883</v>
      </c>
    </row>
    <row r="102" spans="1:15">
      <c r="A102" s="1159">
        <v>1142111427</v>
      </c>
      <c r="D102" s="1160" t="s">
        <v>2122</v>
      </c>
      <c r="E102" s="1160" t="s">
        <v>2123</v>
      </c>
      <c r="F102" s="1160" t="s">
        <v>153</v>
      </c>
      <c r="G102" s="1160" t="s">
        <v>1880</v>
      </c>
      <c r="H102" s="1160" t="s">
        <v>1001</v>
      </c>
      <c r="I102" s="1160" t="s">
        <v>2123</v>
      </c>
      <c r="J102" s="1160" t="s">
        <v>1876</v>
      </c>
      <c r="K102" s="1160" t="s">
        <v>1882</v>
      </c>
      <c r="L102" s="1160" t="s">
        <v>1001</v>
      </c>
      <c r="N102" s="1160" t="s">
        <v>1877</v>
      </c>
      <c r="O102" s="1160" t="s">
        <v>1883</v>
      </c>
    </row>
    <row r="103" spans="1:15">
      <c r="A103" s="1159">
        <v>1160953940</v>
      </c>
      <c r="D103" s="1160" t="s">
        <v>2124</v>
      </c>
      <c r="E103" s="1160" t="s">
        <v>2125</v>
      </c>
      <c r="F103" s="1160" t="s">
        <v>153</v>
      </c>
      <c r="G103" s="1160" t="s">
        <v>1880</v>
      </c>
      <c r="H103" s="1160" t="s">
        <v>1001</v>
      </c>
      <c r="I103" s="1160" t="s">
        <v>2125</v>
      </c>
      <c r="J103" s="1160" t="s">
        <v>1876</v>
      </c>
      <c r="K103" s="1160" t="s">
        <v>1882</v>
      </c>
      <c r="L103" s="1160" t="s">
        <v>1001</v>
      </c>
      <c r="N103" s="1160" t="s">
        <v>1877</v>
      </c>
      <c r="O103" s="1160" t="s">
        <v>1883</v>
      </c>
    </row>
    <row r="104" spans="1:15">
      <c r="A104" s="1159">
        <v>1144621548</v>
      </c>
      <c r="D104" s="1160" t="s">
        <v>2126</v>
      </c>
      <c r="E104" s="1160" t="s">
        <v>2127</v>
      </c>
      <c r="F104" s="1160" t="s">
        <v>153</v>
      </c>
      <c r="G104" s="1160" t="s">
        <v>1880</v>
      </c>
      <c r="H104" s="1160" t="s">
        <v>1001</v>
      </c>
      <c r="I104" s="1160" t="s">
        <v>2127</v>
      </c>
      <c r="J104" s="1160" t="s">
        <v>1876</v>
      </c>
      <c r="K104" s="1160" t="s">
        <v>1882</v>
      </c>
      <c r="L104" s="1160" t="s">
        <v>1001</v>
      </c>
      <c r="N104" s="1160" t="s">
        <v>1877</v>
      </c>
      <c r="O104" s="1160" t="s">
        <v>1883</v>
      </c>
    </row>
    <row r="105" spans="1:15">
      <c r="A105" s="1159">
        <v>1144174456</v>
      </c>
      <c r="D105" s="1160" t="s">
        <v>2128</v>
      </c>
      <c r="E105" s="1160" t="s">
        <v>2129</v>
      </c>
      <c r="F105" s="1160" t="s">
        <v>153</v>
      </c>
      <c r="G105" s="1160" t="s">
        <v>1880</v>
      </c>
      <c r="H105" s="1160" t="s">
        <v>1001</v>
      </c>
      <c r="I105" s="1160" t="s">
        <v>2129</v>
      </c>
      <c r="J105" s="1160" t="s">
        <v>1876</v>
      </c>
      <c r="K105" s="1160" t="s">
        <v>1882</v>
      </c>
      <c r="L105" s="1160" t="s">
        <v>1001</v>
      </c>
      <c r="N105" s="1160" t="s">
        <v>1877</v>
      </c>
      <c r="O105" s="1160" t="s">
        <v>1922</v>
      </c>
    </row>
    <row r="106" spans="1:15">
      <c r="A106" s="1159">
        <v>1144465003</v>
      </c>
      <c r="D106" s="1160" t="s">
        <v>2130</v>
      </c>
      <c r="E106" s="1160" t="s">
        <v>2131</v>
      </c>
      <c r="F106" s="1160" t="s">
        <v>153</v>
      </c>
      <c r="G106" s="1160" t="s">
        <v>1880</v>
      </c>
      <c r="H106" s="1160" t="s">
        <v>1001</v>
      </c>
      <c r="I106" s="1160" t="s">
        <v>2131</v>
      </c>
      <c r="J106" s="1160" t="s">
        <v>1876</v>
      </c>
      <c r="K106" s="1160" t="s">
        <v>1882</v>
      </c>
      <c r="L106" s="1160" t="s">
        <v>1001</v>
      </c>
      <c r="N106" s="1160" t="s">
        <v>1877</v>
      </c>
      <c r="O106" s="1160" t="s">
        <v>1922</v>
      </c>
    </row>
    <row r="107" spans="1:15">
      <c r="A107" s="1159">
        <v>1161635090</v>
      </c>
      <c r="D107" s="1160" t="s">
        <v>2132</v>
      </c>
      <c r="E107" s="1160" t="s">
        <v>2133</v>
      </c>
      <c r="F107" s="1160" t="s">
        <v>229</v>
      </c>
      <c r="G107" s="1160" t="s">
        <v>1908</v>
      </c>
      <c r="H107" s="1160" t="s">
        <v>985</v>
      </c>
      <c r="I107" s="1160" t="s">
        <v>2133</v>
      </c>
      <c r="J107" s="1160" t="s">
        <v>1903</v>
      </c>
      <c r="K107" s="1160" t="s">
        <v>985</v>
      </c>
      <c r="L107" s="1160" t="s">
        <v>985</v>
      </c>
      <c r="N107" s="1160" t="s">
        <v>1877</v>
      </c>
      <c r="O107" s="1160" t="s">
        <v>1878</v>
      </c>
    </row>
    <row r="108" spans="1:15">
      <c r="A108" s="1159">
        <v>1149432800</v>
      </c>
      <c r="D108" s="1160" t="s">
        <v>2134</v>
      </c>
      <c r="E108" s="1160" t="s">
        <v>2135</v>
      </c>
      <c r="F108" s="1160" t="s">
        <v>135</v>
      </c>
      <c r="G108" s="1160" t="s">
        <v>1848</v>
      </c>
      <c r="H108" s="1160" t="s">
        <v>1890</v>
      </c>
      <c r="I108" s="1160" t="s">
        <v>2135</v>
      </c>
      <c r="J108" s="1160" t="s">
        <v>1892</v>
      </c>
      <c r="K108" s="1160" t="s">
        <v>1893</v>
      </c>
      <c r="L108" s="1160" t="s">
        <v>1890</v>
      </c>
      <c r="N108" s="1160" t="s">
        <v>1877</v>
      </c>
      <c r="O108" s="1160" t="s">
        <v>1888</v>
      </c>
    </row>
    <row r="109" spans="1:15">
      <c r="A109" s="1159">
        <v>1165835910</v>
      </c>
      <c r="D109" s="1160" t="s">
        <v>2136</v>
      </c>
      <c r="E109" s="1160" t="s">
        <v>2137</v>
      </c>
      <c r="F109" s="1160" t="s">
        <v>139</v>
      </c>
      <c r="G109" s="1160" t="s">
        <v>1880</v>
      </c>
      <c r="H109" s="1160" t="s">
        <v>1001</v>
      </c>
      <c r="I109" s="1160" t="s">
        <v>2137</v>
      </c>
      <c r="J109" s="1160" t="s">
        <v>1876</v>
      </c>
      <c r="K109" s="1160" t="s">
        <v>1882</v>
      </c>
      <c r="L109" s="1160" t="s">
        <v>1001</v>
      </c>
      <c r="N109" s="1160" t="s">
        <v>1877</v>
      </c>
      <c r="O109" s="1160" t="s">
        <v>1883</v>
      </c>
    </row>
    <row r="110" spans="1:15">
      <c r="A110" s="1159">
        <v>1167772988</v>
      </c>
      <c r="D110" s="1160" t="s">
        <v>2138</v>
      </c>
      <c r="E110" s="1160" t="s">
        <v>2139</v>
      </c>
      <c r="F110" s="1160" t="s">
        <v>95</v>
      </c>
      <c r="G110" s="1160" t="s">
        <v>1848</v>
      </c>
      <c r="H110" s="1160" t="s">
        <v>1890</v>
      </c>
      <c r="I110" s="1160" t="s">
        <v>2139</v>
      </c>
      <c r="J110" s="1160" t="s">
        <v>1892</v>
      </c>
      <c r="K110" s="1160" t="s">
        <v>1893</v>
      </c>
      <c r="L110" s="1160" t="s">
        <v>1890</v>
      </c>
      <c r="N110" s="1160" t="s">
        <v>1894</v>
      </c>
      <c r="O110" s="1160" t="s">
        <v>1895</v>
      </c>
    </row>
    <row r="111" spans="1:15">
      <c r="A111" s="1159">
        <v>1142535807</v>
      </c>
      <c r="D111" s="1160" t="s">
        <v>2140</v>
      </c>
      <c r="E111" s="1160" t="s">
        <v>2142</v>
      </c>
      <c r="F111" s="1160" t="s">
        <v>135</v>
      </c>
      <c r="G111" s="1160" t="s">
        <v>2141</v>
      </c>
      <c r="H111" s="1160" t="s">
        <v>986</v>
      </c>
      <c r="I111" s="1160" t="s">
        <v>2142</v>
      </c>
      <c r="J111" s="1160" t="s">
        <v>1848</v>
      </c>
      <c r="K111" s="1160" t="s">
        <v>986</v>
      </c>
      <c r="L111" s="1160" t="s">
        <v>986</v>
      </c>
      <c r="N111" s="1160" t="s">
        <v>1894</v>
      </c>
      <c r="O111" s="1160" t="s">
        <v>1895</v>
      </c>
    </row>
    <row r="112" spans="1:15">
      <c r="A112" s="1159">
        <v>1143167089</v>
      </c>
      <c r="D112" s="1160" t="s">
        <v>2143</v>
      </c>
      <c r="E112" s="1160" t="s">
        <v>2144</v>
      </c>
      <c r="F112" s="1160" t="s">
        <v>135</v>
      </c>
      <c r="G112" s="1160" t="s">
        <v>1848</v>
      </c>
      <c r="H112" s="1160" t="s">
        <v>1890</v>
      </c>
      <c r="I112" s="1160" t="s">
        <v>2144</v>
      </c>
      <c r="J112" s="1160" t="s">
        <v>1892</v>
      </c>
      <c r="K112" s="1160" t="s">
        <v>1893</v>
      </c>
      <c r="L112" s="1160" t="s">
        <v>1890</v>
      </c>
      <c r="N112" s="1160" t="s">
        <v>1894</v>
      </c>
      <c r="O112" s="1160" t="s">
        <v>1895</v>
      </c>
    </row>
    <row r="113" spans="1:15">
      <c r="A113" s="1159">
        <v>1148151690</v>
      </c>
      <c r="D113" s="1160" t="s">
        <v>2145</v>
      </c>
      <c r="E113" s="1160" t="s">
        <v>429</v>
      </c>
      <c r="F113" s="1160" t="s">
        <v>135</v>
      </c>
      <c r="G113" s="1160" t="s">
        <v>1880</v>
      </c>
      <c r="H113" s="1160" t="s">
        <v>1001</v>
      </c>
      <c r="I113" s="1160" t="s">
        <v>429</v>
      </c>
      <c r="J113" s="1160" t="s">
        <v>1876</v>
      </c>
      <c r="K113" s="1160" t="s">
        <v>1882</v>
      </c>
      <c r="L113" s="1160" t="s">
        <v>1001</v>
      </c>
      <c r="N113" s="1160" t="s">
        <v>1877</v>
      </c>
      <c r="O113" s="1160" t="s">
        <v>1922</v>
      </c>
    </row>
    <row r="114" spans="1:15">
      <c r="A114" s="1159">
        <v>1163009112</v>
      </c>
      <c r="D114" s="1160" t="s">
        <v>2146</v>
      </c>
      <c r="E114" s="1160" t="s">
        <v>2147</v>
      </c>
      <c r="F114" s="1160" t="s">
        <v>135</v>
      </c>
      <c r="G114" s="1160" t="s">
        <v>1848</v>
      </c>
      <c r="H114" s="1160" t="s">
        <v>1890</v>
      </c>
      <c r="I114" s="1160" t="s">
        <v>2147</v>
      </c>
      <c r="J114" s="1160" t="s">
        <v>1892</v>
      </c>
      <c r="K114" s="1160" t="s">
        <v>1893</v>
      </c>
      <c r="L114" s="1160" t="s">
        <v>1890</v>
      </c>
      <c r="N114" s="1160" t="s">
        <v>1877</v>
      </c>
      <c r="O114" s="1160" t="s">
        <v>1888</v>
      </c>
    </row>
    <row r="115" spans="1:15">
      <c r="A115" s="1159">
        <v>1169312205</v>
      </c>
      <c r="D115" s="1160" t="s">
        <v>2148</v>
      </c>
      <c r="E115" s="1160" t="s">
        <v>2149</v>
      </c>
      <c r="F115" s="1160" t="s">
        <v>135</v>
      </c>
      <c r="G115" s="1160" t="s">
        <v>1848</v>
      </c>
      <c r="H115" s="1160" t="s">
        <v>1890</v>
      </c>
      <c r="I115" s="1160" t="s">
        <v>2149</v>
      </c>
      <c r="J115" s="1160" t="s">
        <v>1892</v>
      </c>
      <c r="K115" s="1160" t="s">
        <v>1893</v>
      </c>
      <c r="L115" s="1160" t="s">
        <v>1890</v>
      </c>
      <c r="N115" s="1160" t="s">
        <v>1877</v>
      </c>
      <c r="O115" s="1160" t="s">
        <v>1888</v>
      </c>
    </row>
    <row r="116" spans="1:15">
      <c r="A116" s="1159">
        <v>1142071837</v>
      </c>
      <c r="D116" s="1160" t="s">
        <v>2150</v>
      </c>
      <c r="E116" s="1160" t="s">
        <v>2151</v>
      </c>
      <c r="F116" s="1160" t="s">
        <v>135</v>
      </c>
      <c r="G116" s="1160" t="s">
        <v>2141</v>
      </c>
      <c r="H116" s="1160" t="s">
        <v>986</v>
      </c>
      <c r="I116" s="1160" t="s">
        <v>2151</v>
      </c>
      <c r="J116" s="1160" t="s">
        <v>1848</v>
      </c>
      <c r="K116" s="1160" t="s">
        <v>986</v>
      </c>
      <c r="L116" s="1160" t="s">
        <v>986</v>
      </c>
      <c r="N116" s="1160" t="s">
        <v>1894</v>
      </c>
      <c r="O116" s="1160" t="s">
        <v>1895</v>
      </c>
    </row>
    <row r="117" spans="1:15">
      <c r="A117" s="1159">
        <v>1143422773</v>
      </c>
      <c r="D117" s="1160" t="s">
        <v>2152</v>
      </c>
      <c r="E117" s="1160" t="s">
        <v>2153</v>
      </c>
      <c r="F117" s="1160" t="s">
        <v>152</v>
      </c>
      <c r="G117" s="1160" t="s">
        <v>1874</v>
      </c>
      <c r="H117" s="1160" t="s">
        <v>984</v>
      </c>
      <c r="I117" s="1160" t="s">
        <v>2153</v>
      </c>
      <c r="J117" s="1160" t="s">
        <v>1876</v>
      </c>
      <c r="K117" s="1160" t="s">
        <v>984</v>
      </c>
      <c r="L117" s="1160" t="s">
        <v>984</v>
      </c>
      <c r="N117" s="1160" t="s">
        <v>1877</v>
      </c>
      <c r="O117" s="1160" t="s">
        <v>1904</v>
      </c>
    </row>
    <row r="118" spans="1:15">
      <c r="A118" s="1159">
        <v>1142320242</v>
      </c>
      <c r="D118" s="1160" t="s">
        <v>2154</v>
      </c>
      <c r="E118" s="1160" t="s">
        <v>2155</v>
      </c>
      <c r="F118" s="1160" t="s">
        <v>152</v>
      </c>
      <c r="G118" s="1160" t="s">
        <v>1874</v>
      </c>
      <c r="H118" s="1160" t="s">
        <v>984</v>
      </c>
      <c r="I118" s="1160" t="s">
        <v>2155</v>
      </c>
      <c r="J118" s="1160" t="s">
        <v>1876</v>
      </c>
      <c r="K118" s="1160" t="s">
        <v>984</v>
      </c>
      <c r="L118" s="1160" t="s">
        <v>984</v>
      </c>
      <c r="N118" s="1160" t="s">
        <v>1877</v>
      </c>
      <c r="O118" s="1160" t="s">
        <v>1878</v>
      </c>
    </row>
    <row r="119" spans="1:15">
      <c r="A119" s="1159">
        <v>1142177238</v>
      </c>
      <c r="D119" s="1160" t="s">
        <v>2156</v>
      </c>
      <c r="E119" s="1160" t="s">
        <v>2157</v>
      </c>
      <c r="F119" s="1160" t="s">
        <v>96</v>
      </c>
      <c r="G119" s="1160" t="s">
        <v>1848</v>
      </c>
      <c r="H119" s="1160" t="s">
        <v>1890</v>
      </c>
      <c r="I119" s="1160" t="s">
        <v>2157</v>
      </c>
      <c r="J119" s="1160" t="s">
        <v>1892</v>
      </c>
      <c r="K119" s="1160" t="s">
        <v>1893</v>
      </c>
      <c r="L119" s="1160" t="s">
        <v>1890</v>
      </c>
      <c r="N119" s="1160" t="s">
        <v>1894</v>
      </c>
      <c r="O119" s="1160" t="s">
        <v>1895</v>
      </c>
    </row>
    <row r="120" spans="1:15">
      <c r="A120" s="1159">
        <v>1161878013</v>
      </c>
      <c r="D120" s="1160" t="s">
        <v>2158</v>
      </c>
      <c r="E120" s="1160" t="s">
        <v>2159</v>
      </c>
      <c r="F120" s="1160" t="s">
        <v>135</v>
      </c>
      <c r="G120" s="1160" t="s">
        <v>1848</v>
      </c>
      <c r="H120" s="1160" t="s">
        <v>1890</v>
      </c>
      <c r="I120" s="1160" t="s">
        <v>2159</v>
      </c>
      <c r="J120" s="1160" t="s">
        <v>1892</v>
      </c>
      <c r="K120" s="1160" t="s">
        <v>1893</v>
      </c>
      <c r="L120" s="1160" t="s">
        <v>1890</v>
      </c>
      <c r="N120" s="1160" t="s">
        <v>1877</v>
      </c>
      <c r="O120" s="1160" t="s">
        <v>1888</v>
      </c>
    </row>
    <row r="121" spans="1:15">
      <c r="A121" s="1159">
        <v>1142243139</v>
      </c>
      <c r="D121" s="1160" t="s">
        <v>2160</v>
      </c>
      <c r="E121" s="1160" t="s">
        <v>2161</v>
      </c>
      <c r="F121" s="1160" t="s">
        <v>152</v>
      </c>
      <c r="G121" s="1160" t="s">
        <v>1874</v>
      </c>
      <c r="H121" s="1160" t="s">
        <v>984</v>
      </c>
      <c r="I121" s="1160" t="s">
        <v>2161</v>
      </c>
      <c r="J121" s="1160" t="s">
        <v>1876</v>
      </c>
      <c r="K121" s="1160" t="s">
        <v>984</v>
      </c>
      <c r="L121" s="1160" t="s">
        <v>984</v>
      </c>
      <c r="N121" s="1160" t="s">
        <v>1877</v>
      </c>
      <c r="O121" s="1160" t="s">
        <v>1878</v>
      </c>
    </row>
    <row r="122" spans="1:15">
      <c r="A122" s="1159">
        <v>1142172528</v>
      </c>
      <c r="D122" s="1160" t="s">
        <v>2162</v>
      </c>
      <c r="E122" s="1160" t="s">
        <v>2163</v>
      </c>
      <c r="F122" s="1160" t="s">
        <v>135</v>
      </c>
      <c r="G122" s="1160" t="s">
        <v>1885</v>
      </c>
      <c r="H122" s="1160" t="s">
        <v>163</v>
      </c>
      <c r="I122" s="1160" t="s">
        <v>2163</v>
      </c>
      <c r="J122" s="1160" t="s">
        <v>1887</v>
      </c>
      <c r="K122" s="1160" t="s">
        <v>163</v>
      </c>
      <c r="L122" s="1160" t="s">
        <v>163</v>
      </c>
      <c r="N122" s="1160" t="s">
        <v>1894</v>
      </c>
      <c r="O122" s="1160" t="s">
        <v>1895</v>
      </c>
    </row>
    <row r="123" spans="1:15">
      <c r="A123" s="1159">
        <v>1162363528</v>
      </c>
      <c r="D123" s="1160" t="s">
        <v>2164</v>
      </c>
      <c r="E123" s="1160" t="s">
        <v>2165</v>
      </c>
      <c r="F123" s="1160" t="s">
        <v>153</v>
      </c>
      <c r="G123" s="1160" t="s">
        <v>1880</v>
      </c>
      <c r="H123" s="1160" t="s">
        <v>1001</v>
      </c>
      <c r="I123" s="1160" t="s">
        <v>2165</v>
      </c>
      <c r="J123" s="1160" t="s">
        <v>1876</v>
      </c>
      <c r="K123" s="1160" t="s">
        <v>1882</v>
      </c>
      <c r="L123" s="1160" t="s">
        <v>1001</v>
      </c>
      <c r="N123" s="1160" t="s">
        <v>1877</v>
      </c>
      <c r="O123" s="1160" t="s">
        <v>1922</v>
      </c>
    </row>
    <row r="124" spans="1:15">
      <c r="A124" s="1159">
        <v>1143913094</v>
      </c>
      <c r="D124" s="1160" t="s">
        <v>2166</v>
      </c>
      <c r="E124" s="1160" t="s">
        <v>2167</v>
      </c>
      <c r="F124" s="1160" t="s">
        <v>153</v>
      </c>
      <c r="G124" s="1160" t="s">
        <v>1880</v>
      </c>
      <c r="H124" s="1160" t="s">
        <v>1001</v>
      </c>
      <c r="I124" s="1160" t="s">
        <v>2167</v>
      </c>
      <c r="J124" s="1160" t="s">
        <v>1876</v>
      </c>
      <c r="K124" s="1160" t="s">
        <v>1882</v>
      </c>
      <c r="L124" s="1160" t="s">
        <v>1001</v>
      </c>
      <c r="N124" s="1160" t="s">
        <v>1877</v>
      </c>
      <c r="O124" s="1160" t="s">
        <v>1883</v>
      </c>
    </row>
    <row r="125" spans="1:15">
      <c r="A125" s="1159">
        <v>1143601228</v>
      </c>
      <c r="D125" s="1160" t="s">
        <v>2168</v>
      </c>
      <c r="E125" s="1160" t="s">
        <v>2169</v>
      </c>
      <c r="F125" s="1160" t="s">
        <v>153</v>
      </c>
      <c r="G125" s="1160" t="s">
        <v>1880</v>
      </c>
      <c r="H125" s="1160" t="s">
        <v>1001</v>
      </c>
      <c r="I125" s="1160" t="s">
        <v>2169</v>
      </c>
      <c r="J125" s="1160" t="s">
        <v>1876</v>
      </c>
      <c r="K125" s="1160" t="s">
        <v>1882</v>
      </c>
      <c r="L125" s="1160" t="s">
        <v>1001</v>
      </c>
      <c r="N125" s="1160" t="s">
        <v>1877</v>
      </c>
      <c r="O125" s="1160" t="s">
        <v>1883</v>
      </c>
    </row>
    <row r="126" spans="1:15">
      <c r="A126" s="1159">
        <v>1173940512</v>
      </c>
      <c r="D126" s="1160" t="s">
        <v>2170</v>
      </c>
      <c r="E126" s="1160" t="s">
        <v>2171</v>
      </c>
      <c r="F126" s="1160" t="s">
        <v>153</v>
      </c>
      <c r="G126" s="1160" t="s">
        <v>1880</v>
      </c>
      <c r="H126" s="1160" t="s">
        <v>1001</v>
      </c>
      <c r="I126" s="1160" t="s">
        <v>2171</v>
      </c>
      <c r="J126" s="1160" t="s">
        <v>1876</v>
      </c>
      <c r="K126" s="1160" t="s">
        <v>1882</v>
      </c>
      <c r="L126" s="1160" t="s">
        <v>1001</v>
      </c>
      <c r="N126" s="1160" t="s">
        <v>1877</v>
      </c>
      <c r="O126" s="1160" t="s">
        <v>1883</v>
      </c>
    </row>
    <row r="127" spans="1:15">
      <c r="A127" s="1159">
        <v>1160353166</v>
      </c>
      <c r="D127" s="1160" t="s">
        <v>2172</v>
      </c>
      <c r="E127" s="1160" t="s">
        <v>2173</v>
      </c>
      <c r="F127" s="1160" t="s">
        <v>153</v>
      </c>
      <c r="G127" s="1160" t="s">
        <v>1880</v>
      </c>
      <c r="H127" s="1160" t="s">
        <v>1001</v>
      </c>
      <c r="I127" s="1160" t="s">
        <v>2173</v>
      </c>
      <c r="J127" s="1160" t="s">
        <v>1876</v>
      </c>
      <c r="K127" s="1160" t="s">
        <v>1882</v>
      </c>
      <c r="L127" s="1160" t="s">
        <v>1001</v>
      </c>
      <c r="N127" s="1160" t="s">
        <v>1894</v>
      </c>
      <c r="O127" s="1160" t="s">
        <v>1919</v>
      </c>
    </row>
    <row r="128" spans="1:15">
      <c r="A128" s="1159">
        <v>1166429937</v>
      </c>
      <c r="D128" s="1160" t="s">
        <v>2174</v>
      </c>
      <c r="E128" s="1160" t="s">
        <v>2175</v>
      </c>
      <c r="F128" s="1160" t="s">
        <v>153</v>
      </c>
      <c r="G128" s="1160" t="s">
        <v>1880</v>
      </c>
      <c r="H128" s="1160" t="s">
        <v>1001</v>
      </c>
      <c r="I128" s="1160" t="s">
        <v>2175</v>
      </c>
      <c r="J128" s="1160" t="s">
        <v>1876</v>
      </c>
      <c r="K128" s="1160" t="s">
        <v>1882</v>
      </c>
      <c r="L128" s="1160" t="s">
        <v>1001</v>
      </c>
      <c r="N128" s="1160" t="s">
        <v>1877</v>
      </c>
      <c r="O128" s="1160" t="s">
        <v>1922</v>
      </c>
    </row>
    <row r="129" spans="1:15">
      <c r="A129" s="1159">
        <v>1142335232</v>
      </c>
      <c r="D129" s="1160" t="s">
        <v>2176</v>
      </c>
      <c r="E129" s="1160" t="s">
        <v>2177</v>
      </c>
      <c r="F129" s="1160" t="s">
        <v>153</v>
      </c>
      <c r="G129" s="1160" t="s">
        <v>1880</v>
      </c>
      <c r="H129" s="1160" t="s">
        <v>1001</v>
      </c>
      <c r="I129" s="1160" t="s">
        <v>2177</v>
      </c>
      <c r="J129" s="1160" t="s">
        <v>1876</v>
      </c>
      <c r="K129" s="1160" t="s">
        <v>1882</v>
      </c>
      <c r="L129" s="1160" t="s">
        <v>1001</v>
      </c>
      <c r="N129" s="1160" t="s">
        <v>1877</v>
      </c>
      <c r="O129" s="1160" t="s">
        <v>1922</v>
      </c>
    </row>
    <row r="130" spans="1:15">
      <c r="A130" s="1159">
        <v>1149093834</v>
      </c>
      <c r="D130" s="1160" t="s">
        <v>2178</v>
      </c>
      <c r="E130" s="1160" t="s">
        <v>2179</v>
      </c>
      <c r="F130" s="1160" t="s">
        <v>153</v>
      </c>
      <c r="G130" s="1160" t="s">
        <v>1880</v>
      </c>
      <c r="H130" s="1160" t="s">
        <v>1001</v>
      </c>
      <c r="I130" s="1160" t="s">
        <v>2179</v>
      </c>
      <c r="J130" s="1160" t="s">
        <v>1876</v>
      </c>
      <c r="K130" s="1160" t="s">
        <v>1882</v>
      </c>
      <c r="L130" s="1160" t="s">
        <v>1001</v>
      </c>
      <c r="N130" s="1160" t="s">
        <v>1894</v>
      </c>
      <c r="O130" s="1160" t="s">
        <v>1919</v>
      </c>
    </row>
    <row r="131" spans="1:15">
      <c r="A131" s="1159">
        <v>1142292623</v>
      </c>
      <c r="D131" s="1160" t="s">
        <v>2180</v>
      </c>
      <c r="E131" s="1160" t="s">
        <v>2181</v>
      </c>
      <c r="F131" s="1160" t="s">
        <v>139</v>
      </c>
      <c r="G131" s="1160" t="s">
        <v>1848</v>
      </c>
      <c r="H131" s="1160" t="s">
        <v>1890</v>
      </c>
      <c r="I131" s="1160" t="s">
        <v>2181</v>
      </c>
      <c r="J131" s="1160" t="s">
        <v>1892</v>
      </c>
      <c r="K131" s="1160" t="s">
        <v>1893</v>
      </c>
      <c r="L131" s="1160" t="s">
        <v>1890</v>
      </c>
      <c r="N131" s="1160" t="s">
        <v>1877</v>
      </c>
      <c r="O131" s="1160" t="s">
        <v>1888</v>
      </c>
    </row>
    <row r="132" spans="1:15">
      <c r="A132" s="1159">
        <v>1143124411</v>
      </c>
      <c r="D132" s="1160" t="s">
        <v>2182</v>
      </c>
      <c r="E132" s="1160" t="s">
        <v>2183</v>
      </c>
      <c r="F132" s="1160" t="s">
        <v>148</v>
      </c>
      <c r="G132" s="1160" t="s">
        <v>1897</v>
      </c>
      <c r="H132" s="1160" t="s">
        <v>134</v>
      </c>
      <c r="I132" s="1160" t="s">
        <v>2183</v>
      </c>
      <c r="J132" s="1160" t="s">
        <v>1899</v>
      </c>
      <c r="K132" s="1160" t="s">
        <v>134</v>
      </c>
      <c r="L132" s="1160" t="s">
        <v>134</v>
      </c>
      <c r="N132" s="1160" t="s">
        <v>1877</v>
      </c>
      <c r="O132" s="1160" t="s">
        <v>1900</v>
      </c>
    </row>
    <row r="133" spans="1:15">
      <c r="A133" s="1159">
        <v>1147155916</v>
      </c>
      <c r="D133" s="1160" t="s">
        <v>2184</v>
      </c>
      <c r="E133" s="1160" t="s">
        <v>2185</v>
      </c>
      <c r="F133" s="1160" t="s">
        <v>95</v>
      </c>
      <c r="G133" s="1160" t="s">
        <v>1885</v>
      </c>
      <c r="H133" s="1160" t="s">
        <v>162</v>
      </c>
      <c r="I133" s="1160" t="s">
        <v>2185</v>
      </c>
      <c r="J133" s="1160" t="s">
        <v>2097</v>
      </c>
      <c r="K133" s="1160" t="s">
        <v>162</v>
      </c>
      <c r="L133" s="1160" t="s">
        <v>162</v>
      </c>
      <c r="N133" s="1160" t="s">
        <v>1894</v>
      </c>
      <c r="O133" s="1160" t="s">
        <v>1895</v>
      </c>
    </row>
    <row r="134" spans="1:15">
      <c r="A134" s="1159">
        <v>1163146203</v>
      </c>
      <c r="D134" s="1160" t="s">
        <v>2186</v>
      </c>
      <c r="E134" s="1160" t="s">
        <v>2187</v>
      </c>
      <c r="F134" s="1160" t="s">
        <v>153</v>
      </c>
      <c r="G134" s="1160" t="s">
        <v>1885</v>
      </c>
      <c r="H134" s="1160" t="s">
        <v>162</v>
      </c>
      <c r="I134" s="1160" t="s">
        <v>2187</v>
      </c>
      <c r="J134" s="1160" t="s">
        <v>2097</v>
      </c>
      <c r="K134" s="1160" t="s">
        <v>162</v>
      </c>
      <c r="L134" s="1160" t="s">
        <v>162</v>
      </c>
      <c r="N134" s="1160" t="s">
        <v>1894</v>
      </c>
      <c r="O134" s="1160" t="s">
        <v>1941</v>
      </c>
    </row>
    <row r="135" spans="1:15">
      <c r="A135" s="1159">
        <v>1144140135</v>
      </c>
      <c r="D135" s="1160" t="s">
        <v>2188</v>
      </c>
      <c r="E135" s="1160" t="s">
        <v>2189</v>
      </c>
      <c r="F135" s="1160" t="s">
        <v>152</v>
      </c>
      <c r="G135" s="1160" t="s">
        <v>1874</v>
      </c>
      <c r="H135" s="1160" t="s">
        <v>985</v>
      </c>
      <c r="I135" s="1160" t="s">
        <v>2189</v>
      </c>
      <c r="J135" s="1160" t="s">
        <v>1903</v>
      </c>
      <c r="K135" s="1160" t="s">
        <v>985</v>
      </c>
      <c r="L135" s="1160" t="s">
        <v>985</v>
      </c>
      <c r="N135" s="1160" t="s">
        <v>1894</v>
      </c>
      <c r="O135" s="1160" t="s">
        <v>1895</v>
      </c>
    </row>
    <row r="136" spans="1:15">
      <c r="A136" s="1159">
        <v>1164502909</v>
      </c>
      <c r="D136" s="1160" t="s">
        <v>2190</v>
      </c>
      <c r="E136" s="1160" t="s">
        <v>2191</v>
      </c>
      <c r="F136" s="1160" t="s">
        <v>143</v>
      </c>
      <c r="G136" s="1160" t="s">
        <v>1848</v>
      </c>
      <c r="H136" s="1160" t="s">
        <v>1890</v>
      </c>
      <c r="I136" s="1160" t="s">
        <v>2191</v>
      </c>
      <c r="J136" s="1160" t="s">
        <v>1892</v>
      </c>
      <c r="K136" s="1160" t="s">
        <v>1893</v>
      </c>
      <c r="L136" s="1160" t="s">
        <v>1890</v>
      </c>
      <c r="N136" s="1160" t="s">
        <v>1877</v>
      </c>
      <c r="O136" s="1160" t="s">
        <v>1973</v>
      </c>
    </row>
    <row r="137" spans="1:15">
      <c r="A137" s="1159">
        <v>1147049291</v>
      </c>
      <c r="D137" s="1160" t="s">
        <v>2192</v>
      </c>
      <c r="E137" s="1160" t="s">
        <v>2193</v>
      </c>
      <c r="F137" s="1160" t="s">
        <v>143</v>
      </c>
      <c r="G137" s="1160" t="s">
        <v>1848</v>
      </c>
      <c r="H137" s="1160" t="s">
        <v>1890</v>
      </c>
      <c r="I137" s="1160" t="s">
        <v>2193</v>
      </c>
      <c r="J137" s="1160" t="s">
        <v>1892</v>
      </c>
      <c r="K137" s="1160" t="s">
        <v>1893</v>
      </c>
      <c r="L137" s="1160" t="s">
        <v>1890</v>
      </c>
      <c r="N137" s="1160" t="s">
        <v>1894</v>
      </c>
      <c r="O137" s="1160" t="s">
        <v>2064</v>
      </c>
    </row>
    <row r="138" spans="1:15">
      <c r="A138" s="1159">
        <v>1160599347</v>
      </c>
      <c r="D138" s="1160" t="s">
        <v>2194</v>
      </c>
      <c r="E138" s="1160" t="s">
        <v>2195</v>
      </c>
      <c r="F138" s="1160" t="s">
        <v>143</v>
      </c>
      <c r="G138" s="1160" t="s">
        <v>1848</v>
      </c>
      <c r="H138" s="1160" t="s">
        <v>1890</v>
      </c>
      <c r="I138" s="1160" t="s">
        <v>2195</v>
      </c>
      <c r="J138" s="1160" t="s">
        <v>1892</v>
      </c>
      <c r="K138" s="1160" t="s">
        <v>1893</v>
      </c>
      <c r="L138" s="1160" t="s">
        <v>1890</v>
      </c>
      <c r="N138" s="1160" t="s">
        <v>1894</v>
      </c>
      <c r="O138" s="1160" t="s">
        <v>2064</v>
      </c>
    </row>
    <row r="139" spans="1:15">
      <c r="A139" s="1159">
        <v>1171994925</v>
      </c>
      <c r="D139" s="1160" t="s">
        <v>2196</v>
      </c>
      <c r="E139" s="1160" t="s">
        <v>2197</v>
      </c>
      <c r="F139" s="1160" t="s">
        <v>153</v>
      </c>
      <c r="G139" s="1160" t="s">
        <v>1880</v>
      </c>
      <c r="H139" s="1160" t="s">
        <v>1001</v>
      </c>
      <c r="I139" s="1160" t="s">
        <v>2197</v>
      </c>
      <c r="J139" s="1160" t="s">
        <v>1876</v>
      </c>
      <c r="K139" s="1160" t="s">
        <v>1882</v>
      </c>
      <c r="L139" s="1160" t="s">
        <v>1001</v>
      </c>
      <c r="N139" s="1160" t="s">
        <v>1877</v>
      </c>
      <c r="O139" s="1160" t="s">
        <v>1922</v>
      </c>
    </row>
    <row r="140" spans="1:15">
      <c r="A140" s="1159">
        <v>1141043274</v>
      </c>
      <c r="D140" s="1160" t="s">
        <v>2198</v>
      </c>
      <c r="E140" s="1160" t="s">
        <v>2199</v>
      </c>
      <c r="F140" s="1160" t="s">
        <v>139</v>
      </c>
      <c r="G140" s="1160" t="s">
        <v>1848</v>
      </c>
      <c r="H140" s="1160" t="s">
        <v>1948</v>
      </c>
      <c r="I140" s="1160" t="s">
        <v>2199</v>
      </c>
      <c r="J140" s="1160" t="s">
        <v>1949</v>
      </c>
      <c r="K140" s="1160" t="s">
        <v>1950</v>
      </c>
      <c r="L140" s="1160" t="s">
        <v>1948</v>
      </c>
      <c r="N140" s="1160" t="s">
        <v>1877</v>
      </c>
      <c r="O140" s="1160" t="s">
        <v>2014</v>
      </c>
    </row>
    <row r="141" spans="1:15">
      <c r="A141" s="1159">
        <v>1147435029</v>
      </c>
      <c r="D141" s="1160" t="s">
        <v>2200</v>
      </c>
      <c r="E141" s="1160" t="s">
        <v>2201</v>
      </c>
      <c r="F141" s="1160" t="s">
        <v>139</v>
      </c>
      <c r="G141" s="1160" t="s">
        <v>1880</v>
      </c>
      <c r="H141" s="1160" t="s">
        <v>1001</v>
      </c>
      <c r="I141" s="1160" t="s">
        <v>2201</v>
      </c>
      <c r="J141" s="1160" t="s">
        <v>1876</v>
      </c>
      <c r="K141" s="1160" t="s">
        <v>1882</v>
      </c>
      <c r="L141" s="1160" t="s">
        <v>1001</v>
      </c>
      <c r="N141" s="1160" t="s">
        <v>1894</v>
      </c>
      <c r="O141" s="1160" t="s">
        <v>1919</v>
      </c>
    </row>
    <row r="142" spans="1:15">
      <c r="A142" s="1159">
        <v>1143615863</v>
      </c>
      <c r="D142" s="1160" t="s">
        <v>2202</v>
      </c>
      <c r="E142" s="1160" t="s">
        <v>2203</v>
      </c>
      <c r="F142" s="1160" t="s">
        <v>152</v>
      </c>
      <c r="G142" s="1160" t="s">
        <v>1874</v>
      </c>
      <c r="H142" s="1160" t="s">
        <v>986</v>
      </c>
      <c r="I142" s="1160" t="s">
        <v>2203</v>
      </c>
      <c r="J142" s="1160" t="s">
        <v>1848</v>
      </c>
      <c r="K142" s="1160" t="s">
        <v>1946</v>
      </c>
      <c r="L142" s="1160" t="s">
        <v>986</v>
      </c>
      <c r="N142" s="1160" t="s">
        <v>1894</v>
      </c>
      <c r="O142" s="1160" t="s">
        <v>1895</v>
      </c>
    </row>
    <row r="143" spans="1:15">
      <c r="A143" s="1159">
        <v>1142564609</v>
      </c>
      <c r="D143" s="1160" t="s">
        <v>2204</v>
      </c>
      <c r="E143" s="1160" t="s">
        <v>2205</v>
      </c>
      <c r="F143" s="1160" t="s">
        <v>152</v>
      </c>
      <c r="G143" s="1160" t="s">
        <v>1874</v>
      </c>
      <c r="H143" s="1160" t="s">
        <v>2003</v>
      </c>
      <c r="I143" s="1160" t="s">
        <v>2205</v>
      </c>
      <c r="J143" s="1160" t="s">
        <v>2005</v>
      </c>
      <c r="K143" s="1160" t="s">
        <v>2003</v>
      </c>
      <c r="L143" s="1160" t="s">
        <v>2003</v>
      </c>
      <c r="N143" s="1160" t="s">
        <v>1877</v>
      </c>
      <c r="O143" s="1160" t="s">
        <v>1904</v>
      </c>
    </row>
    <row r="144" spans="1:15">
      <c r="A144" s="1159">
        <v>1144126654</v>
      </c>
      <c r="D144" s="1160" t="s">
        <v>2206</v>
      </c>
      <c r="E144" s="1160" t="s">
        <v>2207</v>
      </c>
      <c r="F144" s="1160" t="s">
        <v>139</v>
      </c>
      <c r="G144" s="1160" t="s">
        <v>1885</v>
      </c>
      <c r="H144" s="1160" t="s">
        <v>163</v>
      </c>
      <c r="I144" s="1160" t="s">
        <v>2207</v>
      </c>
      <c r="J144" s="1160" t="s">
        <v>1887</v>
      </c>
      <c r="K144" s="1160" t="s">
        <v>163</v>
      </c>
      <c r="L144" s="1160" t="s">
        <v>163</v>
      </c>
      <c r="N144" s="1160" t="s">
        <v>1894</v>
      </c>
      <c r="O144" s="1160" t="s">
        <v>1941</v>
      </c>
    </row>
    <row r="145" spans="1:15">
      <c r="A145" s="1159">
        <v>1143530039</v>
      </c>
      <c r="D145" s="1160" t="s">
        <v>2208</v>
      </c>
      <c r="E145" s="1160" t="s">
        <v>2209</v>
      </c>
      <c r="F145" s="1160" t="s">
        <v>143</v>
      </c>
      <c r="G145" s="1160" t="s">
        <v>1862</v>
      </c>
      <c r="H145" s="1160" t="s">
        <v>34</v>
      </c>
      <c r="I145" s="1160" t="s">
        <v>2209</v>
      </c>
      <c r="J145" s="1160" t="s">
        <v>1989</v>
      </c>
      <c r="K145" s="1160" t="s">
        <v>1990</v>
      </c>
      <c r="L145" s="1160" t="s">
        <v>34</v>
      </c>
      <c r="N145" s="1160" t="s">
        <v>1877</v>
      </c>
      <c r="O145" s="1160" t="s">
        <v>1900</v>
      </c>
    </row>
    <row r="146" spans="1:15">
      <c r="A146" s="1159">
        <v>1148623821</v>
      </c>
      <c r="D146" s="1160" t="s">
        <v>2210</v>
      </c>
      <c r="E146" s="1160" t="s">
        <v>2211</v>
      </c>
      <c r="F146" s="1160" t="s">
        <v>152</v>
      </c>
      <c r="G146" s="1160" t="s">
        <v>1874</v>
      </c>
      <c r="H146" s="1160" t="s">
        <v>34</v>
      </c>
      <c r="I146" s="1160" t="s">
        <v>2211</v>
      </c>
      <c r="J146" s="1160" t="s">
        <v>1862</v>
      </c>
      <c r="K146" s="1160" t="s">
        <v>34</v>
      </c>
      <c r="L146" s="1160" t="s">
        <v>34</v>
      </c>
      <c r="N146" s="1160" t="s">
        <v>1877</v>
      </c>
      <c r="O146" s="1160" t="s">
        <v>1904</v>
      </c>
    </row>
    <row r="147" spans="1:15">
      <c r="A147" s="1159">
        <v>1146372926</v>
      </c>
      <c r="D147" s="1160" t="s">
        <v>2212</v>
      </c>
      <c r="E147" s="1160" t="s">
        <v>2213</v>
      </c>
      <c r="F147" s="1160" t="s">
        <v>143</v>
      </c>
      <c r="G147" s="1160" t="s">
        <v>1862</v>
      </c>
      <c r="H147" s="1160" t="s">
        <v>34</v>
      </c>
      <c r="I147" s="1160" t="s">
        <v>2213</v>
      </c>
      <c r="J147" s="1160" t="s">
        <v>1989</v>
      </c>
      <c r="K147" s="1160" t="s">
        <v>1990</v>
      </c>
      <c r="L147" s="1160" t="s">
        <v>34</v>
      </c>
      <c r="N147" s="1160" t="s">
        <v>1877</v>
      </c>
      <c r="O147" s="1160" t="s">
        <v>1900</v>
      </c>
    </row>
    <row r="148" spans="1:15">
      <c r="A148" s="1159">
        <v>1144339562</v>
      </c>
      <c r="D148" s="1160" t="s">
        <v>2214</v>
      </c>
      <c r="E148" s="1160" t="s">
        <v>2215</v>
      </c>
      <c r="F148" s="1160" t="s">
        <v>135</v>
      </c>
      <c r="G148" s="1160" t="s">
        <v>1862</v>
      </c>
      <c r="H148" s="1160" t="s">
        <v>34</v>
      </c>
      <c r="I148" s="1160" t="s">
        <v>2215</v>
      </c>
      <c r="J148" s="1160" t="s">
        <v>1989</v>
      </c>
      <c r="K148" s="1160" t="s">
        <v>1990</v>
      </c>
      <c r="L148" s="1160" t="s">
        <v>34</v>
      </c>
      <c r="N148" s="1160" t="s">
        <v>1877</v>
      </c>
      <c r="O148" s="1160" t="s">
        <v>1922</v>
      </c>
    </row>
    <row r="149" spans="1:15">
      <c r="A149" s="1159">
        <v>1166773573</v>
      </c>
      <c r="D149" s="1160" t="s">
        <v>2216</v>
      </c>
      <c r="E149" s="1160" t="s">
        <v>2217</v>
      </c>
      <c r="F149" s="1160" t="s">
        <v>143</v>
      </c>
      <c r="G149" s="1160" t="s">
        <v>1862</v>
      </c>
      <c r="H149" s="1160" t="s">
        <v>34</v>
      </c>
      <c r="I149" s="1160" t="s">
        <v>2217</v>
      </c>
      <c r="J149" s="1160" t="s">
        <v>1989</v>
      </c>
      <c r="K149" s="1160" t="s">
        <v>1990</v>
      </c>
      <c r="L149" s="1160" t="s">
        <v>34</v>
      </c>
      <c r="N149" s="1160" t="s">
        <v>1894</v>
      </c>
      <c r="O149" s="1160" t="s">
        <v>1919</v>
      </c>
    </row>
    <row r="150" spans="1:15">
      <c r="A150" s="1159">
        <v>1144129492</v>
      </c>
      <c r="D150" s="1160" t="s">
        <v>2218</v>
      </c>
      <c r="E150" s="1160" t="s">
        <v>2219</v>
      </c>
      <c r="F150" s="1160" t="s">
        <v>146</v>
      </c>
      <c r="G150" s="1160" t="s">
        <v>1985</v>
      </c>
      <c r="H150" s="1160" t="s">
        <v>34</v>
      </c>
      <c r="I150" s="1160" t="s">
        <v>2219</v>
      </c>
      <c r="J150" s="1160" t="s">
        <v>1862</v>
      </c>
      <c r="K150" s="1160" t="s">
        <v>34</v>
      </c>
      <c r="L150" s="1160" t="s">
        <v>34</v>
      </c>
      <c r="N150" s="1160" t="s">
        <v>1877</v>
      </c>
      <c r="O150" s="1160" t="s">
        <v>1900</v>
      </c>
    </row>
    <row r="151" spans="1:15">
      <c r="A151" s="1159">
        <v>1145440229</v>
      </c>
      <c r="D151" s="1160" t="s">
        <v>2220</v>
      </c>
      <c r="E151" s="1160" t="s">
        <v>2221</v>
      </c>
      <c r="F151" s="1160" t="s">
        <v>135</v>
      </c>
      <c r="G151" s="1160" t="s">
        <v>1862</v>
      </c>
      <c r="H151" s="1160" t="s">
        <v>34</v>
      </c>
      <c r="I151" s="1160" t="s">
        <v>2221</v>
      </c>
      <c r="J151" s="1160" t="s">
        <v>1989</v>
      </c>
      <c r="K151" s="1160" t="s">
        <v>1990</v>
      </c>
      <c r="L151" s="1160" t="s">
        <v>34</v>
      </c>
      <c r="N151" s="1160" t="s">
        <v>1877</v>
      </c>
      <c r="O151" s="1160" t="s">
        <v>1922</v>
      </c>
    </row>
    <row r="152" spans="1:15">
      <c r="A152" s="1159">
        <v>1145240090</v>
      </c>
      <c r="D152" s="1160" t="s">
        <v>2222</v>
      </c>
      <c r="E152" s="1160" t="s">
        <v>2223</v>
      </c>
      <c r="F152" s="1160" t="s">
        <v>148</v>
      </c>
      <c r="G152" s="1160" t="s">
        <v>1874</v>
      </c>
      <c r="H152" s="1160" t="s">
        <v>34</v>
      </c>
      <c r="I152" s="1160" t="s">
        <v>2223</v>
      </c>
      <c r="J152" s="1160" t="s">
        <v>1862</v>
      </c>
      <c r="K152" s="1160" t="s">
        <v>34</v>
      </c>
      <c r="L152" s="1160" t="s">
        <v>34</v>
      </c>
      <c r="N152" s="1160" t="s">
        <v>1877</v>
      </c>
      <c r="O152" s="1160" t="s">
        <v>1904</v>
      </c>
    </row>
    <row r="153" spans="1:15">
      <c r="A153" s="1159">
        <v>1162592555</v>
      </c>
      <c r="D153" s="1160" t="s">
        <v>2224</v>
      </c>
      <c r="E153" s="1160" t="s">
        <v>2225</v>
      </c>
      <c r="F153" s="1160" t="s">
        <v>146</v>
      </c>
      <c r="G153" s="1160" t="s">
        <v>1985</v>
      </c>
      <c r="H153" s="1160" t="s">
        <v>34</v>
      </c>
      <c r="I153" s="1160" t="s">
        <v>2225</v>
      </c>
      <c r="J153" s="1160" t="s">
        <v>1862</v>
      </c>
      <c r="K153" s="1160" t="s">
        <v>34</v>
      </c>
      <c r="L153" s="1160" t="s">
        <v>34</v>
      </c>
      <c r="N153" s="1160" t="s">
        <v>1877</v>
      </c>
      <c r="O153" s="1160" t="s">
        <v>1900</v>
      </c>
    </row>
    <row r="154" spans="1:15">
      <c r="A154" s="1159">
        <v>1143563865</v>
      </c>
      <c r="D154" s="1160" t="s">
        <v>2226</v>
      </c>
      <c r="E154" s="1160" t="s">
        <v>2227</v>
      </c>
      <c r="F154" s="1160" t="s">
        <v>143</v>
      </c>
      <c r="G154" s="1160" t="s">
        <v>1862</v>
      </c>
      <c r="H154" s="1160" t="s">
        <v>34</v>
      </c>
      <c r="I154" s="1160" t="s">
        <v>2227</v>
      </c>
      <c r="J154" s="1160" t="s">
        <v>1989</v>
      </c>
      <c r="K154" s="1160" t="s">
        <v>1990</v>
      </c>
      <c r="L154" s="1160" t="s">
        <v>34</v>
      </c>
      <c r="N154" s="1160" t="s">
        <v>1877</v>
      </c>
      <c r="O154" s="1160" t="s">
        <v>1900</v>
      </c>
    </row>
    <row r="155" spans="1:15">
      <c r="A155" s="1159">
        <v>1142773366</v>
      </c>
      <c r="D155" s="1160" t="s">
        <v>2228</v>
      </c>
      <c r="E155" s="1160" t="s">
        <v>2229</v>
      </c>
      <c r="F155" s="1160" t="s">
        <v>153</v>
      </c>
      <c r="G155" s="1160" t="s">
        <v>1862</v>
      </c>
      <c r="H155" s="1160" t="s">
        <v>34</v>
      </c>
      <c r="I155" s="1160" t="s">
        <v>2229</v>
      </c>
      <c r="J155" s="1160" t="s">
        <v>1989</v>
      </c>
      <c r="K155" s="1160" t="s">
        <v>1990</v>
      </c>
      <c r="L155" s="1160" t="s">
        <v>34</v>
      </c>
      <c r="N155" s="1160" t="s">
        <v>1894</v>
      </c>
      <c r="O155" s="1160" t="s">
        <v>2061</v>
      </c>
    </row>
    <row r="156" spans="1:15">
      <c r="A156" s="1159">
        <v>1162898564</v>
      </c>
      <c r="D156" s="1160" t="s">
        <v>2230</v>
      </c>
      <c r="E156" s="1160" t="s">
        <v>2231</v>
      </c>
      <c r="F156" s="1160" t="s">
        <v>143</v>
      </c>
      <c r="G156" s="1160" t="s">
        <v>1880</v>
      </c>
      <c r="H156" s="1160" t="s">
        <v>1002</v>
      </c>
      <c r="I156" s="1160" t="s">
        <v>2231</v>
      </c>
      <c r="J156" s="1160" t="s">
        <v>1959</v>
      </c>
      <c r="K156" s="1160" t="s">
        <v>1960</v>
      </c>
      <c r="L156" s="1160" t="s">
        <v>1002</v>
      </c>
      <c r="N156" s="1160" t="s">
        <v>1894</v>
      </c>
      <c r="O156" s="1160" t="s">
        <v>1919</v>
      </c>
    </row>
    <row r="157" spans="1:15">
      <c r="A157" s="1159">
        <v>1165699316</v>
      </c>
      <c r="D157" s="1160" t="s">
        <v>2232</v>
      </c>
      <c r="E157" s="1160" t="s">
        <v>575</v>
      </c>
      <c r="F157" s="1160" t="s">
        <v>135</v>
      </c>
      <c r="G157" s="1160" t="s">
        <v>1848</v>
      </c>
      <c r="H157" s="1160" t="s">
        <v>1890</v>
      </c>
      <c r="I157" s="1160" t="s">
        <v>575</v>
      </c>
      <c r="J157" s="1160" t="s">
        <v>1892</v>
      </c>
      <c r="K157" s="1160" t="s">
        <v>1893</v>
      </c>
      <c r="L157" s="1160" t="s">
        <v>1890</v>
      </c>
      <c r="N157" s="1160" t="s">
        <v>1877</v>
      </c>
      <c r="O157" s="1160" t="s">
        <v>1888</v>
      </c>
    </row>
    <row r="158" spans="1:15">
      <c r="A158" s="1159">
        <v>1144937076</v>
      </c>
      <c r="D158" s="1160" t="s">
        <v>2233</v>
      </c>
      <c r="E158" s="1160" t="s">
        <v>2234</v>
      </c>
      <c r="F158" s="1160" t="s">
        <v>135</v>
      </c>
      <c r="G158" s="1160" t="s">
        <v>1848</v>
      </c>
      <c r="H158" s="1160" t="s">
        <v>1890</v>
      </c>
      <c r="I158" s="1160" t="s">
        <v>2234</v>
      </c>
      <c r="J158" s="1160" t="s">
        <v>1892</v>
      </c>
      <c r="K158" s="1160" t="s">
        <v>1893</v>
      </c>
      <c r="L158" s="1160" t="s">
        <v>1890</v>
      </c>
      <c r="N158" s="1160" t="s">
        <v>1877</v>
      </c>
      <c r="O158" s="1160" t="s">
        <v>1888</v>
      </c>
    </row>
    <row r="159" spans="1:15">
      <c r="A159" s="1159">
        <v>1173566515</v>
      </c>
      <c r="D159" s="1160" t="s">
        <v>2235</v>
      </c>
      <c r="E159" s="1160" t="s">
        <v>955</v>
      </c>
      <c r="F159" s="1160" t="s">
        <v>152</v>
      </c>
      <c r="G159" s="1160" t="s">
        <v>1874</v>
      </c>
      <c r="H159" s="1160" t="s">
        <v>984</v>
      </c>
      <c r="I159" s="1160" t="s">
        <v>955</v>
      </c>
      <c r="J159" s="1160" t="s">
        <v>1876</v>
      </c>
      <c r="K159" s="1160" t="s">
        <v>984</v>
      </c>
      <c r="L159" s="1160" t="s">
        <v>984</v>
      </c>
      <c r="N159" s="1160" t="s">
        <v>1877</v>
      </c>
      <c r="O159" s="1160" t="s">
        <v>1904</v>
      </c>
    </row>
    <row r="160" spans="1:15">
      <c r="A160" s="1159">
        <v>1144146371</v>
      </c>
      <c r="D160" s="1160" t="s">
        <v>2236</v>
      </c>
      <c r="E160" s="1160" t="s">
        <v>2237</v>
      </c>
      <c r="F160" s="1160" t="s">
        <v>135</v>
      </c>
      <c r="G160" s="1160" t="s">
        <v>1885</v>
      </c>
      <c r="H160" s="1160" t="s">
        <v>163</v>
      </c>
      <c r="I160" s="1160" t="s">
        <v>2237</v>
      </c>
      <c r="J160" s="1160" t="s">
        <v>1887</v>
      </c>
      <c r="K160" s="1160" t="s">
        <v>163</v>
      </c>
      <c r="L160" s="1160" t="s">
        <v>163</v>
      </c>
      <c r="N160" s="1160" t="s">
        <v>1894</v>
      </c>
      <c r="O160" s="1160" t="s">
        <v>1895</v>
      </c>
    </row>
    <row r="161" spans="1:15">
      <c r="A161" s="1159">
        <v>1143244383</v>
      </c>
      <c r="D161" s="1160" t="s">
        <v>2238</v>
      </c>
      <c r="E161" s="1160" t="s">
        <v>2239</v>
      </c>
      <c r="F161" s="1160" t="s">
        <v>146</v>
      </c>
      <c r="G161" s="1160" t="s">
        <v>1985</v>
      </c>
      <c r="H161" s="1160" t="s">
        <v>34</v>
      </c>
      <c r="I161" s="1160" t="s">
        <v>2239</v>
      </c>
      <c r="J161" s="1160" t="s">
        <v>1862</v>
      </c>
      <c r="K161" s="1160" t="s">
        <v>34</v>
      </c>
      <c r="L161" s="1160" t="s">
        <v>34</v>
      </c>
      <c r="N161" s="1160" t="s">
        <v>1877</v>
      </c>
      <c r="O161" s="1160" t="s">
        <v>1900</v>
      </c>
    </row>
    <row r="162" spans="1:15">
      <c r="A162" s="1159">
        <v>1149921232</v>
      </c>
      <c r="D162" s="1160" t="s">
        <v>2240</v>
      </c>
      <c r="E162" s="1160" t="s">
        <v>2241</v>
      </c>
      <c r="F162" s="1160" t="s">
        <v>146</v>
      </c>
      <c r="G162" s="1160" t="s">
        <v>1985</v>
      </c>
      <c r="H162" s="1160" t="s">
        <v>34</v>
      </c>
      <c r="I162" s="1160" t="s">
        <v>2241</v>
      </c>
      <c r="J162" s="1160" t="s">
        <v>1862</v>
      </c>
      <c r="K162" s="1160" t="s">
        <v>34</v>
      </c>
      <c r="L162" s="1160" t="s">
        <v>34</v>
      </c>
      <c r="N162" s="1160" t="s">
        <v>1877</v>
      </c>
      <c r="O162" s="1160" t="s">
        <v>1900</v>
      </c>
    </row>
    <row r="163" spans="1:15">
      <c r="A163" s="1159">
        <v>1163564785</v>
      </c>
      <c r="D163" s="1160" t="s">
        <v>2242</v>
      </c>
      <c r="E163" s="1160" t="s">
        <v>2243</v>
      </c>
      <c r="F163" s="1160" t="s">
        <v>135</v>
      </c>
      <c r="G163" s="1160" t="s">
        <v>1848</v>
      </c>
      <c r="H163" s="1160" t="s">
        <v>1890</v>
      </c>
      <c r="I163" s="1160" t="s">
        <v>2243</v>
      </c>
      <c r="J163" s="1160" t="s">
        <v>1892</v>
      </c>
      <c r="K163" s="1160" t="s">
        <v>1893</v>
      </c>
      <c r="L163" s="1160" t="s">
        <v>1890</v>
      </c>
      <c r="N163" s="1160" t="s">
        <v>1877</v>
      </c>
      <c r="O163" s="1160" t="s">
        <v>1888</v>
      </c>
    </row>
    <row r="164" spans="1:15">
      <c r="A164" s="1159">
        <v>1144773513</v>
      </c>
      <c r="D164" s="1160" t="s">
        <v>2244</v>
      </c>
      <c r="E164" s="1160" t="s">
        <v>2245</v>
      </c>
      <c r="F164" s="1160" t="s">
        <v>152</v>
      </c>
      <c r="G164" s="1160" t="s">
        <v>1874</v>
      </c>
      <c r="H164" s="1160" t="s">
        <v>984</v>
      </c>
      <c r="I164" s="1160" t="s">
        <v>2245</v>
      </c>
      <c r="J164" s="1160" t="s">
        <v>1876</v>
      </c>
      <c r="K164" s="1160" t="s">
        <v>984</v>
      </c>
      <c r="L164" s="1160" t="s">
        <v>984</v>
      </c>
      <c r="N164" s="1160" t="s">
        <v>1877</v>
      </c>
      <c r="O164" s="1160" t="s">
        <v>1878</v>
      </c>
    </row>
    <row r="165" spans="1:15">
      <c r="A165" s="1159">
        <v>1144467827</v>
      </c>
      <c r="D165" s="1160" t="s">
        <v>2246</v>
      </c>
      <c r="E165" s="1160" t="s">
        <v>2247</v>
      </c>
      <c r="F165" s="1160" t="s">
        <v>152</v>
      </c>
      <c r="G165" s="1160" t="s">
        <v>1874</v>
      </c>
      <c r="H165" s="1160" t="s">
        <v>984</v>
      </c>
      <c r="I165" s="1160" t="s">
        <v>2247</v>
      </c>
      <c r="J165" s="1160" t="s">
        <v>1876</v>
      </c>
      <c r="K165" s="1160" t="s">
        <v>984</v>
      </c>
      <c r="L165" s="1160" t="s">
        <v>984</v>
      </c>
      <c r="N165" s="1160" t="s">
        <v>1877</v>
      </c>
      <c r="O165" s="1160" t="s">
        <v>1904</v>
      </c>
    </row>
    <row r="166" spans="1:15">
      <c r="A166" s="1159">
        <v>1142082875</v>
      </c>
      <c r="D166" s="1160" t="s">
        <v>2248</v>
      </c>
      <c r="E166" s="1160" t="s">
        <v>2249</v>
      </c>
      <c r="F166" s="1160" t="s">
        <v>152</v>
      </c>
      <c r="G166" s="1160" t="s">
        <v>1874</v>
      </c>
      <c r="H166" s="1160" t="s">
        <v>984</v>
      </c>
      <c r="I166" s="1160" t="s">
        <v>2249</v>
      </c>
      <c r="J166" s="1160" t="s">
        <v>1876</v>
      </c>
      <c r="K166" s="1160" t="s">
        <v>984</v>
      </c>
      <c r="L166" s="1160" t="s">
        <v>984</v>
      </c>
      <c r="N166" s="1160" t="s">
        <v>1877</v>
      </c>
      <c r="O166" s="1160" t="s">
        <v>1904</v>
      </c>
    </row>
    <row r="167" spans="1:15">
      <c r="A167" s="1159">
        <v>1142350264</v>
      </c>
      <c r="D167" s="1160" t="s">
        <v>2250</v>
      </c>
      <c r="E167" s="1160" t="s">
        <v>2251</v>
      </c>
      <c r="F167" s="1160" t="s">
        <v>139</v>
      </c>
      <c r="G167" s="1160" t="s">
        <v>1848</v>
      </c>
      <c r="H167" s="1160" t="s">
        <v>1890</v>
      </c>
      <c r="I167" s="1160" t="s">
        <v>2251</v>
      </c>
      <c r="J167" s="1160" t="s">
        <v>1892</v>
      </c>
      <c r="K167" s="1160" t="s">
        <v>1893</v>
      </c>
      <c r="L167" s="1160" t="s">
        <v>1890</v>
      </c>
      <c r="N167" s="1160" t="s">
        <v>1894</v>
      </c>
      <c r="O167" s="1160" t="s">
        <v>1941</v>
      </c>
    </row>
    <row r="168" spans="1:15">
      <c r="A168" s="1159">
        <v>1166049966</v>
      </c>
      <c r="D168" s="1160" t="s">
        <v>2252</v>
      </c>
      <c r="E168" s="1160" t="s">
        <v>2253</v>
      </c>
      <c r="F168" s="1160" t="s">
        <v>135</v>
      </c>
      <c r="G168" s="1160" t="s">
        <v>1848</v>
      </c>
      <c r="H168" s="1160" t="s">
        <v>1890</v>
      </c>
      <c r="I168" s="1160" t="s">
        <v>2253</v>
      </c>
      <c r="J168" s="1160" t="s">
        <v>1892</v>
      </c>
      <c r="K168" s="1160" t="s">
        <v>1893</v>
      </c>
      <c r="L168" s="1160" t="s">
        <v>1890</v>
      </c>
      <c r="N168" s="1160" t="s">
        <v>1877</v>
      </c>
      <c r="O168" s="1160" t="s">
        <v>1888</v>
      </c>
    </row>
    <row r="169" spans="1:15">
      <c r="A169" s="1159">
        <v>1143951557</v>
      </c>
      <c r="D169" s="1160" t="s">
        <v>2254</v>
      </c>
      <c r="E169" s="1160" t="s">
        <v>2255</v>
      </c>
      <c r="F169" s="1160" t="s">
        <v>229</v>
      </c>
      <c r="G169" s="1160" t="s">
        <v>1908</v>
      </c>
      <c r="H169" s="1160" t="s">
        <v>984</v>
      </c>
      <c r="I169" s="1160" t="s">
        <v>2255</v>
      </c>
      <c r="J169" s="1160" t="s">
        <v>1876</v>
      </c>
      <c r="K169" s="1160" t="s">
        <v>1925</v>
      </c>
      <c r="L169" s="1160" t="s">
        <v>984</v>
      </c>
      <c r="N169" s="1160" t="s">
        <v>1877</v>
      </c>
      <c r="O169" s="1160" t="s">
        <v>1878</v>
      </c>
    </row>
    <row r="170" spans="1:15">
      <c r="A170" s="1159">
        <v>1164744683</v>
      </c>
      <c r="D170" s="1160" t="s">
        <v>2256</v>
      </c>
      <c r="E170" s="1160" t="s">
        <v>2257</v>
      </c>
      <c r="F170" s="1160" t="s">
        <v>143</v>
      </c>
      <c r="G170" s="1160" t="s">
        <v>1880</v>
      </c>
      <c r="H170" s="1160" t="s">
        <v>1001</v>
      </c>
      <c r="I170" s="1160" t="s">
        <v>2257</v>
      </c>
      <c r="J170" s="1160" t="s">
        <v>1876</v>
      </c>
      <c r="K170" s="1160" t="s">
        <v>1882</v>
      </c>
      <c r="L170" s="1160" t="s">
        <v>1001</v>
      </c>
      <c r="N170" s="1160" t="s">
        <v>1894</v>
      </c>
      <c r="O170" s="1160" t="s">
        <v>1919</v>
      </c>
    </row>
    <row r="171" spans="1:15">
      <c r="A171" s="1159">
        <v>1163197974</v>
      </c>
      <c r="D171" s="1160" t="s">
        <v>2258</v>
      </c>
      <c r="E171" s="1160" t="s">
        <v>2259</v>
      </c>
      <c r="F171" s="1160" t="s">
        <v>135</v>
      </c>
      <c r="G171" s="1160" t="s">
        <v>1848</v>
      </c>
      <c r="H171" s="1160" t="s">
        <v>1890</v>
      </c>
      <c r="I171" s="1160" t="s">
        <v>2259</v>
      </c>
      <c r="J171" s="1160" t="s">
        <v>1892</v>
      </c>
      <c r="K171" s="1160" t="s">
        <v>1893</v>
      </c>
      <c r="L171" s="1160" t="s">
        <v>1890</v>
      </c>
      <c r="N171" s="1160" t="s">
        <v>1894</v>
      </c>
      <c r="O171" s="1160" t="s">
        <v>1895</v>
      </c>
    </row>
    <row r="172" spans="1:15">
      <c r="A172" s="1159">
        <v>1142319103</v>
      </c>
      <c r="D172" s="1160" t="s">
        <v>2260</v>
      </c>
      <c r="E172" s="1160" t="s">
        <v>2261</v>
      </c>
      <c r="F172" s="1160" t="s">
        <v>139</v>
      </c>
      <c r="G172" s="1160" t="s">
        <v>1848</v>
      </c>
      <c r="H172" s="1160" t="s">
        <v>1890</v>
      </c>
      <c r="I172" s="1160" t="s">
        <v>2261</v>
      </c>
      <c r="J172" s="1160" t="s">
        <v>1892</v>
      </c>
      <c r="K172" s="1160" t="s">
        <v>1893</v>
      </c>
      <c r="L172" s="1160" t="s">
        <v>1890</v>
      </c>
      <c r="N172" s="1160" t="s">
        <v>1894</v>
      </c>
      <c r="O172" s="1160" t="s">
        <v>1941</v>
      </c>
    </row>
    <row r="173" spans="1:15">
      <c r="A173" s="1159">
        <v>1147293287</v>
      </c>
      <c r="D173" s="1160" t="s">
        <v>2262</v>
      </c>
      <c r="E173" s="1160" t="s">
        <v>2263</v>
      </c>
      <c r="F173" s="1160" t="s">
        <v>139</v>
      </c>
      <c r="G173" s="1160" t="s">
        <v>1848</v>
      </c>
      <c r="H173" s="1160" t="s">
        <v>1890</v>
      </c>
      <c r="I173" s="1160" t="s">
        <v>2263</v>
      </c>
      <c r="J173" s="1160" t="s">
        <v>1892</v>
      </c>
      <c r="K173" s="1160" t="s">
        <v>1893</v>
      </c>
      <c r="L173" s="1160" t="s">
        <v>1890</v>
      </c>
      <c r="N173" s="1160" t="s">
        <v>1894</v>
      </c>
      <c r="O173" s="1160" t="s">
        <v>1941</v>
      </c>
    </row>
    <row r="174" spans="1:15">
      <c r="A174" s="1159">
        <v>1160395290</v>
      </c>
      <c r="D174" s="1160" t="s">
        <v>2264</v>
      </c>
      <c r="E174" s="1160" t="s">
        <v>2265</v>
      </c>
      <c r="F174" s="1160" t="s">
        <v>139</v>
      </c>
      <c r="G174" s="1160" t="s">
        <v>1848</v>
      </c>
      <c r="H174" s="1160" t="s">
        <v>1890</v>
      </c>
      <c r="I174" s="1160" t="s">
        <v>2265</v>
      </c>
      <c r="J174" s="1160" t="s">
        <v>1892</v>
      </c>
      <c r="K174" s="1160" t="s">
        <v>1893</v>
      </c>
      <c r="L174" s="1160" t="s">
        <v>1890</v>
      </c>
      <c r="N174" s="1160" t="s">
        <v>1877</v>
      </c>
      <c r="O174" s="1160" t="s">
        <v>2014</v>
      </c>
    </row>
    <row r="175" spans="1:15">
      <c r="A175" s="1159">
        <v>1162930615</v>
      </c>
      <c r="D175" s="1160" t="s">
        <v>2266</v>
      </c>
      <c r="E175" s="1160" t="s">
        <v>2267</v>
      </c>
      <c r="F175" s="1160" t="s">
        <v>143</v>
      </c>
      <c r="G175" s="1160" t="s">
        <v>1880</v>
      </c>
      <c r="H175" s="1160" t="s">
        <v>1001</v>
      </c>
      <c r="I175" s="1160" t="s">
        <v>2267</v>
      </c>
      <c r="J175" s="1160" t="s">
        <v>1876</v>
      </c>
      <c r="K175" s="1160" t="s">
        <v>1882</v>
      </c>
      <c r="L175" s="1160" t="s">
        <v>1001</v>
      </c>
      <c r="N175" s="1160" t="s">
        <v>1894</v>
      </c>
      <c r="O175" s="1160" t="s">
        <v>1919</v>
      </c>
    </row>
    <row r="176" spans="1:15">
      <c r="A176" s="1159">
        <v>8815869167</v>
      </c>
      <c r="D176" s="1160" t="s">
        <v>2268</v>
      </c>
      <c r="E176" s="1160" t="s">
        <v>452</v>
      </c>
      <c r="F176" s="1160" t="s">
        <v>146</v>
      </c>
      <c r="G176" s="1160" t="s">
        <v>1985</v>
      </c>
      <c r="H176" s="1160" t="s">
        <v>2269</v>
      </c>
      <c r="I176" s="1160" t="s">
        <v>452</v>
      </c>
      <c r="J176" s="1160" t="s">
        <v>1994</v>
      </c>
      <c r="K176" s="1160" t="s">
        <v>1995</v>
      </c>
      <c r="L176" s="1160" t="s">
        <v>2269</v>
      </c>
      <c r="N176" s="1160" t="s">
        <v>1877</v>
      </c>
      <c r="O176" s="1160" t="s">
        <v>1900</v>
      </c>
    </row>
    <row r="177" spans="1:15">
      <c r="A177" s="1159">
        <v>1162480926</v>
      </c>
      <c r="D177" s="1160" t="s">
        <v>2270</v>
      </c>
      <c r="E177" s="1160" t="s">
        <v>2271</v>
      </c>
      <c r="F177" s="1160" t="s">
        <v>139</v>
      </c>
      <c r="G177" s="1160" t="s">
        <v>1880</v>
      </c>
      <c r="H177" s="1160" t="s">
        <v>1002</v>
      </c>
      <c r="I177" s="1160" t="s">
        <v>2271</v>
      </c>
      <c r="J177" s="1160" t="s">
        <v>1959</v>
      </c>
      <c r="K177" s="1160" t="s">
        <v>1960</v>
      </c>
      <c r="L177" s="1160" t="s">
        <v>1002</v>
      </c>
      <c r="N177" s="1160" t="s">
        <v>1894</v>
      </c>
      <c r="O177" s="1160" t="s">
        <v>2061</v>
      </c>
    </row>
    <row r="178" spans="1:15">
      <c r="A178" s="1159">
        <v>1142768382</v>
      </c>
      <c r="D178" s="1160" t="s">
        <v>2272</v>
      </c>
      <c r="E178" s="1160" t="s">
        <v>2273</v>
      </c>
      <c r="F178" s="1160" t="s">
        <v>143</v>
      </c>
      <c r="G178" s="1160" t="s">
        <v>1848</v>
      </c>
      <c r="H178" s="1160" t="s">
        <v>1890</v>
      </c>
      <c r="I178" s="1160" t="s">
        <v>2273</v>
      </c>
      <c r="J178" s="1160" t="s">
        <v>1892</v>
      </c>
      <c r="K178" s="1160" t="s">
        <v>1893</v>
      </c>
      <c r="L178" s="1160" t="s">
        <v>1890</v>
      </c>
      <c r="N178" s="1160" t="s">
        <v>1877</v>
      </c>
      <c r="O178" s="1160" t="s">
        <v>1973</v>
      </c>
    </row>
    <row r="179" spans="1:15">
      <c r="A179" s="1159">
        <v>1161790630</v>
      </c>
      <c r="D179" s="1160" t="s">
        <v>2274</v>
      </c>
      <c r="E179" s="1160" t="s">
        <v>2275</v>
      </c>
      <c r="F179" s="1160" t="s">
        <v>139</v>
      </c>
      <c r="G179" s="1160" t="s">
        <v>1848</v>
      </c>
      <c r="H179" s="1160" t="s">
        <v>1890</v>
      </c>
      <c r="I179" s="1160" t="s">
        <v>2275</v>
      </c>
      <c r="J179" s="1160" t="s">
        <v>1892</v>
      </c>
      <c r="K179" s="1160" t="s">
        <v>1893</v>
      </c>
      <c r="L179" s="1160" t="s">
        <v>1890</v>
      </c>
      <c r="N179" s="1160" t="s">
        <v>1877</v>
      </c>
      <c r="O179" s="1160" t="s">
        <v>2014</v>
      </c>
    </row>
    <row r="180" spans="1:15">
      <c r="A180" s="1159">
        <v>1160592672</v>
      </c>
      <c r="D180" s="1160" t="s">
        <v>2276</v>
      </c>
      <c r="E180" s="1160" t="s">
        <v>2277</v>
      </c>
      <c r="F180" s="1160" t="s">
        <v>229</v>
      </c>
      <c r="G180" s="1160" t="s">
        <v>1908</v>
      </c>
      <c r="H180" s="1160" t="s">
        <v>985</v>
      </c>
      <c r="I180" s="1160" t="s">
        <v>2277</v>
      </c>
      <c r="J180" s="1160" t="s">
        <v>1903</v>
      </c>
      <c r="K180" s="1160" t="s">
        <v>985</v>
      </c>
      <c r="L180" s="1160" t="s">
        <v>985</v>
      </c>
      <c r="N180" s="1160" t="s">
        <v>1877</v>
      </c>
      <c r="O180" s="1160" t="s">
        <v>1878</v>
      </c>
    </row>
    <row r="181" spans="1:15">
      <c r="A181" s="1159">
        <v>1149325418</v>
      </c>
      <c r="D181" s="1160" t="s">
        <v>2278</v>
      </c>
      <c r="E181" s="1160" t="s">
        <v>2279</v>
      </c>
      <c r="F181" s="1160" t="s">
        <v>96</v>
      </c>
      <c r="G181" s="1160" t="s">
        <v>1848</v>
      </c>
      <c r="H181" s="1160" t="s">
        <v>1890</v>
      </c>
      <c r="I181" s="1160" t="s">
        <v>2279</v>
      </c>
      <c r="J181" s="1160" t="s">
        <v>1892</v>
      </c>
      <c r="K181" s="1160" t="s">
        <v>1893</v>
      </c>
      <c r="L181" s="1160" t="s">
        <v>1890</v>
      </c>
      <c r="N181" s="1160" t="s">
        <v>1894</v>
      </c>
      <c r="O181" s="1160" t="s">
        <v>1895</v>
      </c>
    </row>
    <row r="182" spans="1:15">
      <c r="A182" s="1159">
        <v>1142869826</v>
      </c>
      <c r="D182" s="1160" t="s">
        <v>2280</v>
      </c>
      <c r="E182" s="1160" t="s">
        <v>2281</v>
      </c>
      <c r="F182" s="1160" t="s">
        <v>229</v>
      </c>
      <c r="G182" s="1160" t="s">
        <v>1908</v>
      </c>
      <c r="H182" s="1160" t="s">
        <v>985</v>
      </c>
      <c r="I182" s="1160" t="s">
        <v>2281</v>
      </c>
      <c r="J182" s="1160" t="s">
        <v>1903</v>
      </c>
      <c r="K182" s="1160" t="s">
        <v>985</v>
      </c>
      <c r="L182" s="1160" t="s">
        <v>985</v>
      </c>
      <c r="N182" s="1160" t="s">
        <v>1877</v>
      </c>
      <c r="O182" s="1160" t="s">
        <v>1878</v>
      </c>
    </row>
    <row r="183" spans="1:15">
      <c r="A183" s="1159">
        <v>1147790001</v>
      </c>
      <c r="D183" s="1160" t="s">
        <v>2282</v>
      </c>
      <c r="E183" s="1160" t="s">
        <v>2283</v>
      </c>
      <c r="F183" s="1160" t="s">
        <v>152</v>
      </c>
      <c r="G183" s="1160" t="s">
        <v>1874</v>
      </c>
      <c r="H183" s="1160" t="s">
        <v>34</v>
      </c>
      <c r="I183" s="1160" t="s">
        <v>2283</v>
      </c>
      <c r="J183" s="1160" t="s">
        <v>1862</v>
      </c>
      <c r="K183" s="1160" t="s">
        <v>34</v>
      </c>
      <c r="L183" s="1160" t="s">
        <v>34</v>
      </c>
      <c r="N183" s="1160" t="s">
        <v>1877</v>
      </c>
      <c r="O183" s="1160" t="s">
        <v>1904</v>
      </c>
    </row>
    <row r="184" spans="1:15">
      <c r="A184" s="1159">
        <v>1142806836</v>
      </c>
      <c r="D184" s="1160" t="s">
        <v>2284</v>
      </c>
      <c r="E184" s="1160" t="s">
        <v>2285</v>
      </c>
      <c r="F184" s="1160" t="s">
        <v>139</v>
      </c>
      <c r="G184" s="1160" t="s">
        <v>1848</v>
      </c>
      <c r="H184" s="1160" t="s">
        <v>1890</v>
      </c>
      <c r="I184" s="1160" t="s">
        <v>2285</v>
      </c>
      <c r="J184" s="1160" t="s">
        <v>1892</v>
      </c>
      <c r="K184" s="1160" t="s">
        <v>1893</v>
      </c>
      <c r="L184" s="1160" t="s">
        <v>1890</v>
      </c>
      <c r="N184" s="1160" t="s">
        <v>1877</v>
      </c>
      <c r="O184" s="1160" t="s">
        <v>2014</v>
      </c>
    </row>
    <row r="185" spans="1:15">
      <c r="A185" s="1159">
        <v>1142313288</v>
      </c>
      <c r="D185" s="1160" t="s">
        <v>2286</v>
      </c>
      <c r="E185" s="1160" t="s">
        <v>2287</v>
      </c>
      <c r="F185" s="1160" t="s">
        <v>135</v>
      </c>
      <c r="G185" s="1160" t="s">
        <v>1848</v>
      </c>
      <c r="H185" s="1160" t="s">
        <v>1890</v>
      </c>
      <c r="I185" s="1160" t="s">
        <v>2287</v>
      </c>
      <c r="J185" s="1160" t="s">
        <v>1892</v>
      </c>
      <c r="K185" s="1160" t="s">
        <v>1893</v>
      </c>
      <c r="L185" s="1160" t="s">
        <v>1890</v>
      </c>
      <c r="N185" s="1160" t="s">
        <v>1877</v>
      </c>
      <c r="O185" s="1160" t="s">
        <v>1888</v>
      </c>
    </row>
    <row r="186" spans="1:15">
      <c r="A186" s="1159">
        <v>1142734434</v>
      </c>
      <c r="D186" s="1160" t="s">
        <v>2288</v>
      </c>
      <c r="E186" s="1160" t="s">
        <v>2289</v>
      </c>
      <c r="F186" s="1160" t="s">
        <v>139</v>
      </c>
      <c r="G186" s="1160" t="s">
        <v>1848</v>
      </c>
      <c r="H186" s="1160" t="s">
        <v>1890</v>
      </c>
      <c r="I186" s="1160" t="s">
        <v>2289</v>
      </c>
      <c r="J186" s="1160" t="s">
        <v>1892</v>
      </c>
      <c r="K186" s="1160" t="s">
        <v>1893</v>
      </c>
      <c r="L186" s="1160" t="s">
        <v>1890</v>
      </c>
      <c r="N186" s="1160" t="s">
        <v>1877</v>
      </c>
      <c r="O186" s="1160" t="s">
        <v>2071</v>
      </c>
    </row>
    <row r="187" spans="1:15">
      <c r="A187" s="1159">
        <v>1164725880</v>
      </c>
      <c r="D187" s="1160" t="s">
        <v>2290</v>
      </c>
      <c r="E187" s="1160" t="s">
        <v>2291</v>
      </c>
      <c r="F187" s="1160" t="s">
        <v>153</v>
      </c>
      <c r="G187" s="1160" t="s">
        <v>1880</v>
      </c>
      <c r="H187" s="1160" t="s">
        <v>1001</v>
      </c>
      <c r="I187" s="1160" t="s">
        <v>2291</v>
      </c>
      <c r="J187" s="1160" t="s">
        <v>1876</v>
      </c>
      <c r="K187" s="1160" t="s">
        <v>1882</v>
      </c>
      <c r="L187" s="1160" t="s">
        <v>1001</v>
      </c>
      <c r="N187" s="1160" t="s">
        <v>1877</v>
      </c>
      <c r="O187" s="1160" t="s">
        <v>1922</v>
      </c>
    </row>
    <row r="188" spans="1:15">
      <c r="A188" s="1159">
        <v>1149584832</v>
      </c>
      <c r="D188" s="1160" t="s">
        <v>2292</v>
      </c>
      <c r="E188" s="1160" t="s">
        <v>2293</v>
      </c>
      <c r="F188" s="1160" t="s">
        <v>135</v>
      </c>
      <c r="G188" s="1160" t="s">
        <v>1885</v>
      </c>
      <c r="H188" s="1160" t="s">
        <v>163</v>
      </c>
      <c r="I188" s="1160" t="s">
        <v>2293</v>
      </c>
      <c r="J188" s="1160" t="s">
        <v>1887</v>
      </c>
      <c r="K188" s="1160" t="s">
        <v>163</v>
      </c>
      <c r="L188" s="1160" t="s">
        <v>163</v>
      </c>
      <c r="N188" s="1160" t="s">
        <v>1877</v>
      </c>
      <c r="O188" s="1160" t="s">
        <v>1922</v>
      </c>
    </row>
    <row r="189" spans="1:15">
      <c r="A189" s="1159">
        <v>1142072017</v>
      </c>
      <c r="D189" s="1160" t="s">
        <v>2294</v>
      </c>
      <c r="E189" s="1160" t="s">
        <v>2295</v>
      </c>
      <c r="F189" s="1160" t="s">
        <v>139</v>
      </c>
      <c r="G189" s="1160" t="s">
        <v>1848</v>
      </c>
      <c r="H189" s="1160" t="s">
        <v>1948</v>
      </c>
      <c r="I189" s="1160" t="s">
        <v>2295</v>
      </c>
      <c r="J189" s="1160" t="s">
        <v>1949</v>
      </c>
      <c r="K189" s="1160" t="s">
        <v>1950</v>
      </c>
      <c r="L189" s="1160" t="s">
        <v>1948</v>
      </c>
      <c r="N189" s="1160" t="s">
        <v>1877</v>
      </c>
      <c r="O189" s="1160" t="s">
        <v>2014</v>
      </c>
    </row>
    <row r="190" spans="1:15">
      <c r="A190" s="1159">
        <v>1143892637</v>
      </c>
      <c r="D190" s="1160" t="s">
        <v>2296</v>
      </c>
      <c r="E190" s="1160" t="s">
        <v>2297</v>
      </c>
      <c r="F190" s="1160" t="s">
        <v>139</v>
      </c>
      <c r="G190" s="1160" t="s">
        <v>1848</v>
      </c>
      <c r="H190" s="1160" t="s">
        <v>1890</v>
      </c>
      <c r="I190" s="1160" t="s">
        <v>2297</v>
      </c>
      <c r="J190" s="1160" t="s">
        <v>1892</v>
      </c>
      <c r="K190" s="1160" t="s">
        <v>1893</v>
      </c>
      <c r="L190" s="1160" t="s">
        <v>1890</v>
      </c>
      <c r="N190" s="1160" t="s">
        <v>1877</v>
      </c>
      <c r="O190" s="1160" t="s">
        <v>2014</v>
      </c>
    </row>
    <row r="191" spans="1:15">
      <c r="A191" s="1159">
        <v>1172453020</v>
      </c>
      <c r="D191" s="1160" t="s">
        <v>2298</v>
      </c>
      <c r="E191" s="1160" t="s">
        <v>2299</v>
      </c>
      <c r="F191" s="1160" t="s">
        <v>146</v>
      </c>
      <c r="G191" s="1160" t="s">
        <v>1985</v>
      </c>
      <c r="H191" s="1160" t="s">
        <v>983</v>
      </c>
      <c r="I191" s="1160" t="s">
        <v>2299</v>
      </c>
      <c r="J191" s="1160" t="s">
        <v>1876</v>
      </c>
      <c r="K191" s="1160" t="s">
        <v>983</v>
      </c>
      <c r="L191" s="1160" t="s">
        <v>983</v>
      </c>
      <c r="N191" s="1160" t="s">
        <v>1877</v>
      </c>
      <c r="O191" s="1160" t="s">
        <v>1900</v>
      </c>
    </row>
    <row r="192" spans="1:15">
      <c r="A192" s="1159">
        <v>1148105498</v>
      </c>
      <c r="D192" s="1160" t="s">
        <v>2300</v>
      </c>
      <c r="E192" s="1160" t="s">
        <v>2301</v>
      </c>
      <c r="F192" s="1160" t="s">
        <v>139</v>
      </c>
      <c r="G192" s="1160" t="s">
        <v>1880</v>
      </c>
      <c r="H192" s="1160" t="s">
        <v>1035</v>
      </c>
      <c r="I192" s="1160" t="s">
        <v>2301</v>
      </c>
      <c r="J192" s="1160" t="s">
        <v>2302</v>
      </c>
      <c r="K192" s="1160" t="s">
        <v>2303</v>
      </c>
      <c r="L192" s="1160" t="s">
        <v>1035</v>
      </c>
      <c r="N192" s="1160" t="s">
        <v>1894</v>
      </c>
      <c r="O192" s="1160" t="s">
        <v>1919</v>
      </c>
    </row>
    <row r="193" spans="1:15">
      <c r="A193" s="1159">
        <v>1144111565</v>
      </c>
      <c r="D193" s="1160" t="s">
        <v>2304</v>
      </c>
      <c r="E193" s="1160" t="s">
        <v>2306</v>
      </c>
      <c r="F193" s="1160" t="s">
        <v>139</v>
      </c>
      <c r="G193" s="1160" t="s">
        <v>1848</v>
      </c>
      <c r="H193" s="1160" t="s">
        <v>2305</v>
      </c>
      <c r="I193" s="1160" t="s">
        <v>2306</v>
      </c>
      <c r="J193" s="1160" t="s">
        <v>2307</v>
      </c>
      <c r="K193" s="1160" t="s">
        <v>2308</v>
      </c>
      <c r="L193" s="1160" t="s">
        <v>2305</v>
      </c>
      <c r="N193" s="1160" t="s">
        <v>1894</v>
      </c>
      <c r="O193" s="1160" t="s">
        <v>1941</v>
      </c>
    </row>
    <row r="194" spans="1:15">
      <c r="A194" s="1159">
        <v>1164745177</v>
      </c>
      <c r="D194" s="1160" t="s">
        <v>2309</v>
      </c>
      <c r="E194" s="1160" t="s">
        <v>2311</v>
      </c>
      <c r="F194" s="1160" t="s">
        <v>153</v>
      </c>
      <c r="G194" s="1160" t="s">
        <v>1862</v>
      </c>
      <c r="H194" s="1160" t="s">
        <v>2310</v>
      </c>
      <c r="I194" s="1160" t="s">
        <v>2311</v>
      </c>
      <c r="J194" s="1160" t="s">
        <v>2312</v>
      </c>
      <c r="K194" s="1160" t="s">
        <v>2310</v>
      </c>
      <c r="L194" s="1160" t="s">
        <v>2310</v>
      </c>
      <c r="N194" s="1160" t="s">
        <v>1894</v>
      </c>
      <c r="O194" s="1160" t="s">
        <v>2061</v>
      </c>
    </row>
    <row r="195" spans="1:15">
      <c r="A195" s="1159">
        <v>1143256015</v>
      </c>
      <c r="D195" s="1160" t="s">
        <v>2313</v>
      </c>
      <c r="E195" s="1160" t="s">
        <v>2314</v>
      </c>
      <c r="F195" s="1160" t="s">
        <v>153</v>
      </c>
      <c r="G195" s="1160" t="s">
        <v>1880</v>
      </c>
      <c r="H195" s="1160" t="s">
        <v>1001</v>
      </c>
      <c r="I195" s="1160" t="s">
        <v>2314</v>
      </c>
      <c r="J195" s="1160" t="s">
        <v>1876</v>
      </c>
      <c r="K195" s="1160" t="s">
        <v>1882</v>
      </c>
      <c r="L195" s="1160" t="s">
        <v>1001</v>
      </c>
      <c r="N195" s="1160" t="s">
        <v>1877</v>
      </c>
      <c r="O195" s="1160" t="s">
        <v>1883</v>
      </c>
    </row>
    <row r="196" spans="1:15">
      <c r="A196" s="1159">
        <v>1142087122</v>
      </c>
      <c r="D196" s="1160" t="s">
        <v>2315</v>
      </c>
      <c r="E196" s="1160" t="s">
        <v>2316</v>
      </c>
      <c r="F196" s="1160" t="s">
        <v>153</v>
      </c>
      <c r="G196" s="1160" t="s">
        <v>1880</v>
      </c>
      <c r="H196" s="1160" t="s">
        <v>1001</v>
      </c>
      <c r="I196" s="1160" t="s">
        <v>2316</v>
      </c>
      <c r="J196" s="1160" t="s">
        <v>1876</v>
      </c>
      <c r="K196" s="1160" t="s">
        <v>1882</v>
      </c>
      <c r="L196" s="1160" t="s">
        <v>1001</v>
      </c>
      <c r="N196" s="1160" t="s">
        <v>1877</v>
      </c>
      <c r="O196" s="1160" t="s">
        <v>1922</v>
      </c>
    </row>
    <row r="197" spans="1:15">
      <c r="A197" s="1159">
        <v>1147063987</v>
      </c>
      <c r="D197" s="1160" t="s">
        <v>2317</v>
      </c>
      <c r="E197" s="1160" t="s">
        <v>2318</v>
      </c>
      <c r="F197" s="1160" t="s">
        <v>143</v>
      </c>
      <c r="G197" s="1160" t="s">
        <v>1848</v>
      </c>
      <c r="H197" s="1160" t="s">
        <v>1915</v>
      </c>
      <c r="I197" s="1160" t="s">
        <v>2318</v>
      </c>
      <c r="J197" s="1160" t="s">
        <v>1917</v>
      </c>
      <c r="K197" s="1160" t="s">
        <v>1918</v>
      </c>
      <c r="L197" s="1160" t="s">
        <v>1915</v>
      </c>
      <c r="N197" s="1160" t="s">
        <v>1877</v>
      </c>
      <c r="O197" s="1160" t="s">
        <v>2014</v>
      </c>
    </row>
    <row r="198" spans="1:15">
      <c r="A198" s="1159">
        <v>1161087086</v>
      </c>
      <c r="D198" s="1160" t="s">
        <v>2319</v>
      </c>
      <c r="E198" s="1160" t="s">
        <v>2320</v>
      </c>
      <c r="F198" s="1160" t="s">
        <v>143</v>
      </c>
      <c r="G198" s="1160" t="s">
        <v>1880</v>
      </c>
      <c r="H198" s="1160" t="s">
        <v>1002</v>
      </c>
      <c r="I198" s="1160" t="s">
        <v>2320</v>
      </c>
      <c r="J198" s="1160" t="s">
        <v>1959</v>
      </c>
      <c r="K198" s="1160" t="s">
        <v>1960</v>
      </c>
      <c r="L198" s="1160" t="s">
        <v>1002</v>
      </c>
      <c r="N198" s="1160" t="s">
        <v>1894</v>
      </c>
      <c r="O198" s="1160" t="s">
        <v>1919</v>
      </c>
    </row>
    <row r="199" spans="1:15">
      <c r="A199" s="1159">
        <v>1142888107</v>
      </c>
      <c r="D199" s="1160" t="s">
        <v>2321</v>
      </c>
      <c r="E199" s="1160" t="s">
        <v>2322</v>
      </c>
      <c r="F199" s="1160" t="s">
        <v>152</v>
      </c>
      <c r="G199" s="1160" t="s">
        <v>1874</v>
      </c>
      <c r="H199" s="1160" t="s">
        <v>985</v>
      </c>
      <c r="I199" s="1160" t="s">
        <v>2322</v>
      </c>
      <c r="J199" s="1160" t="s">
        <v>1903</v>
      </c>
      <c r="K199" s="1160" t="s">
        <v>985</v>
      </c>
      <c r="L199" s="1160" t="s">
        <v>985</v>
      </c>
      <c r="N199" s="1160" t="s">
        <v>1877</v>
      </c>
      <c r="O199" s="1160" t="s">
        <v>1878</v>
      </c>
    </row>
    <row r="200" spans="1:15">
      <c r="A200" s="1159">
        <v>1165297129</v>
      </c>
      <c r="D200" s="1160" t="s">
        <v>2323</v>
      </c>
      <c r="E200" s="1160" t="s">
        <v>2324</v>
      </c>
      <c r="F200" s="1160" t="s">
        <v>139</v>
      </c>
      <c r="G200" s="1160" t="s">
        <v>1848</v>
      </c>
      <c r="H200" s="1160" t="s">
        <v>1890</v>
      </c>
      <c r="I200" s="1160" t="s">
        <v>2324</v>
      </c>
      <c r="J200" s="1160" t="s">
        <v>1892</v>
      </c>
      <c r="K200" s="1160" t="s">
        <v>1893</v>
      </c>
      <c r="L200" s="1160" t="s">
        <v>1890</v>
      </c>
      <c r="N200" s="1160" t="s">
        <v>1877</v>
      </c>
      <c r="O200" s="1160" t="s">
        <v>2071</v>
      </c>
    </row>
    <row r="201" spans="1:15">
      <c r="A201" s="1159">
        <v>1160177789</v>
      </c>
      <c r="D201" s="1160" t="s">
        <v>2325</v>
      </c>
      <c r="E201" s="1160" t="s">
        <v>2326</v>
      </c>
      <c r="F201" s="1160" t="s">
        <v>152</v>
      </c>
      <c r="G201" s="1160" t="s">
        <v>1897</v>
      </c>
      <c r="H201" s="1160" t="s">
        <v>134</v>
      </c>
      <c r="I201" s="1160" t="s">
        <v>2326</v>
      </c>
      <c r="J201" s="1160" t="s">
        <v>1899</v>
      </c>
      <c r="K201" s="1160" t="s">
        <v>134</v>
      </c>
      <c r="L201" s="1160" t="s">
        <v>134</v>
      </c>
      <c r="N201" s="1160" t="s">
        <v>1877</v>
      </c>
      <c r="O201" s="1160" t="s">
        <v>1900</v>
      </c>
    </row>
    <row r="202" spans="1:15">
      <c r="A202" s="1159">
        <v>1164331341</v>
      </c>
      <c r="D202" s="1160" t="s">
        <v>2327</v>
      </c>
      <c r="E202" s="1160" t="s">
        <v>2328</v>
      </c>
      <c r="F202" s="1160" t="s">
        <v>139</v>
      </c>
      <c r="G202" s="1160" t="s">
        <v>1848</v>
      </c>
      <c r="H202" s="1160" t="s">
        <v>1890</v>
      </c>
      <c r="I202" s="1160" t="s">
        <v>2328</v>
      </c>
      <c r="J202" s="1160" t="s">
        <v>1892</v>
      </c>
      <c r="K202" s="1160" t="s">
        <v>1893</v>
      </c>
      <c r="L202" s="1160" t="s">
        <v>1890</v>
      </c>
      <c r="N202" s="1160" t="s">
        <v>1894</v>
      </c>
      <c r="O202" s="1160" t="s">
        <v>1941</v>
      </c>
    </row>
    <row r="203" spans="1:15">
      <c r="A203" s="1159">
        <v>1142067165</v>
      </c>
      <c r="D203" s="1160" t="s">
        <v>2329</v>
      </c>
      <c r="E203" s="1160" t="s">
        <v>2330</v>
      </c>
      <c r="F203" s="1160" t="s">
        <v>135</v>
      </c>
      <c r="G203" s="1160" t="s">
        <v>1880</v>
      </c>
      <c r="H203" s="1160" t="s">
        <v>1001</v>
      </c>
      <c r="I203" s="1160" t="s">
        <v>2330</v>
      </c>
      <c r="J203" s="1160" t="s">
        <v>1876</v>
      </c>
      <c r="K203" s="1160" t="s">
        <v>1882</v>
      </c>
      <c r="L203" s="1160" t="s">
        <v>1001</v>
      </c>
      <c r="N203" s="1160" t="s">
        <v>1877</v>
      </c>
      <c r="O203" s="1160" t="s">
        <v>1922</v>
      </c>
    </row>
    <row r="204" spans="1:15">
      <c r="A204" s="1159">
        <v>1140414724</v>
      </c>
      <c r="D204" s="1160" t="s">
        <v>2331</v>
      </c>
      <c r="E204" s="1160" t="s">
        <v>2332</v>
      </c>
      <c r="F204" s="1160" t="s">
        <v>153</v>
      </c>
      <c r="G204" s="1160" t="s">
        <v>1880</v>
      </c>
      <c r="H204" s="1160" t="s">
        <v>1002</v>
      </c>
      <c r="I204" s="1160" t="s">
        <v>2332</v>
      </c>
      <c r="J204" s="1160" t="s">
        <v>1959</v>
      </c>
      <c r="K204" s="1160" t="s">
        <v>1960</v>
      </c>
      <c r="L204" s="1160" t="s">
        <v>1002</v>
      </c>
      <c r="N204" s="1160" t="s">
        <v>1894</v>
      </c>
      <c r="O204" s="1160" t="s">
        <v>1919</v>
      </c>
    </row>
    <row r="205" spans="1:15">
      <c r="A205" s="1159">
        <v>1142387530</v>
      </c>
      <c r="D205" s="1160" t="s">
        <v>2333</v>
      </c>
      <c r="E205" s="1160" t="s">
        <v>2334</v>
      </c>
      <c r="F205" s="1160" t="s">
        <v>152</v>
      </c>
      <c r="G205" s="1160" t="s">
        <v>1874</v>
      </c>
      <c r="H205" s="1160" t="s">
        <v>984</v>
      </c>
      <c r="I205" s="1160" t="s">
        <v>2334</v>
      </c>
      <c r="J205" s="1160" t="s">
        <v>1876</v>
      </c>
      <c r="K205" s="1160" t="s">
        <v>984</v>
      </c>
      <c r="L205" s="1160" t="s">
        <v>984</v>
      </c>
      <c r="N205" s="1160" t="s">
        <v>1877</v>
      </c>
      <c r="O205" s="1160" t="s">
        <v>1904</v>
      </c>
    </row>
    <row r="206" spans="1:15">
      <c r="A206" s="1159">
        <v>1141217910</v>
      </c>
      <c r="D206" s="1160" t="s">
        <v>2335</v>
      </c>
      <c r="E206" s="1160" t="s">
        <v>2336</v>
      </c>
      <c r="F206" s="1160" t="s">
        <v>139</v>
      </c>
      <c r="G206" s="1160" t="s">
        <v>1848</v>
      </c>
      <c r="H206" s="1160" t="s">
        <v>1948</v>
      </c>
      <c r="I206" s="1160" t="s">
        <v>2336</v>
      </c>
      <c r="J206" s="1160" t="s">
        <v>1949</v>
      </c>
      <c r="K206" s="1160" t="s">
        <v>1950</v>
      </c>
      <c r="L206" s="1160" t="s">
        <v>1948</v>
      </c>
      <c r="N206" s="1160" t="s">
        <v>1877</v>
      </c>
      <c r="O206" s="1160" t="s">
        <v>2071</v>
      </c>
    </row>
    <row r="207" spans="1:15">
      <c r="A207" s="1159">
        <v>1144338499</v>
      </c>
      <c r="D207" s="1160" t="s">
        <v>2337</v>
      </c>
      <c r="E207" s="1160" t="s">
        <v>2338</v>
      </c>
      <c r="F207" s="1160" t="s">
        <v>143</v>
      </c>
      <c r="G207" s="1160" t="s">
        <v>1848</v>
      </c>
      <c r="H207" s="1160" t="s">
        <v>1890</v>
      </c>
      <c r="I207" s="1160" t="s">
        <v>2338</v>
      </c>
      <c r="J207" s="1160" t="s">
        <v>1892</v>
      </c>
      <c r="K207" s="1160" t="s">
        <v>1893</v>
      </c>
      <c r="L207" s="1160" t="s">
        <v>1890</v>
      </c>
      <c r="N207" s="1160" t="s">
        <v>1877</v>
      </c>
      <c r="O207" s="1160" t="s">
        <v>1973</v>
      </c>
    </row>
    <row r="208" spans="1:15">
      <c r="A208" s="1159">
        <v>1167952093</v>
      </c>
      <c r="D208" s="1160" t="s">
        <v>2339</v>
      </c>
      <c r="E208" s="1160" t="s">
        <v>2340</v>
      </c>
      <c r="F208" s="1160" t="s">
        <v>135</v>
      </c>
      <c r="G208" s="1160" t="s">
        <v>1885</v>
      </c>
      <c r="H208" s="1160" t="s">
        <v>163</v>
      </c>
      <c r="I208" s="1160" t="s">
        <v>2340</v>
      </c>
      <c r="J208" s="1160" t="s">
        <v>1887</v>
      </c>
      <c r="K208" s="1160" t="s">
        <v>163</v>
      </c>
      <c r="L208" s="1160" t="s">
        <v>163</v>
      </c>
      <c r="N208" s="1160" t="s">
        <v>1877</v>
      </c>
      <c r="O208" s="1160" t="s">
        <v>1888</v>
      </c>
    </row>
    <row r="209" spans="1:15">
      <c r="A209" s="1159">
        <v>1142254151</v>
      </c>
      <c r="D209" s="1160" t="s">
        <v>2341</v>
      </c>
      <c r="E209" s="1160" t="s">
        <v>2342</v>
      </c>
      <c r="F209" s="1160" t="s">
        <v>143</v>
      </c>
      <c r="G209" s="1160" t="s">
        <v>1880</v>
      </c>
      <c r="H209" s="1160" t="s">
        <v>1001</v>
      </c>
      <c r="I209" s="1160" t="s">
        <v>2342</v>
      </c>
      <c r="J209" s="1160" t="s">
        <v>1876</v>
      </c>
      <c r="K209" s="1160" t="s">
        <v>1882</v>
      </c>
      <c r="L209" s="1160" t="s">
        <v>1001</v>
      </c>
      <c r="N209" s="1160" t="s">
        <v>1894</v>
      </c>
      <c r="O209" s="1160" t="s">
        <v>1919</v>
      </c>
    </row>
    <row r="210" spans="1:15">
      <c r="A210" s="1159">
        <v>1146587580</v>
      </c>
      <c r="D210" s="1160" t="s">
        <v>2343</v>
      </c>
      <c r="E210" s="1160" t="s">
        <v>2344</v>
      </c>
      <c r="F210" s="1160" t="s">
        <v>139</v>
      </c>
      <c r="G210" s="1160" t="s">
        <v>1885</v>
      </c>
      <c r="H210" s="1160" t="s">
        <v>1939</v>
      </c>
      <c r="I210" s="1160" t="s">
        <v>2344</v>
      </c>
      <c r="J210" s="1160" t="s">
        <v>1885</v>
      </c>
      <c r="K210" s="1160" t="s">
        <v>1939</v>
      </c>
      <c r="L210" s="1160" t="s">
        <v>1939</v>
      </c>
      <c r="N210" s="1160" t="s">
        <v>1894</v>
      </c>
      <c r="O210" s="1160" t="s">
        <v>1941</v>
      </c>
    </row>
    <row r="211" spans="1:15">
      <c r="A211" s="1159">
        <v>1144612836</v>
      </c>
      <c r="D211" s="1160" t="s">
        <v>2345</v>
      </c>
      <c r="E211" s="1160" t="s">
        <v>2346</v>
      </c>
      <c r="F211" s="1160" t="s">
        <v>139</v>
      </c>
      <c r="G211" s="1160" t="s">
        <v>1885</v>
      </c>
      <c r="H211" s="1160" t="s">
        <v>163</v>
      </c>
      <c r="I211" s="1160" t="s">
        <v>2346</v>
      </c>
      <c r="J211" s="1160" t="s">
        <v>1887</v>
      </c>
      <c r="K211" s="1160" t="s">
        <v>163</v>
      </c>
      <c r="L211" s="1160" t="s">
        <v>163</v>
      </c>
      <c r="N211" s="1160" t="s">
        <v>1894</v>
      </c>
      <c r="O211" s="1160" t="s">
        <v>1941</v>
      </c>
    </row>
    <row r="212" spans="1:15">
      <c r="A212" s="1159">
        <v>1142150078</v>
      </c>
      <c r="D212" s="1160" t="s">
        <v>2347</v>
      </c>
      <c r="E212" s="1160" t="s">
        <v>2348</v>
      </c>
      <c r="F212" s="1160" t="s">
        <v>152</v>
      </c>
      <c r="G212" s="1160" t="s">
        <v>1874</v>
      </c>
      <c r="H212" s="1160" t="s">
        <v>985</v>
      </c>
      <c r="I212" s="1160" t="s">
        <v>2348</v>
      </c>
      <c r="J212" s="1160" t="s">
        <v>1903</v>
      </c>
      <c r="K212" s="1160" t="s">
        <v>985</v>
      </c>
      <c r="L212" s="1160" t="s">
        <v>985</v>
      </c>
      <c r="N212" s="1160" t="s">
        <v>1894</v>
      </c>
      <c r="O212" s="1160" t="s">
        <v>1895</v>
      </c>
    </row>
    <row r="213" spans="1:15">
      <c r="A213" s="1159">
        <v>1143927912</v>
      </c>
      <c r="D213" s="1160" t="s">
        <v>2349</v>
      </c>
      <c r="E213" s="1160" t="s">
        <v>2350</v>
      </c>
      <c r="F213" s="1160" t="s">
        <v>95</v>
      </c>
      <c r="G213" s="1160" t="s">
        <v>1848</v>
      </c>
      <c r="H213" s="1160" t="s">
        <v>1890</v>
      </c>
      <c r="I213" s="1160" t="s">
        <v>2350</v>
      </c>
      <c r="J213" s="1160" t="s">
        <v>1892</v>
      </c>
      <c r="K213" s="1160" t="s">
        <v>1893</v>
      </c>
      <c r="L213" s="1160" t="s">
        <v>1890</v>
      </c>
      <c r="N213" s="1160" t="s">
        <v>1894</v>
      </c>
      <c r="O213" s="1160" t="s">
        <v>1895</v>
      </c>
    </row>
    <row r="214" spans="1:15">
      <c r="A214" s="1159">
        <v>1148184683</v>
      </c>
      <c r="D214" s="1160" t="s">
        <v>2351</v>
      </c>
      <c r="E214" s="1160" t="s">
        <v>2352</v>
      </c>
      <c r="F214" s="1160" t="s">
        <v>135</v>
      </c>
      <c r="G214" s="1160" t="s">
        <v>1848</v>
      </c>
      <c r="H214" s="1160" t="s">
        <v>1890</v>
      </c>
      <c r="I214" s="1160" t="s">
        <v>2352</v>
      </c>
      <c r="J214" s="1160" t="s">
        <v>1892</v>
      </c>
      <c r="K214" s="1160" t="s">
        <v>1893</v>
      </c>
      <c r="L214" s="1160" t="s">
        <v>1890</v>
      </c>
      <c r="N214" s="1160" t="s">
        <v>1877</v>
      </c>
      <c r="O214" s="1160" t="s">
        <v>1888</v>
      </c>
    </row>
    <row r="215" spans="1:15">
      <c r="A215" s="1159">
        <v>1144323582</v>
      </c>
      <c r="D215" s="1160" t="s">
        <v>2353</v>
      </c>
      <c r="E215" s="1160" t="s">
        <v>2354</v>
      </c>
      <c r="F215" s="1160" t="s">
        <v>152</v>
      </c>
      <c r="G215" s="1160" t="s">
        <v>1874</v>
      </c>
      <c r="H215" s="1160" t="s">
        <v>2003</v>
      </c>
      <c r="I215" s="1160" t="s">
        <v>2354</v>
      </c>
      <c r="J215" s="1160" t="s">
        <v>2005</v>
      </c>
      <c r="K215" s="1160" t="s">
        <v>2003</v>
      </c>
      <c r="L215" s="1160" t="s">
        <v>2003</v>
      </c>
      <c r="N215" s="1160" t="s">
        <v>1877</v>
      </c>
      <c r="O215" s="1160" t="s">
        <v>1878</v>
      </c>
    </row>
    <row r="216" spans="1:15">
      <c r="A216" s="1159">
        <v>1143124668</v>
      </c>
      <c r="D216" s="1160" t="s">
        <v>2355</v>
      </c>
      <c r="E216" s="1160" t="s">
        <v>2356</v>
      </c>
      <c r="F216" s="1160" t="s">
        <v>152</v>
      </c>
      <c r="G216" s="1160" t="s">
        <v>1874</v>
      </c>
      <c r="H216" s="1160" t="s">
        <v>2003</v>
      </c>
      <c r="I216" s="1160" t="s">
        <v>2356</v>
      </c>
      <c r="J216" s="1160" t="s">
        <v>2005</v>
      </c>
      <c r="K216" s="1160" t="s">
        <v>2003</v>
      </c>
      <c r="L216" s="1160" t="s">
        <v>2003</v>
      </c>
      <c r="N216" s="1160" t="s">
        <v>1877</v>
      </c>
      <c r="O216" s="1160" t="s">
        <v>1878</v>
      </c>
    </row>
    <row r="217" spans="1:15">
      <c r="A217" s="1159">
        <v>1167292334</v>
      </c>
      <c r="D217" s="1160" t="s">
        <v>2357</v>
      </c>
      <c r="E217" s="1160" t="s">
        <v>2358</v>
      </c>
      <c r="F217" s="1160" t="s">
        <v>139</v>
      </c>
      <c r="G217" s="1160" t="s">
        <v>1885</v>
      </c>
      <c r="H217" s="1160" t="s">
        <v>163</v>
      </c>
      <c r="I217" s="1160" t="s">
        <v>2358</v>
      </c>
      <c r="J217" s="1160" t="s">
        <v>1887</v>
      </c>
      <c r="K217" s="1160" t="s">
        <v>163</v>
      </c>
      <c r="L217" s="1160" t="s">
        <v>163</v>
      </c>
      <c r="N217" s="1160" t="s">
        <v>1877</v>
      </c>
      <c r="O217" s="1160" t="s">
        <v>2071</v>
      </c>
    </row>
    <row r="218" spans="1:15">
      <c r="A218" s="1159">
        <v>1143960616</v>
      </c>
      <c r="D218" s="1160" t="s">
        <v>2359</v>
      </c>
      <c r="E218" s="1160" t="s">
        <v>2360</v>
      </c>
      <c r="F218" s="1160" t="s">
        <v>153</v>
      </c>
      <c r="G218" s="1160" t="s">
        <v>1880</v>
      </c>
      <c r="H218" s="1160" t="s">
        <v>1992</v>
      </c>
      <c r="I218" s="1160" t="s">
        <v>2360</v>
      </c>
      <c r="J218" s="1160" t="s">
        <v>1994</v>
      </c>
      <c r="K218" s="1160" t="s">
        <v>1995</v>
      </c>
      <c r="L218" s="1160" t="s">
        <v>1992</v>
      </c>
      <c r="N218" s="1160" t="s">
        <v>1877</v>
      </c>
      <c r="O218" s="1160" t="s">
        <v>1883</v>
      </c>
    </row>
    <row r="219" spans="1:15">
      <c r="A219" s="1159">
        <v>1148527089</v>
      </c>
      <c r="D219" s="1160" t="s">
        <v>2361</v>
      </c>
      <c r="E219" s="1160" t="s">
        <v>2362</v>
      </c>
      <c r="F219" s="1160" t="s">
        <v>135</v>
      </c>
      <c r="G219" s="1160" t="s">
        <v>1848</v>
      </c>
      <c r="H219" s="1160" t="s">
        <v>1890</v>
      </c>
      <c r="I219" s="1160" t="s">
        <v>2362</v>
      </c>
      <c r="J219" s="1160" t="s">
        <v>1892</v>
      </c>
      <c r="K219" s="1160" t="s">
        <v>1893</v>
      </c>
      <c r="L219" s="1160" t="s">
        <v>1890</v>
      </c>
      <c r="N219" s="1160" t="s">
        <v>1877</v>
      </c>
      <c r="O219" s="1160" t="s">
        <v>1888</v>
      </c>
    </row>
    <row r="220" spans="1:15">
      <c r="A220" s="1159">
        <v>1143129949</v>
      </c>
      <c r="D220" s="1160" t="s">
        <v>2363</v>
      </c>
      <c r="E220" s="1160" t="s">
        <v>2364</v>
      </c>
      <c r="F220" s="1160" t="s">
        <v>135</v>
      </c>
      <c r="G220" s="1160" t="s">
        <v>1880</v>
      </c>
      <c r="H220" s="1160" t="s">
        <v>1035</v>
      </c>
      <c r="I220" s="1160" t="s">
        <v>2364</v>
      </c>
      <c r="J220" s="1160" t="s">
        <v>2302</v>
      </c>
      <c r="K220" s="1160" t="s">
        <v>2303</v>
      </c>
      <c r="L220" s="1160" t="s">
        <v>1035</v>
      </c>
      <c r="N220" s="1160" t="s">
        <v>1877</v>
      </c>
      <c r="O220" s="1160" t="s">
        <v>1922</v>
      </c>
    </row>
    <row r="221" spans="1:15">
      <c r="A221" s="1159">
        <v>1143247014</v>
      </c>
      <c r="D221" s="1160" t="s">
        <v>2365</v>
      </c>
      <c r="E221" s="1160" t="s">
        <v>2366</v>
      </c>
      <c r="F221" s="1160" t="s">
        <v>146</v>
      </c>
      <c r="G221" s="1160" t="s">
        <v>1897</v>
      </c>
      <c r="H221" s="1160" t="s">
        <v>134</v>
      </c>
      <c r="I221" s="1160" t="s">
        <v>2366</v>
      </c>
      <c r="J221" s="1160" t="s">
        <v>1899</v>
      </c>
      <c r="K221" s="1160" t="s">
        <v>134</v>
      </c>
      <c r="L221" s="1160" t="s">
        <v>134</v>
      </c>
      <c r="N221" s="1160" t="s">
        <v>1877</v>
      </c>
      <c r="O221" s="1160" t="s">
        <v>1900</v>
      </c>
    </row>
    <row r="222" spans="1:15">
      <c r="A222" s="1159">
        <v>1144067452</v>
      </c>
      <c r="D222" s="1160" t="s">
        <v>2367</v>
      </c>
      <c r="E222" s="1160" t="s">
        <v>2368</v>
      </c>
      <c r="F222" s="1160" t="s">
        <v>143</v>
      </c>
      <c r="G222" s="1160" t="s">
        <v>1848</v>
      </c>
      <c r="H222" s="1160" t="s">
        <v>1890</v>
      </c>
      <c r="I222" s="1160" t="s">
        <v>2368</v>
      </c>
      <c r="J222" s="1160" t="s">
        <v>1892</v>
      </c>
      <c r="K222" s="1160" t="s">
        <v>1893</v>
      </c>
      <c r="L222" s="1160" t="s">
        <v>1890</v>
      </c>
      <c r="N222" s="1160" t="s">
        <v>1877</v>
      </c>
      <c r="O222" s="1160" t="s">
        <v>1973</v>
      </c>
    </row>
    <row r="223" spans="1:15">
      <c r="A223" s="1159">
        <v>1165439978</v>
      </c>
      <c r="D223" s="1160" t="s">
        <v>2369</v>
      </c>
      <c r="E223" s="1160" t="s">
        <v>2370</v>
      </c>
      <c r="F223" s="1160" t="s">
        <v>152</v>
      </c>
      <c r="G223" s="1160" t="s">
        <v>1874</v>
      </c>
      <c r="H223" s="1160" t="s">
        <v>34</v>
      </c>
      <c r="I223" s="1160" t="s">
        <v>2370</v>
      </c>
      <c r="J223" s="1160" t="s">
        <v>1862</v>
      </c>
      <c r="K223" s="1160" t="s">
        <v>34</v>
      </c>
      <c r="L223" s="1160" t="s">
        <v>34</v>
      </c>
      <c r="N223" s="1160" t="s">
        <v>1877</v>
      </c>
      <c r="O223" s="1160" t="s">
        <v>1904</v>
      </c>
    </row>
    <row r="224" spans="1:15">
      <c r="A224" s="1159">
        <v>1142018168</v>
      </c>
      <c r="D224" s="1160" t="s">
        <v>2371</v>
      </c>
      <c r="E224" s="1160" t="s">
        <v>2372</v>
      </c>
      <c r="F224" s="1160" t="s">
        <v>139</v>
      </c>
      <c r="G224" s="1160" t="s">
        <v>1848</v>
      </c>
      <c r="H224" s="1160" t="s">
        <v>1890</v>
      </c>
      <c r="I224" s="1160" t="s">
        <v>2372</v>
      </c>
      <c r="J224" s="1160" t="s">
        <v>1892</v>
      </c>
      <c r="K224" s="1160" t="s">
        <v>1893</v>
      </c>
      <c r="L224" s="1160" t="s">
        <v>1890</v>
      </c>
      <c r="N224" s="1160" t="s">
        <v>1877</v>
      </c>
      <c r="O224" s="1160" t="s">
        <v>2014</v>
      </c>
    </row>
    <row r="225" spans="1:15">
      <c r="A225" s="1159">
        <v>1140432684</v>
      </c>
      <c r="D225" s="1160" t="s">
        <v>2373</v>
      </c>
      <c r="E225" s="1160" t="s">
        <v>2374</v>
      </c>
      <c r="F225" s="1160" t="s">
        <v>139</v>
      </c>
      <c r="G225" s="1160" t="s">
        <v>1848</v>
      </c>
      <c r="H225" s="1160" t="s">
        <v>1890</v>
      </c>
      <c r="I225" s="1160" t="s">
        <v>2374</v>
      </c>
      <c r="J225" s="1160" t="s">
        <v>1892</v>
      </c>
      <c r="K225" s="1160" t="s">
        <v>1893</v>
      </c>
      <c r="L225" s="1160" t="s">
        <v>1890</v>
      </c>
      <c r="N225" s="1160" t="s">
        <v>1877</v>
      </c>
      <c r="O225" s="1160" t="s">
        <v>2071</v>
      </c>
    </row>
    <row r="226" spans="1:15">
      <c r="A226" s="1159">
        <v>1148425961</v>
      </c>
      <c r="D226" s="1160" t="s">
        <v>2375</v>
      </c>
      <c r="E226" s="1160" t="s">
        <v>2376</v>
      </c>
      <c r="F226" s="1160" t="s">
        <v>139</v>
      </c>
      <c r="G226" s="1160" t="s">
        <v>1848</v>
      </c>
      <c r="H226" s="1160" t="s">
        <v>1890</v>
      </c>
      <c r="I226" s="1160" t="s">
        <v>2376</v>
      </c>
      <c r="J226" s="1160" t="s">
        <v>1892</v>
      </c>
      <c r="K226" s="1160" t="s">
        <v>1893</v>
      </c>
      <c r="L226" s="1160" t="s">
        <v>1890</v>
      </c>
      <c r="N226" s="1160" t="s">
        <v>1894</v>
      </c>
      <c r="O226" s="1160" t="s">
        <v>1941</v>
      </c>
    </row>
    <row r="227" spans="1:15">
      <c r="A227" s="1159">
        <v>1140163248</v>
      </c>
      <c r="D227" s="1160" t="s">
        <v>2377</v>
      </c>
      <c r="E227" s="1160" t="s">
        <v>2378</v>
      </c>
      <c r="F227" s="1160" t="s">
        <v>139</v>
      </c>
      <c r="G227" s="1160" t="s">
        <v>1848</v>
      </c>
      <c r="H227" s="1160" t="s">
        <v>1890</v>
      </c>
      <c r="I227" s="1160" t="s">
        <v>2378</v>
      </c>
      <c r="J227" s="1160" t="s">
        <v>1892</v>
      </c>
      <c r="K227" s="1160" t="s">
        <v>1893</v>
      </c>
      <c r="L227" s="1160" t="s">
        <v>1890</v>
      </c>
      <c r="N227" s="1160" t="s">
        <v>1877</v>
      </c>
      <c r="O227" s="1160" t="s">
        <v>2071</v>
      </c>
    </row>
    <row r="228" spans="1:15">
      <c r="A228" s="1159">
        <v>1145593118</v>
      </c>
      <c r="D228" s="1160" t="s">
        <v>2379</v>
      </c>
      <c r="E228" s="1160" t="s">
        <v>2380</v>
      </c>
      <c r="F228" s="1160" t="s">
        <v>146</v>
      </c>
      <c r="G228" s="1160" t="s">
        <v>1897</v>
      </c>
      <c r="H228" s="1160" t="s">
        <v>134</v>
      </c>
      <c r="I228" s="1160" t="s">
        <v>2380</v>
      </c>
      <c r="J228" s="1160" t="s">
        <v>1899</v>
      </c>
      <c r="K228" s="1160" t="s">
        <v>134</v>
      </c>
      <c r="L228" s="1160" t="s">
        <v>134</v>
      </c>
      <c r="N228" s="1160" t="s">
        <v>1877</v>
      </c>
      <c r="O228" s="1160" t="s">
        <v>1878</v>
      </c>
    </row>
    <row r="229" spans="1:15">
      <c r="A229" s="1159">
        <v>1143785823</v>
      </c>
      <c r="D229" s="1160" t="s">
        <v>2381</v>
      </c>
      <c r="E229" s="1160" t="s">
        <v>2382</v>
      </c>
      <c r="F229" s="1160" t="s">
        <v>139</v>
      </c>
      <c r="G229" s="1160" t="s">
        <v>1848</v>
      </c>
      <c r="H229" s="1160" t="s">
        <v>1948</v>
      </c>
      <c r="I229" s="1160" t="s">
        <v>2382</v>
      </c>
      <c r="J229" s="1160" t="s">
        <v>1949</v>
      </c>
      <c r="K229" s="1160" t="s">
        <v>1950</v>
      </c>
      <c r="L229" s="1160" t="s">
        <v>1948</v>
      </c>
      <c r="N229" s="1160" t="s">
        <v>1877</v>
      </c>
      <c r="O229" s="1160" t="s">
        <v>2071</v>
      </c>
    </row>
    <row r="230" spans="1:15">
      <c r="A230" s="1159">
        <v>1142452490</v>
      </c>
      <c r="D230" s="1160" t="s">
        <v>2383</v>
      </c>
      <c r="E230" s="1160" t="s">
        <v>2384</v>
      </c>
      <c r="F230" s="1160" t="s">
        <v>139</v>
      </c>
      <c r="G230" s="1160" t="s">
        <v>1848</v>
      </c>
      <c r="H230" s="1160" t="s">
        <v>1948</v>
      </c>
      <c r="I230" s="1160" t="s">
        <v>2384</v>
      </c>
      <c r="J230" s="1160" t="s">
        <v>1949</v>
      </c>
      <c r="K230" s="1160" t="s">
        <v>1950</v>
      </c>
      <c r="L230" s="1160" t="s">
        <v>1948</v>
      </c>
      <c r="N230" s="1160" t="s">
        <v>1894</v>
      </c>
      <c r="O230" s="1160" t="s">
        <v>1941</v>
      </c>
    </row>
    <row r="231" spans="1:15">
      <c r="A231" s="1159">
        <v>1142269936</v>
      </c>
      <c r="D231" s="1160" t="s">
        <v>2385</v>
      </c>
      <c r="E231" s="1160" t="s">
        <v>2386</v>
      </c>
      <c r="F231" s="1160" t="s">
        <v>139</v>
      </c>
      <c r="G231" s="1160" t="s">
        <v>1848</v>
      </c>
      <c r="H231" s="1160" t="s">
        <v>1890</v>
      </c>
      <c r="I231" s="1160" t="s">
        <v>2386</v>
      </c>
      <c r="J231" s="1160" t="s">
        <v>1892</v>
      </c>
      <c r="K231" s="1160" t="s">
        <v>1893</v>
      </c>
      <c r="L231" s="1160" t="s">
        <v>1890</v>
      </c>
      <c r="N231" s="1160" t="s">
        <v>1894</v>
      </c>
      <c r="O231" s="1160" t="s">
        <v>1941</v>
      </c>
    </row>
    <row r="232" spans="1:15">
      <c r="A232" s="1159">
        <v>1142360032</v>
      </c>
      <c r="D232" s="1160" t="s">
        <v>2387</v>
      </c>
      <c r="E232" s="1160" t="s">
        <v>2388</v>
      </c>
      <c r="F232" s="1160" t="s">
        <v>139</v>
      </c>
      <c r="G232" s="1160" t="s">
        <v>1848</v>
      </c>
      <c r="H232" s="1160" t="s">
        <v>1948</v>
      </c>
      <c r="I232" s="1160" t="s">
        <v>2388</v>
      </c>
      <c r="J232" s="1160" t="s">
        <v>1949</v>
      </c>
      <c r="K232" s="1160" t="s">
        <v>1950</v>
      </c>
      <c r="L232" s="1160" t="s">
        <v>1948</v>
      </c>
      <c r="N232" s="1160" t="s">
        <v>1894</v>
      </c>
      <c r="O232" s="1160" t="s">
        <v>1941</v>
      </c>
    </row>
    <row r="233" spans="1:15">
      <c r="A233" s="1159">
        <v>1141749037</v>
      </c>
      <c r="D233" s="1160" t="s">
        <v>2389</v>
      </c>
      <c r="E233" s="1160" t="s">
        <v>2390</v>
      </c>
      <c r="F233" s="1160" t="s">
        <v>139</v>
      </c>
      <c r="G233" s="1160" t="s">
        <v>1848</v>
      </c>
      <c r="H233" s="1160" t="s">
        <v>1890</v>
      </c>
      <c r="I233" s="1160" t="s">
        <v>2390</v>
      </c>
      <c r="J233" s="1160" t="s">
        <v>1892</v>
      </c>
      <c r="K233" s="1160" t="s">
        <v>1893</v>
      </c>
      <c r="L233" s="1160" t="s">
        <v>1890</v>
      </c>
      <c r="N233" s="1160" t="s">
        <v>1894</v>
      </c>
      <c r="O233" s="1160" t="s">
        <v>2064</v>
      </c>
    </row>
    <row r="234" spans="1:15">
      <c r="A234" s="1159">
        <v>1148057830</v>
      </c>
      <c r="D234" s="1160" t="s">
        <v>2391</v>
      </c>
      <c r="E234" s="1160" t="s">
        <v>2392</v>
      </c>
      <c r="F234" s="1160" t="s">
        <v>139</v>
      </c>
      <c r="G234" s="1160" t="s">
        <v>1848</v>
      </c>
      <c r="H234" s="1160" t="s">
        <v>1890</v>
      </c>
      <c r="I234" s="1160" t="s">
        <v>2392</v>
      </c>
      <c r="J234" s="1160" t="s">
        <v>1892</v>
      </c>
      <c r="K234" s="1160" t="s">
        <v>1893</v>
      </c>
      <c r="L234" s="1160" t="s">
        <v>1890</v>
      </c>
      <c r="N234" s="1160" t="s">
        <v>1877</v>
      </c>
      <c r="O234" s="1160" t="s">
        <v>2071</v>
      </c>
    </row>
    <row r="235" spans="1:15">
      <c r="A235" s="1159">
        <v>1144210532</v>
      </c>
      <c r="D235" s="1160" t="s">
        <v>2393</v>
      </c>
      <c r="E235" s="1160" t="s">
        <v>2394</v>
      </c>
      <c r="F235" s="1160" t="s">
        <v>139</v>
      </c>
      <c r="G235" s="1160" t="s">
        <v>1848</v>
      </c>
      <c r="H235" s="1160" t="s">
        <v>1890</v>
      </c>
      <c r="I235" s="1160" t="s">
        <v>2394</v>
      </c>
      <c r="J235" s="1160" t="s">
        <v>1892</v>
      </c>
      <c r="K235" s="1160" t="s">
        <v>1893</v>
      </c>
      <c r="L235" s="1160" t="s">
        <v>1890</v>
      </c>
      <c r="N235" s="1160" t="s">
        <v>1877</v>
      </c>
      <c r="O235" s="1160" t="s">
        <v>2071</v>
      </c>
    </row>
    <row r="236" spans="1:15">
      <c r="A236" s="1159">
        <v>1142172056</v>
      </c>
      <c r="D236" s="1160" t="s">
        <v>2395</v>
      </c>
      <c r="E236" s="1160" t="s">
        <v>2396</v>
      </c>
      <c r="F236" s="1160" t="s">
        <v>139</v>
      </c>
      <c r="G236" s="1160" t="s">
        <v>1848</v>
      </c>
      <c r="H236" s="1160" t="s">
        <v>1890</v>
      </c>
      <c r="I236" s="1160" t="s">
        <v>2396</v>
      </c>
      <c r="J236" s="1160" t="s">
        <v>1892</v>
      </c>
      <c r="K236" s="1160" t="s">
        <v>1893</v>
      </c>
      <c r="L236" s="1160" t="s">
        <v>1890</v>
      </c>
      <c r="N236" s="1160" t="s">
        <v>1877</v>
      </c>
      <c r="O236" s="1160" t="s">
        <v>2071</v>
      </c>
    </row>
    <row r="237" spans="1:15">
      <c r="A237" s="1159">
        <v>1143836352</v>
      </c>
      <c r="D237" s="1160" t="s">
        <v>2397</v>
      </c>
      <c r="E237" s="1160" t="s">
        <v>2398</v>
      </c>
      <c r="F237" s="1160" t="s">
        <v>139</v>
      </c>
      <c r="G237" s="1160" t="s">
        <v>1848</v>
      </c>
      <c r="H237" s="1160" t="s">
        <v>1948</v>
      </c>
      <c r="I237" s="1160" t="s">
        <v>2398</v>
      </c>
      <c r="J237" s="1160" t="s">
        <v>1949</v>
      </c>
      <c r="K237" s="1160" t="s">
        <v>1950</v>
      </c>
      <c r="L237" s="1160" t="s">
        <v>1948</v>
      </c>
      <c r="N237" s="1160" t="s">
        <v>1877</v>
      </c>
      <c r="O237" s="1160" t="s">
        <v>2071</v>
      </c>
    </row>
    <row r="238" spans="1:15">
      <c r="A238" s="1159">
        <v>1142342576</v>
      </c>
      <c r="D238" s="1160" t="s">
        <v>2399</v>
      </c>
      <c r="E238" s="1160" t="s">
        <v>2400</v>
      </c>
      <c r="F238" s="1160" t="s">
        <v>139</v>
      </c>
      <c r="G238" s="1160" t="s">
        <v>1848</v>
      </c>
      <c r="H238" s="1160" t="s">
        <v>1890</v>
      </c>
      <c r="I238" s="1160" t="s">
        <v>2400</v>
      </c>
      <c r="J238" s="1160" t="s">
        <v>1892</v>
      </c>
      <c r="K238" s="1160" t="s">
        <v>1893</v>
      </c>
      <c r="L238" s="1160" t="s">
        <v>1890</v>
      </c>
      <c r="N238" s="1160" t="s">
        <v>1894</v>
      </c>
      <c r="O238" s="1160" t="s">
        <v>1941</v>
      </c>
    </row>
    <row r="239" spans="1:15">
      <c r="A239" s="1159">
        <v>1143083484</v>
      </c>
      <c r="D239" s="1160" t="s">
        <v>2401</v>
      </c>
      <c r="E239" s="1160" t="s">
        <v>2402</v>
      </c>
      <c r="F239" s="1160" t="s">
        <v>139</v>
      </c>
      <c r="G239" s="1160" t="s">
        <v>1848</v>
      </c>
      <c r="H239" s="1160" t="s">
        <v>1890</v>
      </c>
      <c r="I239" s="1160" t="s">
        <v>2402</v>
      </c>
      <c r="J239" s="1160" t="s">
        <v>1892</v>
      </c>
      <c r="K239" s="1160" t="s">
        <v>1893</v>
      </c>
      <c r="L239" s="1160" t="s">
        <v>1890</v>
      </c>
      <c r="N239" s="1160" t="s">
        <v>1877</v>
      </c>
      <c r="O239" s="1160" t="s">
        <v>2071</v>
      </c>
    </row>
    <row r="240" spans="1:15">
      <c r="A240" s="1159">
        <v>1146225553</v>
      </c>
      <c r="D240" s="1160" t="s">
        <v>2403</v>
      </c>
      <c r="E240" s="1160" t="s">
        <v>2404</v>
      </c>
      <c r="F240" s="1160" t="s">
        <v>143</v>
      </c>
      <c r="G240" s="1160" t="s">
        <v>1848</v>
      </c>
      <c r="H240" s="1160" t="s">
        <v>1890</v>
      </c>
      <c r="I240" s="1160" t="s">
        <v>2404</v>
      </c>
      <c r="J240" s="1160" t="s">
        <v>1892</v>
      </c>
      <c r="K240" s="1160" t="s">
        <v>1893</v>
      </c>
      <c r="L240" s="1160" t="s">
        <v>1890</v>
      </c>
      <c r="N240" s="1160" t="s">
        <v>1894</v>
      </c>
      <c r="O240" s="1160" t="s">
        <v>2064</v>
      </c>
    </row>
    <row r="241" spans="1:15">
      <c r="A241" s="1159">
        <v>1160768082</v>
      </c>
      <c r="D241" s="1160" t="s">
        <v>2405</v>
      </c>
      <c r="E241" s="1160" t="s">
        <v>2406</v>
      </c>
      <c r="F241" s="1160" t="s">
        <v>95</v>
      </c>
      <c r="G241" s="1160" t="s">
        <v>1848</v>
      </c>
      <c r="H241" s="1160" t="s">
        <v>1890</v>
      </c>
      <c r="I241" s="1160" t="s">
        <v>2406</v>
      </c>
      <c r="J241" s="1160" t="s">
        <v>1892</v>
      </c>
      <c r="K241" s="1160" t="s">
        <v>1893</v>
      </c>
      <c r="L241" s="1160" t="s">
        <v>1890</v>
      </c>
      <c r="N241" s="1160" t="s">
        <v>1894</v>
      </c>
      <c r="O241" s="1160" t="s">
        <v>1895</v>
      </c>
    </row>
    <row r="242" spans="1:15">
      <c r="A242" s="1159">
        <v>1142377614</v>
      </c>
      <c r="D242" s="1160" t="s">
        <v>2407</v>
      </c>
      <c r="E242" s="1160" t="s">
        <v>2408</v>
      </c>
      <c r="F242" s="1160" t="s">
        <v>153</v>
      </c>
      <c r="G242" s="1160" t="s">
        <v>1880</v>
      </c>
      <c r="H242" s="1160" t="s">
        <v>1001</v>
      </c>
      <c r="I242" s="1160" t="s">
        <v>2408</v>
      </c>
      <c r="J242" s="1160" t="s">
        <v>1876</v>
      </c>
      <c r="K242" s="1160" t="s">
        <v>1882</v>
      </c>
      <c r="L242" s="1160" t="s">
        <v>1001</v>
      </c>
      <c r="N242" s="1160" t="s">
        <v>1877</v>
      </c>
      <c r="O242" s="1160" t="s">
        <v>1922</v>
      </c>
    </row>
    <row r="243" spans="1:15">
      <c r="A243" s="1159">
        <v>1147451869</v>
      </c>
      <c r="D243" s="1160" t="s">
        <v>2409</v>
      </c>
      <c r="E243" s="1160" t="s">
        <v>2410</v>
      </c>
      <c r="F243" s="1160" t="s">
        <v>153</v>
      </c>
      <c r="G243" s="1160" t="s">
        <v>1880</v>
      </c>
      <c r="H243" s="1160" t="s">
        <v>1001</v>
      </c>
      <c r="I243" s="1160" t="s">
        <v>2410</v>
      </c>
      <c r="J243" s="1160" t="s">
        <v>1876</v>
      </c>
      <c r="K243" s="1160" t="s">
        <v>1882</v>
      </c>
      <c r="L243" s="1160" t="s">
        <v>1001</v>
      </c>
      <c r="N243" s="1160" t="s">
        <v>1877</v>
      </c>
      <c r="O243" s="1160" t="s">
        <v>1922</v>
      </c>
    </row>
    <row r="244" spans="1:15">
      <c r="A244" s="1159">
        <v>1142654350</v>
      </c>
      <c r="D244" s="1160" t="s">
        <v>2411</v>
      </c>
      <c r="E244" s="1160" t="s">
        <v>2412</v>
      </c>
      <c r="F244" s="1160" t="s">
        <v>135</v>
      </c>
      <c r="G244" s="1160" t="s">
        <v>1848</v>
      </c>
      <c r="H244" s="1160" t="s">
        <v>1890</v>
      </c>
      <c r="I244" s="1160" t="s">
        <v>2412</v>
      </c>
      <c r="J244" s="1160" t="s">
        <v>1892</v>
      </c>
      <c r="K244" s="1160" t="s">
        <v>1893</v>
      </c>
      <c r="L244" s="1160" t="s">
        <v>1890</v>
      </c>
      <c r="N244" s="1160" t="s">
        <v>1894</v>
      </c>
      <c r="O244" s="1160" t="s">
        <v>1895</v>
      </c>
    </row>
    <row r="245" spans="1:15">
      <c r="A245" s="1159">
        <v>1149646102</v>
      </c>
      <c r="D245" s="1160" t="s">
        <v>2413</v>
      </c>
      <c r="E245" s="1160" t="s">
        <v>2414</v>
      </c>
      <c r="F245" s="1160" t="s">
        <v>146</v>
      </c>
      <c r="G245" s="1160" t="s">
        <v>1985</v>
      </c>
      <c r="H245" s="1160" t="s">
        <v>983</v>
      </c>
      <c r="I245" s="1160" t="s">
        <v>2414</v>
      </c>
      <c r="J245" s="1160" t="s">
        <v>1876</v>
      </c>
      <c r="K245" s="1160" t="s">
        <v>983</v>
      </c>
      <c r="L245" s="1160" t="s">
        <v>983</v>
      </c>
      <c r="N245" s="1160" t="s">
        <v>1877</v>
      </c>
      <c r="O245" s="1160" t="s">
        <v>1900</v>
      </c>
    </row>
    <row r="246" spans="1:15">
      <c r="A246" s="1159">
        <v>1144113751</v>
      </c>
      <c r="D246" s="1160" t="s">
        <v>2415</v>
      </c>
      <c r="E246" s="1160" t="s">
        <v>2416</v>
      </c>
      <c r="F246" s="1160" t="s">
        <v>143</v>
      </c>
      <c r="G246" s="1160" t="s">
        <v>1880</v>
      </c>
      <c r="H246" s="1160" t="s">
        <v>1001</v>
      </c>
      <c r="I246" s="1160" t="s">
        <v>2416</v>
      </c>
      <c r="J246" s="1160" t="s">
        <v>1876</v>
      </c>
      <c r="K246" s="1160" t="s">
        <v>1882</v>
      </c>
      <c r="L246" s="1160" t="s">
        <v>1001</v>
      </c>
      <c r="N246" s="1160" t="s">
        <v>1894</v>
      </c>
      <c r="O246" s="1160" t="s">
        <v>1919</v>
      </c>
    </row>
    <row r="247" spans="1:15">
      <c r="A247" s="1159">
        <v>1161247730</v>
      </c>
      <c r="D247" s="1160" t="s">
        <v>2417</v>
      </c>
      <c r="E247" s="1160" t="s">
        <v>2418</v>
      </c>
      <c r="F247" s="1160" t="s">
        <v>146</v>
      </c>
      <c r="G247" s="1160" t="s">
        <v>1985</v>
      </c>
      <c r="H247" s="1160" t="s">
        <v>983</v>
      </c>
      <c r="I247" s="1160" t="s">
        <v>2418</v>
      </c>
      <c r="J247" s="1160" t="s">
        <v>1876</v>
      </c>
      <c r="K247" s="1160" t="s">
        <v>983</v>
      </c>
      <c r="L247" s="1160" t="s">
        <v>983</v>
      </c>
      <c r="N247" s="1160" t="s">
        <v>1877</v>
      </c>
      <c r="O247" s="1160" t="s">
        <v>1900</v>
      </c>
    </row>
    <row r="248" spans="1:15">
      <c r="A248" s="1159">
        <v>1143843242</v>
      </c>
      <c r="D248" s="1160" t="s">
        <v>2419</v>
      </c>
      <c r="E248" s="1160" t="s">
        <v>2420</v>
      </c>
      <c r="F248" s="1160" t="s">
        <v>139</v>
      </c>
      <c r="G248" s="1160" t="s">
        <v>1848</v>
      </c>
      <c r="H248" s="1160" t="s">
        <v>1890</v>
      </c>
      <c r="I248" s="1160" t="s">
        <v>2420</v>
      </c>
      <c r="J248" s="1160" t="s">
        <v>1892</v>
      </c>
      <c r="K248" s="1160" t="s">
        <v>1893</v>
      </c>
      <c r="L248" s="1160" t="s">
        <v>1890</v>
      </c>
      <c r="N248" s="1160" t="s">
        <v>1894</v>
      </c>
      <c r="O248" s="1160" t="s">
        <v>2064</v>
      </c>
    </row>
    <row r="249" spans="1:15">
      <c r="A249" s="1159">
        <v>1141737578</v>
      </c>
      <c r="D249" s="1160" t="s">
        <v>2421</v>
      </c>
      <c r="E249" s="1160" t="s">
        <v>2422</v>
      </c>
      <c r="F249" s="1160" t="s">
        <v>146</v>
      </c>
      <c r="G249" s="1160" t="s">
        <v>1897</v>
      </c>
      <c r="H249" s="1160" t="s">
        <v>134</v>
      </c>
      <c r="I249" s="1160" t="s">
        <v>2422</v>
      </c>
      <c r="J249" s="1160" t="s">
        <v>1899</v>
      </c>
      <c r="K249" s="1160" t="s">
        <v>134</v>
      </c>
      <c r="L249" s="1160" t="s">
        <v>134</v>
      </c>
      <c r="N249" s="1160" t="s">
        <v>1877</v>
      </c>
      <c r="O249" s="1160" t="s">
        <v>1900</v>
      </c>
    </row>
    <row r="250" spans="1:15">
      <c r="A250" s="1159">
        <v>1147330097</v>
      </c>
      <c r="D250" s="1160" t="s">
        <v>2423</v>
      </c>
      <c r="E250" s="1160" t="s">
        <v>2424</v>
      </c>
      <c r="F250" s="1160" t="s">
        <v>152</v>
      </c>
      <c r="G250" s="1160" t="s">
        <v>1897</v>
      </c>
      <c r="H250" s="1160" t="s">
        <v>134</v>
      </c>
      <c r="I250" s="1160" t="s">
        <v>2424</v>
      </c>
      <c r="J250" s="1160" t="s">
        <v>1899</v>
      </c>
      <c r="K250" s="1160" t="s">
        <v>134</v>
      </c>
      <c r="L250" s="1160" t="s">
        <v>134</v>
      </c>
      <c r="N250" s="1160" t="s">
        <v>1877</v>
      </c>
      <c r="O250" s="1160" t="s">
        <v>1900</v>
      </c>
    </row>
    <row r="251" spans="1:15">
      <c r="A251" s="1159">
        <v>1146961868</v>
      </c>
      <c r="D251" s="1160" t="s">
        <v>2425</v>
      </c>
      <c r="E251" s="1160" t="s">
        <v>2426</v>
      </c>
      <c r="F251" s="1160" t="s">
        <v>152</v>
      </c>
      <c r="G251" s="1160" t="s">
        <v>1874</v>
      </c>
      <c r="H251" s="1160" t="s">
        <v>984</v>
      </c>
      <c r="I251" s="1160" t="s">
        <v>2426</v>
      </c>
      <c r="J251" s="1160" t="s">
        <v>1876</v>
      </c>
      <c r="K251" s="1160" t="s">
        <v>984</v>
      </c>
      <c r="L251" s="1160" t="s">
        <v>984</v>
      </c>
      <c r="N251" s="1160" t="s">
        <v>1877</v>
      </c>
      <c r="O251" s="1160" t="s">
        <v>1878</v>
      </c>
    </row>
    <row r="252" spans="1:15">
      <c r="A252" s="1159">
        <v>1146961868</v>
      </c>
      <c r="D252" s="1160" t="s">
        <v>2425</v>
      </c>
      <c r="E252" s="1160" t="s">
        <v>2426</v>
      </c>
      <c r="F252" s="1160" t="s">
        <v>152</v>
      </c>
      <c r="G252" s="1160" t="s">
        <v>1897</v>
      </c>
      <c r="H252" s="1160" t="s">
        <v>134</v>
      </c>
      <c r="I252" s="1160" t="s">
        <v>2426</v>
      </c>
      <c r="J252" s="1160" t="s">
        <v>1899</v>
      </c>
      <c r="K252" s="1160" t="s">
        <v>134</v>
      </c>
      <c r="L252" s="1160" t="s">
        <v>134</v>
      </c>
      <c r="N252" s="1160" t="s">
        <v>1877</v>
      </c>
      <c r="O252" s="1160" t="s">
        <v>1900</v>
      </c>
    </row>
    <row r="253" spans="1:15">
      <c r="A253" s="1159">
        <v>1160312584</v>
      </c>
      <c r="D253" s="1160" t="s">
        <v>2427</v>
      </c>
      <c r="E253" s="1160" t="s">
        <v>2428</v>
      </c>
      <c r="F253" s="1160" t="s">
        <v>96</v>
      </c>
      <c r="G253" s="1160" t="s">
        <v>1848</v>
      </c>
      <c r="H253" s="1160" t="s">
        <v>1915</v>
      </c>
      <c r="I253" s="1160" t="s">
        <v>2428</v>
      </c>
      <c r="J253" s="1160" t="s">
        <v>1917</v>
      </c>
      <c r="K253" s="1160" t="s">
        <v>1918</v>
      </c>
      <c r="L253" s="1160" t="s">
        <v>1915</v>
      </c>
      <c r="N253" s="1160" t="s">
        <v>1877</v>
      </c>
      <c r="O253" s="1160" t="s">
        <v>1900</v>
      </c>
    </row>
    <row r="254" spans="1:15">
      <c r="A254" s="1159">
        <v>1143906536</v>
      </c>
      <c r="D254" s="1160" t="s">
        <v>2429</v>
      </c>
      <c r="E254" s="1160" t="s">
        <v>2430</v>
      </c>
      <c r="F254" s="1160" t="s">
        <v>229</v>
      </c>
      <c r="G254" s="1160" t="s">
        <v>1908</v>
      </c>
      <c r="H254" s="1160" t="s">
        <v>986</v>
      </c>
      <c r="I254" s="1160" t="s">
        <v>2430</v>
      </c>
      <c r="J254" s="1160" t="s">
        <v>1848</v>
      </c>
      <c r="K254" s="1160" t="s">
        <v>1946</v>
      </c>
      <c r="L254" s="1160" t="s">
        <v>986</v>
      </c>
      <c r="N254" s="1160" t="s">
        <v>1894</v>
      </c>
      <c r="O254" s="1160" t="s">
        <v>1895</v>
      </c>
    </row>
    <row r="255" spans="1:15">
      <c r="A255" s="1159">
        <v>1144688828</v>
      </c>
      <c r="D255" s="1160" t="s">
        <v>2431</v>
      </c>
      <c r="E255" s="1160" t="s">
        <v>2432</v>
      </c>
      <c r="F255" s="1160" t="s">
        <v>135</v>
      </c>
      <c r="G255" s="1160" t="s">
        <v>1848</v>
      </c>
      <c r="H255" s="1160" t="s">
        <v>1890</v>
      </c>
      <c r="I255" s="1160" t="s">
        <v>2432</v>
      </c>
      <c r="J255" s="1160" t="s">
        <v>1892</v>
      </c>
      <c r="K255" s="1160" t="s">
        <v>1893</v>
      </c>
      <c r="L255" s="1160" t="s">
        <v>1890</v>
      </c>
      <c r="N255" s="1160" t="s">
        <v>1877</v>
      </c>
      <c r="O255" s="1160" t="s">
        <v>1888</v>
      </c>
    </row>
    <row r="256" spans="1:15">
      <c r="A256" s="1159">
        <v>1143511781</v>
      </c>
      <c r="D256" s="1160" t="s">
        <v>2433</v>
      </c>
      <c r="E256" s="1160" t="s">
        <v>2434</v>
      </c>
      <c r="F256" s="1160" t="s">
        <v>143</v>
      </c>
      <c r="G256" s="1160" t="s">
        <v>1848</v>
      </c>
      <c r="H256" s="1160" t="s">
        <v>1890</v>
      </c>
      <c r="I256" s="1160" t="s">
        <v>2434</v>
      </c>
      <c r="J256" s="1160" t="s">
        <v>1892</v>
      </c>
      <c r="K256" s="1160" t="s">
        <v>1893</v>
      </c>
      <c r="L256" s="1160" t="s">
        <v>1890</v>
      </c>
      <c r="N256" s="1160" t="s">
        <v>1894</v>
      </c>
      <c r="O256" s="1160" t="s">
        <v>2064</v>
      </c>
    </row>
    <row r="257" spans="1:15">
      <c r="A257" s="1159">
        <v>1167547497</v>
      </c>
      <c r="D257" s="1160" t="s">
        <v>2435</v>
      </c>
      <c r="E257" s="1160" t="s">
        <v>2436</v>
      </c>
      <c r="F257" s="1160" t="s">
        <v>139</v>
      </c>
      <c r="G257" s="1160" t="s">
        <v>1848</v>
      </c>
      <c r="H257" s="1160" t="s">
        <v>1890</v>
      </c>
      <c r="I257" s="1160" t="s">
        <v>2436</v>
      </c>
      <c r="J257" s="1160" t="s">
        <v>1892</v>
      </c>
      <c r="K257" s="1160" t="s">
        <v>1893</v>
      </c>
      <c r="L257" s="1160" t="s">
        <v>1890</v>
      </c>
      <c r="N257" s="1160" t="s">
        <v>1894</v>
      </c>
      <c r="O257" s="1160" t="s">
        <v>2064</v>
      </c>
    </row>
    <row r="258" spans="1:15">
      <c r="A258" s="1159">
        <v>1149871197</v>
      </c>
      <c r="D258" s="1160" t="s">
        <v>2437</v>
      </c>
      <c r="E258" s="1160" t="s">
        <v>2438</v>
      </c>
      <c r="F258" s="1160" t="s">
        <v>139</v>
      </c>
      <c r="G258" s="1160" t="s">
        <v>1848</v>
      </c>
      <c r="H258" s="1160" t="s">
        <v>1890</v>
      </c>
      <c r="I258" s="1160" t="s">
        <v>2438</v>
      </c>
      <c r="J258" s="1160" t="s">
        <v>1892</v>
      </c>
      <c r="K258" s="1160" t="s">
        <v>1893</v>
      </c>
      <c r="L258" s="1160" t="s">
        <v>1890</v>
      </c>
      <c r="N258" s="1160" t="s">
        <v>1894</v>
      </c>
      <c r="O258" s="1160" t="s">
        <v>2064</v>
      </c>
    </row>
    <row r="259" spans="1:15">
      <c r="A259" s="1159">
        <v>1149656721</v>
      </c>
      <c r="D259" s="1160" t="s">
        <v>2439</v>
      </c>
      <c r="E259" s="1160" t="s">
        <v>2440</v>
      </c>
      <c r="F259" s="1160" t="s">
        <v>146</v>
      </c>
      <c r="G259" s="1160" t="s">
        <v>1985</v>
      </c>
      <c r="H259" s="1160" t="s">
        <v>983</v>
      </c>
      <c r="I259" s="1160" t="s">
        <v>2440</v>
      </c>
      <c r="J259" s="1160" t="s">
        <v>1876</v>
      </c>
      <c r="K259" s="1160" t="s">
        <v>983</v>
      </c>
      <c r="L259" s="1160" t="s">
        <v>983</v>
      </c>
      <c r="N259" s="1160" t="s">
        <v>1877</v>
      </c>
      <c r="O259" s="1160" t="s">
        <v>1900</v>
      </c>
    </row>
    <row r="260" spans="1:15">
      <c r="A260" s="1159">
        <v>1144202976</v>
      </c>
      <c r="D260" s="1160" t="s">
        <v>2441</v>
      </c>
      <c r="E260" s="1160" t="s">
        <v>2442</v>
      </c>
      <c r="F260" s="1160" t="s">
        <v>139</v>
      </c>
      <c r="G260" s="1160" t="s">
        <v>1848</v>
      </c>
      <c r="H260" s="1160" t="s">
        <v>1948</v>
      </c>
      <c r="I260" s="1160" t="s">
        <v>2442</v>
      </c>
      <c r="J260" s="1160" t="s">
        <v>1949</v>
      </c>
      <c r="K260" s="1160" t="s">
        <v>1950</v>
      </c>
      <c r="L260" s="1160" t="s">
        <v>1948</v>
      </c>
      <c r="N260" s="1160" t="s">
        <v>1877</v>
      </c>
      <c r="O260" s="1160" t="s">
        <v>2071</v>
      </c>
    </row>
    <row r="261" spans="1:15">
      <c r="A261" s="1159">
        <v>1142603225</v>
      </c>
      <c r="D261" s="1160" t="s">
        <v>2443</v>
      </c>
      <c r="E261" s="1160" t="s">
        <v>2444</v>
      </c>
      <c r="F261" s="1160" t="s">
        <v>153</v>
      </c>
      <c r="G261" s="1160" t="s">
        <v>1880</v>
      </c>
      <c r="H261" s="1160" t="s">
        <v>1001</v>
      </c>
      <c r="I261" s="1160" t="s">
        <v>2444</v>
      </c>
      <c r="J261" s="1160" t="s">
        <v>1876</v>
      </c>
      <c r="K261" s="1160" t="s">
        <v>1882</v>
      </c>
      <c r="L261" s="1160" t="s">
        <v>1001</v>
      </c>
      <c r="N261" s="1160" t="s">
        <v>1877</v>
      </c>
      <c r="O261" s="1160" t="s">
        <v>1883</v>
      </c>
    </row>
    <row r="262" spans="1:15">
      <c r="A262" s="1159">
        <v>1148975650</v>
      </c>
      <c r="D262" s="1160" t="s">
        <v>2445</v>
      </c>
      <c r="E262" s="1160" t="s">
        <v>2446</v>
      </c>
      <c r="F262" s="1160" t="s">
        <v>143</v>
      </c>
      <c r="G262" s="1160" t="s">
        <v>1848</v>
      </c>
      <c r="H262" s="1160" t="s">
        <v>1948</v>
      </c>
      <c r="I262" s="1160" t="s">
        <v>2446</v>
      </c>
      <c r="J262" s="1160" t="s">
        <v>1949</v>
      </c>
      <c r="K262" s="1160" t="s">
        <v>1950</v>
      </c>
      <c r="L262" s="1160" t="s">
        <v>1948</v>
      </c>
      <c r="N262" s="1160" t="s">
        <v>1877</v>
      </c>
      <c r="O262" s="1160" t="s">
        <v>1973</v>
      </c>
    </row>
    <row r="263" spans="1:15">
      <c r="A263" s="1159">
        <v>1148027718</v>
      </c>
      <c r="D263" s="1160" t="s">
        <v>2447</v>
      </c>
      <c r="E263" s="1160" t="s">
        <v>2448</v>
      </c>
      <c r="F263" s="1160" t="s">
        <v>146</v>
      </c>
      <c r="G263" s="1160" t="s">
        <v>1985</v>
      </c>
      <c r="H263" s="1160" t="s">
        <v>983</v>
      </c>
      <c r="I263" s="1160" t="s">
        <v>2448</v>
      </c>
      <c r="J263" s="1160" t="s">
        <v>1876</v>
      </c>
      <c r="K263" s="1160" t="s">
        <v>983</v>
      </c>
      <c r="L263" s="1160" t="s">
        <v>983</v>
      </c>
      <c r="N263" s="1160" t="s">
        <v>1877</v>
      </c>
      <c r="O263" s="1160" t="s">
        <v>1900</v>
      </c>
    </row>
    <row r="264" spans="1:15">
      <c r="A264" s="1159">
        <v>1167971325</v>
      </c>
      <c r="D264" s="1160" t="s">
        <v>2449</v>
      </c>
      <c r="E264" s="1160" t="s">
        <v>2450</v>
      </c>
      <c r="F264" s="1160" t="s">
        <v>229</v>
      </c>
      <c r="G264" s="1160" t="s">
        <v>1908</v>
      </c>
      <c r="H264" s="1160" t="s">
        <v>984</v>
      </c>
      <c r="I264" s="1160" t="s">
        <v>2450</v>
      </c>
      <c r="J264" s="1160" t="s">
        <v>1876</v>
      </c>
      <c r="K264" s="1160" t="s">
        <v>1925</v>
      </c>
      <c r="L264" s="1160" t="s">
        <v>984</v>
      </c>
      <c r="N264" s="1160" t="s">
        <v>1877</v>
      </c>
      <c r="O264" s="1160" t="s">
        <v>1878</v>
      </c>
    </row>
    <row r="265" spans="1:15">
      <c r="A265" s="1159">
        <v>1143961507</v>
      </c>
      <c r="D265" s="1160" t="s">
        <v>2451</v>
      </c>
      <c r="E265" s="1160" t="s">
        <v>2452</v>
      </c>
      <c r="F265" s="1160" t="s">
        <v>143</v>
      </c>
      <c r="G265" s="1160" t="s">
        <v>1880</v>
      </c>
      <c r="H265" s="1160" t="s">
        <v>1992</v>
      </c>
      <c r="I265" s="1160" t="s">
        <v>2452</v>
      </c>
      <c r="J265" s="1160" t="s">
        <v>1994</v>
      </c>
      <c r="K265" s="1160" t="s">
        <v>1995</v>
      </c>
      <c r="L265" s="1160" t="s">
        <v>1992</v>
      </c>
      <c r="N265" s="1160" t="s">
        <v>1894</v>
      </c>
      <c r="O265" s="1160" t="s">
        <v>1919</v>
      </c>
    </row>
    <row r="266" spans="1:15">
      <c r="A266" s="1159">
        <v>1143818004</v>
      </c>
      <c r="D266" s="1160" t="s">
        <v>2453</v>
      </c>
      <c r="E266" s="1160" t="s">
        <v>2454</v>
      </c>
      <c r="F266" s="1160" t="s">
        <v>139</v>
      </c>
      <c r="G266" s="1160" t="s">
        <v>1848</v>
      </c>
      <c r="H266" s="1160" t="s">
        <v>1890</v>
      </c>
      <c r="I266" s="1160" t="s">
        <v>2454</v>
      </c>
      <c r="J266" s="1160" t="s">
        <v>1892</v>
      </c>
      <c r="K266" s="1160" t="s">
        <v>1893</v>
      </c>
      <c r="L266" s="1160" t="s">
        <v>1890</v>
      </c>
      <c r="N266" s="1160" t="s">
        <v>1894</v>
      </c>
      <c r="O266" s="1160" t="s">
        <v>1941</v>
      </c>
    </row>
    <row r="267" spans="1:15">
      <c r="A267" s="1159">
        <v>1160079944</v>
      </c>
      <c r="D267" s="1160" t="s">
        <v>2455</v>
      </c>
      <c r="E267" s="1160" t="s">
        <v>2456</v>
      </c>
      <c r="F267" s="1160" t="s">
        <v>139</v>
      </c>
      <c r="G267" s="1160" t="s">
        <v>1848</v>
      </c>
      <c r="H267" s="1160" t="s">
        <v>1890</v>
      </c>
      <c r="I267" s="1160" t="s">
        <v>2456</v>
      </c>
      <c r="J267" s="1160" t="s">
        <v>1892</v>
      </c>
      <c r="K267" s="1160" t="s">
        <v>1893</v>
      </c>
      <c r="L267" s="1160" t="s">
        <v>1890</v>
      </c>
      <c r="N267" s="1160" t="s">
        <v>1877</v>
      </c>
      <c r="O267" s="1160" t="s">
        <v>2014</v>
      </c>
    </row>
    <row r="268" spans="1:15">
      <c r="A268" s="1159">
        <v>1144183366</v>
      </c>
      <c r="D268" s="1160" t="s">
        <v>2457</v>
      </c>
      <c r="E268" s="1160" t="s">
        <v>2458</v>
      </c>
      <c r="F268" s="1160" t="s">
        <v>139</v>
      </c>
      <c r="G268" s="1160" t="s">
        <v>1848</v>
      </c>
      <c r="H268" s="1160" t="s">
        <v>1890</v>
      </c>
      <c r="I268" s="1160" t="s">
        <v>2458</v>
      </c>
      <c r="J268" s="1160" t="s">
        <v>1892</v>
      </c>
      <c r="K268" s="1160" t="s">
        <v>1893</v>
      </c>
      <c r="L268" s="1160" t="s">
        <v>1890</v>
      </c>
      <c r="N268" s="1160" t="s">
        <v>1877</v>
      </c>
      <c r="O268" s="1160" t="s">
        <v>2071</v>
      </c>
    </row>
    <row r="269" spans="1:15">
      <c r="A269" s="1159">
        <v>1143502459</v>
      </c>
      <c r="D269" s="1160" t="s">
        <v>2459</v>
      </c>
      <c r="E269" s="1160" t="s">
        <v>2460</v>
      </c>
      <c r="F269" s="1160" t="s">
        <v>96</v>
      </c>
      <c r="G269" s="1160" t="s">
        <v>1848</v>
      </c>
      <c r="H269" s="1160" t="s">
        <v>1915</v>
      </c>
      <c r="I269" s="1160" t="s">
        <v>2460</v>
      </c>
      <c r="J269" s="1160" t="s">
        <v>1917</v>
      </c>
      <c r="K269" s="1160" t="s">
        <v>1918</v>
      </c>
      <c r="L269" s="1160" t="s">
        <v>1915</v>
      </c>
      <c r="N269" s="1160" t="s">
        <v>1877</v>
      </c>
      <c r="O269" s="1160" t="s">
        <v>1883</v>
      </c>
    </row>
    <row r="270" spans="1:15">
      <c r="A270" s="1159">
        <v>1144132389</v>
      </c>
      <c r="D270" s="1160" t="s">
        <v>2461</v>
      </c>
      <c r="E270" s="1160" t="s">
        <v>2462</v>
      </c>
      <c r="F270" s="1160" t="s">
        <v>143</v>
      </c>
      <c r="G270" s="1160" t="s">
        <v>1848</v>
      </c>
      <c r="H270" s="1160" t="s">
        <v>1890</v>
      </c>
      <c r="I270" s="1160" t="s">
        <v>2462</v>
      </c>
      <c r="J270" s="1160" t="s">
        <v>1892</v>
      </c>
      <c r="K270" s="1160" t="s">
        <v>1893</v>
      </c>
      <c r="L270" s="1160" t="s">
        <v>1890</v>
      </c>
      <c r="N270" s="1160" t="s">
        <v>1877</v>
      </c>
      <c r="O270" s="1160" t="s">
        <v>1973</v>
      </c>
    </row>
    <row r="271" spans="1:15">
      <c r="A271" s="1159">
        <v>1160522711</v>
      </c>
      <c r="D271" s="1160" t="s">
        <v>2463</v>
      </c>
      <c r="E271" s="1160" t="s">
        <v>2464</v>
      </c>
      <c r="F271" s="1160" t="s">
        <v>143</v>
      </c>
      <c r="G271" s="1160" t="s">
        <v>1848</v>
      </c>
      <c r="H271" s="1160" t="s">
        <v>1890</v>
      </c>
      <c r="I271" s="1160" t="s">
        <v>2464</v>
      </c>
      <c r="J271" s="1160" t="s">
        <v>1892</v>
      </c>
      <c r="K271" s="1160" t="s">
        <v>1893</v>
      </c>
      <c r="L271" s="1160" t="s">
        <v>1890</v>
      </c>
      <c r="N271" s="1160" t="s">
        <v>1877</v>
      </c>
      <c r="O271" s="1160" t="s">
        <v>1973</v>
      </c>
    </row>
    <row r="272" spans="1:15">
      <c r="A272" s="1159">
        <v>1160287257</v>
      </c>
      <c r="D272" s="1160" t="s">
        <v>2465</v>
      </c>
      <c r="E272" s="1160" t="s">
        <v>2466</v>
      </c>
      <c r="F272" s="1160" t="s">
        <v>146</v>
      </c>
      <c r="G272" s="1160" t="s">
        <v>1897</v>
      </c>
      <c r="H272" s="1160" t="s">
        <v>134</v>
      </c>
      <c r="I272" s="1160" t="s">
        <v>2466</v>
      </c>
      <c r="J272" s="1160" t="s">
        <v>1899</v>
      </c>
      <c r="K272" s="1160" t="s">
        <v>134</v>
      </c>
      <c r="L272" s="1160" t="s">
        <v>134</v>
      </c>
      <c r="N272" s="1160" t="s">
        <v>1877</v>
      </c>
      <c r="O272" s="1160" t="s">
        <v>1900</v>
      </c>
    </row>
    <row r="273" spans="1:15">
      <c r="A273" s="1159">
        <v>1148328249</v>
      </c>
      <c r="D273" s="1160" t="s">
        <v>2467</v>
      </c>
      <c r="E273" s="1160" t="s">
        <v>2468</v>
      </c>
      <c r="F273" s="1160" t="s">
        <v>139</v>
      </c>
      <c r="G273" s="1160" t="s">
        <v>1848</v>
      </c>
      <c r="H273" s="1160" t="s">
        <v>1948</v>
      </c>
      <c r="I273" s="1160" t="s">
        <v>2468</v>
      </c>
      <c r="J273" s="1160" t="s">
        <v>1949</v>
      </c>
      <c r="K273" s="1160" t="s">
        <v>1950</v>
      </c>
      <c r="L273" s="1160" t="s">
        <v>1948</v>
      </c>
      <c r="N273" s="1160" t="s">
        <v>1877</v>
      </c>
      <c r="O273" s="1160" t="s">
        <v>2071</v>
      </c>
    </row>
    <row r="274" spans="1:15">
      <c r="A274" s="1159">
        <v>1143776657</v>
      </c>
      <c r="D274" s="1160" t="s">
        <v>2469</v>
      </c>
      <c r="E274" s="1160" t="s">
        <v>2470</v>
      </c>
      <c r="F274" s="1160" t="s">
        <v>143</v>
      </c>
      <c r="G274" s="1160" t="s">
        <v>1848</v>
      </c>
      <c r="H274" s="1160" t="s">
        <v>1890</v>
      </c>
      <c r="I274" s="1160" t="s">
        <v>2470</v>
      </c>
      <c r="J274" s="1160" t="s">
        <v>1892</v>
      </c>
      <c r="K274" s="1160" t="s">
        <v>1893</v>
      </c>
      <c r="L274" s="1160" t="s">
        <v>1890</v>
      </c>
      <c r="N274" s="1160" t="s">
        <v>1877</v>
      </c>
      <c r="O274" s="1160" t="s">
        <v>2014</v>
      </c>
    </row>
    <row r="275" spans="1:15">
      <c r="A275" s="1159">
        <v>1149317720</v>
      </c>
      <c r="D275" s="1160" t="s">
        <v>2471</v>
      </c>
      <c r="E275" s="1160" t="s">
        <v>2472</v>
      </c>
      <c r="F275" s="1160" t="s">
        <v>139</v>
      </c>
      <c r="G275" s="1160" t="s">
        <v>1885</v>
      </c>
      <c r="H275" s="1160" t="s">
        <v>163</v>
      </c>
      <c r="I275" s="1160" t="s">
        <v>2472</v>
      </c>
      <c r="J275" s="1160" t="s">
        <v>1887</v>
      </c>
      <c r="K275" s="1160" t="s">
        <v>163</v>
      </c>
      <c r="L275" s="1160" t="s">
        <v>163</v>
      </c>
      <c r="N275" s="1160" t="s">
        <v>1894</v>
      </c>
      <c r="O275" s="1160" t="s">
        <v>1919</v>
      </c>
    </row>
    <row r="276" spans="1:15">
      <c r="A276" s="1159">
        <v>1165153785</v>
      </c>
      <c r="D276" s="1160" t="s">
        <v>2473</v>
      </c>
      <c r="E276" s="1160" t="s">
        <v>2474</v>
      </c>
      <c r="F276" s="1160" t="s">
        <v>146</v>
      </c>
      <c r="G276" s="1160" t="s">
        <v>1897</v>
      </c>
      <c r="H276" s="1160" t="s">
        <v>134</v>
      </c>
      <c r="I276" s="1160" t="s">
        <v>2474</v>
      </c>
      <c r="J276" s="1160" t="s">
        <v>1899</v>
      </c>
      <c r="K276" s="1160" t="s">
        <v>134</v>
      </c>
      <c r="L276" s="1160" t="s">
        <v>134</v>
      </c>
      <c r="N276" s="1160" t="s">
        <v>1877</v>
      </c>
      <c r="O276" s="1160" t="s">
        <v>1900</v>
      </c>
    </row>
    <row r="277" spans="1:15">
      <c r="A277" s="1159">
        <v>1147859061</v>
      </c>
      <c r="D277" s="1160" t="s">
        <v>2475</v>
      </c>
      <c r="E277" s="1160" t="s">
        <v>2476</v>
      </c>
      <c r="F277" s="1160" t="s">
        <v>139</v>
      </c>
      <c r="G277" s="1160" t="s">
        <v>1848</v>
      </c>
      <c r="H277" s="1160" t="s">
        <v>1948</v>
      </c>
      <c r="I277" s="1160" t="s">
        <v>2476</v>
      </c>
      <c r="J277" s="1160" t="s">
        <v>1949</v>
      </c>
      <c r="K277" s="1160" t="s">
        <v>1950</v>
      </c>
      <c r="L277" s="1160" t="s">
        <v>1948</v>
      </c>
      <c r="N277" s="1160" t="s">
        <v>1877</v>
      </c>
      <c r="O277" s="1160" t="s">
        <v>2071</v>
      </c>
    </row>
    <row r="278" spans="1:15">
      <c r="A278" s="1159">
        <v>1149836372</v>
      </c>
      <c r="D278" s="1160" t="s">
        <v>2477</v>
      </c>
      <c r="E278" s="1160" t="s">
        <v>2478</v>
      </c>
      <c r="F278" s="1160" t="s">
        <v>152</v>
      </c>
      <c r="G278" s="1160" t="s">
        <v>1874</v>
      </c>
      <c r="H278" s="1160" t="s">
        <v>986</v>
      </c>
      <c r="I278" s="1160" t="s">
        <v>2478</v>
      </c>
      <c r="J278" s="1160" t="s">
        <v>1848</v>
      </c>
      <c r="K278" s="1160" t="s">
        <v>1946</v>
      </c>
      <c r="L278" s="1160" t="s">
        <v>986</v>
      </c>
      <c r="N278" s="1160" t="s">
        <v>1894</v>
      </c>
      <c r="O278" s="1160" t="s">
        <v>1895</v>
      </c>
    </row>
    <row r="279" spans="1:15">
      <c r="A279" s="1159">
        <v>1149002108</v>
      </c>
      <c r="D279" s="1160" t="s">
        <v>2479</v>
      </c>
      <c r="E279" s="1160" t="s">
        <v>2480</v>
      </c>
      <c r="F279" s="1160" t="s">
        <v>146</v>
      </c>
      <c r="G279" s="1160" t="s">
        <v>1897</v>
      </c>
      <c r="H279" s="1160" t="s">
        <v>134</v>
      </c>
      <c r="I279" s="1160" t="s">
        <v>2480</v>
      </c>
      <c r="J279" s="1160" t="s">
        <v>1899</v>
      </c>
      <c r="K279" s="1160" t="s">
        <v>134</v>
      </c>
      <c r="L279" s="1160" t="s">
        <v>134</v>
      </c>
      <c r="N279" s="1160" t="s">
        <v>1877</v>
      </c>
      <c r="O279" s="1160" t="s">
        <v>1900</v>
      </c>
    </row>
    <row r="280" spans="1:15">
      <c r="A280" s="1159">
        <v>1143956895</v>
      </c>
      <c r="D280" s="1160" t="s">
        <v>2481</v>
      </c>
      <c r="E280" s="1160" t="s">
        <v>2482</v>
      </c>
      <c r="F280" s="1160" t="s">
        <v>152</v>
      </c>
      <c r="G280" s="1160" t="s">
        <v>1874</v>
      </c>
      <c r="H280" s="1160" t="s">
        <v>2003</v>
      </c>
      <c r="I280" s="1160" t="s">
        <v>2482</v>
      </c>
      <c r="J280" s="1160" t="s">
        <v>2005</v>
      </c>
      <c r="K280" s="1160" t="s">
        <v>2003</v>
      </c>
      <c r="L280" s="1160" t="s">
        <v>2003</v>
      </c>
      <c r="N280" s="1160" t="s">
        <v>1877</v>
      </c>
      <c r="O280" s="1160" t="s">
        <v>1904</v>
      </c>
    </row>
    <row r="281" spans="1:15">
      <c r="A281" s="1159">
        <v>1144261501</v>
      </c>
      <c r="D281" s="1160" t="s">
        <v>2483</v>
      </c>
      <c r="E281" s="1160" t="s">
        <v>2484</v>
      </c>
      <c r="F281" s="1160" t="s">
        <v>152</v>
      </c>
      <c r="G281" s="1160" t="s">
        <v>1874</v>
      </c>
      <c r="H281" s="1160" t="s">
        <v>985</v>
      </c>
      <c r="I281" s="1160" t="s">
        <v>2484</v>
      </c>
      <c r="J281" s="1160" t="s">
        <v>1903</v>
      </c>
      <c r="K281" s="1160" t="s">
        <v>985</v>
      </c>
      <c r="L281" s="1160" t="s">
        <v>985</v>
      </c>
      <c r="N281" s="1160" t="s">
        <v>1877</v>
      </c>
      <c r="O281" s="1160" t="s">
        <v>1904</v>
      </c>
    </row>
    <row r="282" spans="1:15">
      <c r="A282" s="1159">
        <v>1162805460</v>
      </c>
      <c r="D282" s="1160" t="s">
        <v>2485</v>
      </c>
      <c r="E282" s="1160" t="s">
        <v>2486</v>
      </c>
      <c r="F282" s="1160" t="s">
        <v>229</v>
      </c>
      <c r="G282" s="1160" t="s">
        <v>1908</v>
      </c>
      <c r="H282" s="1160" t="s">
        <v>984</v>
      </c>
      <c r="I282" s="1160" t="s">
        <v>2486</v>
      </c>
      <c r="J282" s="1160" t="s">
        <v>1876</v>
      </c>
      <c r="K282" s="1160" t="s">
        <v>1925</v>
      </c>
      <c r="L282" s="1160" t="s">
        <v>984</v>
      </c>
      <c r="N282" s="1160" t="s">
        <v>1877</v>
      </c>
      <c r="O282" s="1160" t="s">
        <v>1878</v>
      </c>
    </row>
    <row r="283" spans="1:15">
      <c r="A283" s="1159">
        <v>1165362584</v>
      </c>
      <c r="D283" s="1160" t="s">
        <v>2487</v>
      </c>
      <c r="E283" s="1160" t="s">
        <v>2488</v>
      </c>
      <c r="F283" s="1160" t="s">
        <v>143</v>
      </c>
      <c r="G283" s="1160" t="s">
        <v>1848</v>
      </c>
      <c r="H283" s="1160" t="s">
        <v>1890</v>
      </c>
      <c r="I283" s="1160" t="s">
        <v>2488</v>
      </c>
      <c r="J283" s="1160" t="s">
        <v>1892</v>
      </c>
      <c r="K283" s="1160" t="s">
        <v>1893</v>
      </c>
      <c r="L283" s="1160" t="s">
        <v>1890</v>
      </c>
      <c r="N283" s="1160" t="s">
        <v>1894</v>
      </c>
      <c r="O283" s="1160" t="s">
        <v>2064</v>
      </c>
    </row>
    <row r="284" spans="1:15">
      <c r="A284" s="1159">
        <v>1148839096</v>
      </c>
      <c r="D284" s="1160" t="s">
        <v>2489</v>
      </c>
      <c r="E284" s="1160" t="s">
        <v>2490</v>
      </c>
      <c r="F284" s="1160" t="s">
        <v>143</v>
      </c>
      <c r="G284" s="1160" t="s">
        <v>1848</v>
      </c>
      <c r="H284" s="1160" t="s">
        <v>1890</v>
      </c>
      <c r="I284" s="1160" t="s">
        <v>2490</v>
      </c>
      <c r="J284" s="1160" t="s">
        <v>1892</v>
      </c>
      <c r="K284" s="1160" t="s">
        <v>1893</v>
      </c>
      <c r="L284" s="1160" t="s">
        <v>1890</v>
      </c>
      <c r="N284" s="1160" t="s">
        <v>1877</v>
      </c>
      <c r="O284" s="1160" t="s">
        <v>1973</v>
      </c>
    </row>
    <row r="285" spans="1:15">
      <c r="A285" s="1159">
        <v>1164215080</v>
      </c>
      <c r="D285" s="1160" t="s">
        <v>2491</v>
      </c>
      <c r="E285" s="1160" t="s">
        <v>2492</v>
      </c>
      <c r="F285" s="1160" t="s">
        <v>143</v>
      </c>
      <c r="G285" s="1160" t="s">
        <v>1848</v>
      </c>
      <c r="H285" s="1160" t="s">
        <v>1890</v>
      </c>
      <c r="I285" s="1160" t="s">
        <v>2492</v>
      </c>
      <c r="J285" s="1160" t="s">
        <v>1892</v>
      </c>
      <c r="K285" s="1160" t="s">
        <v>1893</v>
      </c>
      <c r="L285" s="1160" t="s">
        <v>1890</v>
      </c>
      <c r="N285" s="1160" t="s">
        <v>1877</v>
      </c>
      <c r="O285" s="1160" t="s">
        <v>2014</v>
      </c>
    </row>
    <row r="286" spans="1:15">
      <c r="A286" s="1159">
        <v>1148236046</v>
      </c>
      <c r="D286" s="1160" t="s">
        <v>2493</v>
      </c>
      <c r="E286" s="1160" t="s">
        <v>2494</v>
      </c>
      <c r="F286" s="1160" t="s">
        <v>143</v>
      </c>
      <c r="G286" s="1160" t="s">
        <v>1848</v>
      </c>
      <c r="H286" s="1160" t="s">
        <v>1890</v>
      </c>
      <c r="I286" s="1160" t="s">
        <v>2494</v>
      </c>
      <c r="J286" s="1160" t="s">
        <v>1892</v>
      </c>
      <c r="K286" s="1160" t="s">
        <v>1893</v>
      </c>
      <c r="L286" s="1160" t="s">
        <v>1890</v>
      </c>
      <c r="N286" s="1160" t="s">
        <v>1877</v>
      </c>
      <c r="O286" s="1160" t="s">
        <v>1973</v>
      </c>
    </row>
    <row r="287" spans="1:15">
      <c r="A287" s="1159">
        <v>1142239939</v>
      </c>
      <c r="D287" s="1160" t="s">
        <v>2495</v>
      </c>
      <c r="E287" s="1160" t="s">
        <v>2496</v>
      </c>
      <c r="F287" s="1160" t="s">
        <v>143</v>
      </c>
      <c r="G287" s="1160" t="s">
        <v>1848</v>
      </c>
      <c r="H287" s="1160" t="s">
        <v>1890</v>
      </c>
      <c r="I287" s="1160" t="s">
        <v>2496</v>
      </c>
      <c r="J287" s="1160" t="s">
        <v>1892</v>
      </c>
      <c r="K287" s="1160" t="s">
        <v>1893</v>
      </c>
      <c r="L287" s="1160" t="s">
        <v>1890</v>
      </c>
      <c r="N287" s="1160" t="s">
        <v>1877</v>
      </c>
      <c r="O287" s="1160" t="s">
        <v>2014</v>
      </c>
    </row>
    <row r="288" spans="1:15">
      <c r="A288" s="1159">
        <v>1142934315</v>
      </c>
      <c r="D288" s="1160" t="s">
        <v>2497</v>
      </c>
      <c r="E288" s="1160" t="s">
        <v>2498</v>
      </c>
      <c r="F288" s="1160" t="s">
        <v>143</v>
      </c>
      <c r="G288" s="1160" t="s">
        <v>1848</v>
      </c>
      <c r="H288" s="1160" t="s">
        <v>1890</v>
      </c>
      <c r="I288" s="1160" t="s">
        <v>2498</v>
      </c>
      <c r="J288" s="1160" t="s">
        <v>1892</v>
      </c>
      <c r="K288" s="1160" t="s">
        <v>1893</v>
      </c>
      <c r="L288" s="1160" t="s">
        <v>1890</v>
      </c>
      <c r="N288" s="1160" t="s">
        <v>1877</v>
      </c>
      <c r="O288" s="1160" t="s">
        <v>2014</v>
      </c>
    </row>
    <row r="289" spans="1:15">
      <c r="A289" s="1159">
        <v>1169837227</v>
      </c>
      <c r="D289" s="1160" t="s">
        <v>2499</v>
      </c>
      <c r="E289" s="1160" t="s">
        <v>2500</v>
      </c>
      <c r="F289" s="1160" t="s">
        <v>153</v>
      </c>
      <c r="G289" s="1160" t="s">
        <v>1885</v>
      </c>
      <c r="H289" s="1160" t="s">
        <v>163</v>
      </c>
      <c r="I289" s="1160" t="s">
        <v>2500</v>
      </c>
      <c r="J289" s="1160" t="s">
        <v>1887</v>
      </c>
      <c r="K289" s="1160" t="s">
        <v>163</v>
      </c>
      <c r="L289" s="1160" t="s">
        <v>163</v>
      </c>
      <c r="N289" s="1160" t="s">
        <v>1894</v>
      </c>
      <c r="O289" s="1160" t="s">
        <v>2064</v>
      </c>
    </row>
    <row r="290" spans="1:15">
      <c r="A290" s="1159">
        <v>1170179767</v>
      </c>
      <c r="D290" s="1160" t="s">
        <v>2501</v>
      </c>
      <c r="E290" s="1160" t="s">
        <v>2502</v>
      </c>
      <c r="F290" s="1160" t="s">
        <v>135</v>
      </c>
      <c r="G290" s="1160" t="s">
        <v>1848</v>
      </c>
      <c r="H290" s="1160" t="s">
        <v>1890</v>
      </c>
      <c r="I290" s="1160" t="s">
        <v>2502</v>
      </c>
      <c r="J290" s="1160" t="s">
        <v>1892</v>
      </c>
      <c r="K290" s="1160" t="s">
        <v>1893</v>
      </c>
      <c r="L290" s="1160" t="s">
        <v>1890</v>
      </c>
      <c r="N290" s="1160" t="s">
        <v>1877</v>
      </c>
      <c r="O290" s="1160" t="s">
        <v>1888</v>
      </c>
    </row>
    <row r="291" spans="1:15">
      <c r="A291" s="1159">
        <v>1145078482</v>
      </c>
      <c r="D291" s="1160" t="s">
        <v>2503</v>
      </c>
      <c r="E291" s="1160" t="s">
        <v>2504</v>
      </c>
      <c r="F291" s="1160" t="s">
        <v>229</v>
      </c>
      <c r="G291" s="1160" t="s">
        <v>1908</v>
      </c>
      <c r="H291" s="1160" t="s">
        <v>986</v>
      </c>
      <c r="I291" s="1160" t="s">
        <v>2504</v>
      </c>
      <c r="J291" s="1160" t="s">
        <v>1848</v>
      </c>
      <c r="K291" s="1160" t="s">
        <v>1946</v>
      </c>
      <c r="L291" s="1160" t="s">
        <v>986</v>
      </c>
      <c r="N291" s="1160" t="s">
        <v>1894</v>
      </c>
      <c r="O291" s="1160" t="s">
        <v>1895</v>
      </c>
    </row>
    <row r="292" spans="1:15">
      <c r="A292" s="1159">
        <v>1165496747</v>
      </c>
      <c r="D292" s="1160" t="s">
        <v>2505</v>
      </c>
      <c r="E292" s="1160" t="s">
        <v>2506</v>
      </c>
      <c r="F292" s="1160" t="s">
        <v>143</v>
      </c>
      <c r="G292" s="1160" t="s">
        <v>1880</v>
      </c>
      <c r="H292" s="1160" t="s">
        <v>1001</v>
      </c>
      <c r="I292" s="1160" t="s">
        <v>2506</v>
      </c>
      <c r="J292" s="1160" t="s">
        <v>1876</v>
      </c>
      <c r="K292" s="1160" t="s">
        <v>1882</v>
      </c>
      <c r="L292" s="1160" t="s">
        <v>1001</v>
      </c>
      <c r="N292" s="1160" t="s">
        <v>1894</v>
      </c>
      <c r="O292" s="1160" t="s">
        <v>1919</v>
      </c>
    </row>
    <row r="293" spans="1:15">
      <c r="A293" s="1159">
        <v>1160566403</v>
      </c>
      <c r="D293" s="1160" t="s">
        <v>2507</v>
      </c>
      <c r="E293" s="1160" t="s">
        <v>2508</v>
      </c>
      <c r="F293" s="1160" t="s">
        <v>146</v>
      </c>
      <c r="G293" s="1160" t="s">
        <v>1985</v>
      </c>
      <c r="H293" s="1160" t="s">
        <v>983</v>
      </c>
      <c r="I293" s="1160" t="s">
        <v>2508</v>
      </c>
      <c r="J293" s="1160" t="s">
        <v>1876</v>
      </c>
      <c r="K293" s="1160" t="s">
        <v>983</v>
      </c>
      <c r="L293" s="1160" t="s">
        <v>983</v>
      </c>
      <c r="N293" s="1160" t="s">
        <v>1877</v>
      </c>
      <c r="O293" s="1160" t="s">
        <v>1900</v>
      </c>
    </row>
    <row r="294" spans="1:15">
      <c r="A294" s="1159">
        <v>1142637736</v>
      </c>
      <c r="D294" s="1160" t="s">
        <v>2509</v>
      </c>
      <c r="E294" s="1160" t="s">
        <v>2510</v>
      </c>
      <c r="F294" s="1160" t="s">
        <v>139</v>
      </c>
      <c r="G294" s="1160" t="s">
        <v>1880</v>
      </c>
      <c r="H294" s="1160" t="s">
        <v>1001</v>
      </c>
      <c r="I294" s="1160" t="s">
        <v>2510</v>
      </c>
      <c r="J294" s="1160" t="s">
        <v>1876</v>
      </c>
      <c r="K294" s="1160" t="s">
        <v>1882</v>
      </c>
      <c r="L294" s="1160" t="s">
        <v>1001</v>
      </c>
      <c r="N294" s="1160" t="s">
        <v>1877</v>
      </c>
      <c r="O294" s="1160" t="s">
        <v>1883</v>
      </c>
    </row>
    <row r="295" spans="1:15">
      <c r="A295" s="1159">
        <v>1161224929</v>
      </c>
      <c r="D295" s="1160" t="s">
        <v>2511</v>
      </c>
      <c r="E295" s="1160" t="s">
        <v>2512</v>
      </c>
      <c r="F295" s="1160" t="s">
        <v>146</v>
      </c>
      <c r="G295" s="1160" t="s">
        <v>1897</v>
      </c>
      <c r="H295" s="1160" t="s">
        <v>134</v>
      </c>
      <c r="I295" s="1160" t="s">
        <v>2512</v>
      </c>
      <c r="J295" s="1160" t="s">
        <v>1899</v>
      </c>
      <c r="K295" s="1160" t="s">
        <v>134</v>
      </c>
      <c r="L295" s="1160" t="s">
        <v>134</v>
      </c>
      <c r="N295" s="1160" t="s">
        <v>1877</v>
      </c>
      <c r="O295" s="1160" t="s">
        <v>1900</v>
      </c>
    </row>
    <row r="296" spans="1:15">
      <c r="A296" s="1159">
        <v>1168981596</v>
      </c>
      <c r="D296" s="1160" t="s">
        <v>2513</v>
      </c>
      <c r="E296" s="1160" t="s">
        <v>2514</v>
      </c>
      <c r="F296" s="1160" t="s">
        <v>135</v>
      </c>
      <c r="G296" s="1160" t="s">
        <v>1880</v>
      </c>
      <c r="H296" s="1160" t="s">
        <v>1001</v>
      </c>
      <c r="I296" s="1160" t="s">
        <v>2514</v>
      </c>
      <c r="J296" s="1160" t="s">
        <v>1876</v>
      </c>
      <c r="K296" s="1160" t="s">
        <v>1882</v>
      </c>
      <c r="L296" s="1160" t="s">
        <v>1001</v>
      </c>
      <c r="N296" s="1160" t="s">
        <v>1877</v>
      </c>
      <c r="O296" s="1160" t="s">
        <v>1922</v>
      </c>
    </row>
    <row r="297" spans="1:15">
      <c r="A297" s="1159">
        <v>1160522265</v>
      </c>
      <c r="D297" s="1160" t="s">
        <v>2515</v>
      </c>
      <c r="E297" s="1160" t="s">
        <v>872</v>
      </c>
      <c r="F297" s="1160" t="s">
        <v>152</v>
      </c>
      <c r="G297" s="1160" t="s">
        <v>1874</v>
      </c>
      <c r="H297" s="1160" t="s">
        <v>34</v>
      </c>
      <c r="I297" s="1160" t="s">
        <v>872</v>
      </c>
      <c r="J297" s="1160" t="s">
        <v>1862</v>
      </c>
      <c r="K297" s="1160" t="s">
        <v>34</v>
      </c>
      <c r="L297" s="1160" t="s">
        <v>34</v>
      </c>
      <c r="N297" s="1160" t="s">
        <v>1877</v>
      </c>
      <c r="O297" s="1160" t="s">
        <v>1904</v>
      </c>
    </row>
    <row r="298" spans="1:15">
      <c r="A298" s="1159">
        <v>1149178387</v>
      </c>
      <c r="D298" s="1160" t="s">
        <v>2516</v>
      </c>
      <c r="E298" s="1160" t="s">
        <v>2517</v>
      </c>
      <c r="F298" s="1160" t="s">
        <v>153</v>
      </c>
      <c r="G298" s="1160" t="s">
        <v>1880</v>
      </c>
      <c r="H298" s="1160" t="s">
        <v>1992</v>
      </c>
      <c r="I298" s="1160" t="s">
        <v>2517</v>
      </c>
      <c r="J298" s="1160" t="s">
        <v>1994</v>
      </c>
      <c r="K298" s="1160" t="s">
        <v>1995</v>
      </c>
      <c r="L298" s="1160" t="s">
        <v>1992</v>
      </c>
      <c r="N298" s="1160" t="s">
        <v>1877</v>
      </c>
      <c r="O298" s="1160" t="s">
        <v>1883</v>
      </c>
    </row>
    <row r="299" spans="1:15">
      <c r="A299" s="1159">
        <v>1164550353</v>
      </c>
      <c r="D299" s="1160" t="s">
        <v>2518</v>
      </c>
      <c r="E299" s="1160" t="s">
        <v>2519</v>
      </c>
      <c r="F299" s="1160" t="s">
        <v>135</v>
      </c>
      <c r="G299" s="1160" t="s">
        <v>1848</v>
      </c>
      <c r="H299" s="1160" t="s">
        <v>1890</v>
      </c>
      <c r="I299" s="1160" t="s">
        <v>2519</v>
      </c>
      <c r="J299" s="1160" t="s">
        <v>1892</v>
      </c>
      <c r="K299" s="1160" t="s">
        <v>1893</v>
      </c>
      <c r="L299" s="1160" t="s">
        <v>1890</v>
      </c>
      <c r="N299" s="1160" t="s">
        <v>1877</v>
      </c>
      <c r="O299" s="1160" t="s">
        <v>1888</v>
      </c>
    </row>
    <row r="300" spans="1:15">
      <c r="A300" s="1159">
        <v>1161040168</v>
      </c>
      <c r="D300" s="1160" t="s">
        <v>2520</v>
      </c>
      <c r="E300" s="1160" t="s">
        <v>2521</v>
      </c>
      <c r="F300" s="1160" t="s">
        <v>152</v>
      </c>
      <c r="G300" s="1160" t="s">
        <v>1874</v>
      </c>
      <c r="H300" s="1160" t="s">
        <v>34</v>
      </c>
      <c r="I300" s="1160" t="s">
        <v>2521</v>
      </c>
      <c r="J300" s="1160" t="s">
        <v>1862</v>
      </c>
      <c r="K300" s="1160" t="s">
        <v>34</v>
      </c>
      <c r="L300" s="1160" t="s">
        <v>34</v>
      </c>
      <c r="N300" s="1160" t="s">
        <v>1877</v>
      </c>
      <c r="O300" s="1160" t="s">
        <v>1904</v>
      </c>
    </row>
    <row r="301" spans="1:15">
      <c r="A301" s="1159">
        <v>1149799059</v>
      </c>
      <c r="D301" s="1160" t="s">
        <v>2522</v>
      </c>
      <c r="E301" s="1160" t="s">
        <v>2523</v>
      </c>
      <c r="F301" s="1160" t="s">
        <v>143</v>
      </c>
      <c r="G301" s="1160" t="s">
        <v>1880</v>
      </c>
      <c r="H301" s="1160" t="s">
        <v>1002</v>
      </c>
      <c r="I301" s="1160" t="s">
        <v>2523</v>
      </c>
      <c r="J301" s="1160" t="s">
        <v>1959</v>
      </c>
      <c r="K301" s="1160" t="s">
        <v>1960</v>
      </c>
      <c r="L301" s="1160" t="s">
        <v>1002</v>
      </c>
      <c r="N301" s="1160" t="s">
        <v>1894</v>
      </c>
      <c r="O301" s="1160" t="s">
        <v>1919</v>
      </c>
    </row>
    <row r="302" spans="1:15">
      <c r="A302" s="1159">
        <v>1170311626</v>
      </c>
      <c r="D302" s="1160" t="s">
        <v>2524</v>
      </c>
      <c r="E302" s="1160" t="s">
        <v>623</v>
      </c>
      <c r="F302" s="1160" t="s">
        <v>135</v>
      </c>
      <c r="G302" s="1160" t="s">
        <v>1848</v>
      </c>
      <c r="H302" s="1160" t="s">
        <v>1890</v>
      </c>
      <c r="I302" s="1160" t="s">
        <v>623</v>
      </c>
      <c r="J302" s="1160" t="s">
        <v>1892</v>
      </c>
      <c r="K302" s="1160" t="s">
        <v>1893</v>
      </c>
      <c r="L302" s="1160" t="s">
        <v>1890</v>
      </c>
      <c r="N302" s="1160" t="s">
        <v>1894</v>
      </c>
      <c r="O302" s="1160" t="s">
        <v>1895</v>
      </c>
    </row>
    <row r="303" spans="1:15">
      <c r="A303" s="1159">
        <v>1164003965</v>
      </c>
      <c r="D303" s="1160" t="s">
        <v>2525</v>
      </c>
      <c r="E303" s="1160" t="s">
        <v>2526</v>
      </c>
      <c r="F303" s="1160" t="s">
        <v>152</v>
      </c>
      <c r="G303" s="1160" t="s">
        <v>1874</v>
      </c>
      <c r="H303" s="1160" t="s">
        <v>986</v>
      </c>
      <c r="I303" s="1160" t="s">
        <v>2526</v>
      </c>
      <c r="J303" s="1160" t="s">
        <v>1848</v>
      </c>
      <c r="K303" s="1160" t="s">
        <v>1946</v>
      </c>
      <c r="L303" s="1160" t="s">
        <v>986</v>
      </c>
      <c r="N303" s="1160" t="s">
        <v>1894</v>
      </c>
      <c r="O303" s="1160" t="s">
        <v>1895</v>
      </c>
    </row>
    <row r="304" spans="1:15">
      <c r="A304" s="1159">
        <v>1165520207</v>
      </c>
      <c r="D304" s="1160" t="s">
        <v>2527</v>
      </c>
      <c r="E304" s="1160" t="s">
        <v>2528</v>
      </c>
      <c r="F304" s="1160" t="s">
        <v>153</v>
      </c>
      <c r="G304" s="1160" t="s">
        <v>1880</v>
      </c>
      <c r="H304" s="1160" t="s">
        <v>1001</v>
      </c>
      <c r="I304" s="1160" t="s">
        <v>2528</v>
      </c>
      <c r="J304" s="1160" t="s">
        <v>1876</v>
      </c>
      <c r="K304" s="1160" t="s">
        <v>1882</v>
      </c>
      <c r="L304" s="1160" t="s">
        <v>1001</v>
      </c>
      <c r="N304" s="1160" t="s">
        <v>1877</v>
      </c>
      <c r="O304" s="1160" t="s">
        <v>1883</v>
      </c>
    </row>
    <row r="305" spans="1:15">
      <c r="A305" s="1159">
        <v>1173171563</v>
      </c>
      <c r="D305" s="1160" t="s">
        <v>2529</v>
      </c>
      <c r="E305" s="1160" t="s">
        <v>2530</v>
      </c>
      <c r="F305" s="1160" t="s">
        <v>152</v>
      </c>
      <c r="G305" s="1160" t="s">
        <v>1874</v>
      </c>
      <c r="H305" s="1160" t="s">
        <v>984</v>
      </c>
      <c r="I305" s="1160" t="s">
        <v>2530</v>
      </c>
      <c r="J305" s="1160" t="s">
        <v>1876</v>
      </c>
      <c r="K305" s="1160" t="s">
        <v>984</v>
      </c>
      <c r="L305" s="1160" t="s">
        <v>984</v>
      </c>
      <c r="N305" s="1160" t="s">
        <v>1877</v>
      </c>
      <c r="O305" s="1160" t="s">
        <v>1904</v>
      </c>
    </row>
    <row r="306" spans="1:15">
      <c r="A306" s="1159">
        <v>1162844972</v>
      </c>
      <c r="D306" s="1160" t="s">
        <v>2531</v>
      </c>
      <c r="E306" s="1160" t="s">
        <v>2532</v>
      </c>
      <c r="F306" s="1160" t="s">
        <v>143</v>
      </c>
      <c r="G306" s="1160" t="s">
        <v>1862</v>
      </c>
      <c r="H306" s="1160" t="s">
        <v>34</v>
      </c>
      <c r="I306" s="1160" t="s">
        <v>2532</v>
      </c>
      <c r="J306" s="1160" t="s">
        <v>1989</v>
      </c>
      <c r="K306" s="1160" t="s">
        <v>1990</v>
      </c>
      <c r="L306" s="1160" t="s">
        <v>34</v>
      </c>
      <c r="N306" s="1160" t="s">
        <v>1877</v>
      </c>
      <c r="O306" s="1160" t="s">
        <v>1900</v>
      </c>
    </row>
    <row r="307" spans="1:15">
      <c r="A307" s="1159">
        <v>1146385985</v>
      </c>
      <c r="D307" s="1160" t="s">
        <v>2533</v>
      </c>
      <c r="E307" s="1160" t="s">
        <v>2534</v>
      </c>
      <c r="F307" s="1160" t="s">
        <v>104</v>
      </c>
      <c r="G307" s="1160" t="s">
        <v>1908</v>
      </c>
      <c r="H307" s="1160" t="s">
        <v>34</v>
      </c>
      <c r="I307" s="1160" t="s">
        <v>2534</v>
      </c>
      <c r="J307" s="1160" t="s">
        <v>1862</v>
      </c>
      <c r="K307" s="1160" t="s">
        <v>34</v>
      </c>
      <c r="L307" s="1160" t="s">
        <v>34</v>
      </c>
      <c r="N307" s="1160" t="s">
        <v>1877</v>
      </c>
      <c r="O307" s="1160" t="s">
        <v>1878</v>
      </c>
    </row>
    <row r="308" spans="1:15">
      <c r="A308" s="1159">
        <v>1142660084</v>
      </c>
      <c r="D308" s="1160" t="s">
        <v>2535</v>
      </c>
      <c r="E308" s="1160" t="s">
        <v>2536</v>
      </c>
      <c r="F308" s="1160" t="s">
        <v>135</v>
      </c>
      <c r="G308" s="1160" t="s">
        <v>2141</v>
      </c>
      <c r="H308" s="1160" t="s">
        <v>986</v>
      </c>
      <c r="I308" s="1160" t="s">
        <v>2536</v>
      </c>
      <c r="J308" s="1160" t="s">
        <v>1848</v>
      </c>
      <c r="K308" s="1160" t="s">
        <v>986</v>
      </c>
      <c r="L308" s="1160" t="s">
        <v>986</v>
      </c>
      <c r="N308" s="1160" t="s">
        <v>1877</v>
      </c>
      <c r="O308" s="1160" t="s">
        <v>1888</v>
      </c>
    </row>
    <row r="309" spans="1:15">
      <c r="A309" s="1159">
        <v>1149667363</v>
      </c>
      <c r="D309" s="1160" t="s">
        <v>2537</v>
      </c>
      <c r="E309" s="1160" t="s">
        <v>2538</v>
      </c>
      <c r="F309" s="1160" t="s">
        <v>104</v>
      </c>
      <c r="G309" s="1160" t="s">
        <v>1908</v>
      </c>
      <c r="H309" s="1160" t="s">
        <v>985</v>
      </c>
      <c r="I309" s="1160" t="s">
        <v>2538</v>
      </c>
      <c r="J309" s="1160" t="s">
        <v>1903</v>
      </c>
      <c r="K309" s="1160" t="s">
        <v>985</v>
      </c>
      <c r="L309" s="1160" t="s">
        <v>985</v>
      </c>
      <c r="N309" s="1160" t="s">
        <v>1877</v>
      </c>
      <c r="O309" s="1160" t="s">
        <v>1878</v>
      </c>
    </row>
    <row r="310" spans="1:15">
      <c r="A310" s="1159">
        <v>1143671791</v>
      </c>
      <c r="D310" s="1160" t="s">
        <v>2539</v>
      </c>
      <c r="E310" s="1160" t="s">
        <v>2540</v>
      </c>
      <c r="F310" s="1160" t="s">
        <v>153</v>
      </c>
      <c r="G310" s="1160" t="s">
        <v>1880</v>
      </c>
      <c r="H310" s="1160" t="s">
        <v>1001</v>
      </c>
      <c r="I310" s="1160" t="s">
        <v>2540</v>
      </c>
      <c r="J310" s="1160" t="s">
        <v>1876</v>
      </c>
      <c r="K310" s="1160" t="s">
        <v>1882</v>
      </c>
      <c r="L310" s="1160" t="s">
        <v>1001</v>
      </c>
      <c r="N310" s="1160" t="s">
        <v>1877</v>
      </c>
      <c r="O310" s="1160" t="s">
        <v>1883</v>
      </c>
    </row>
    <row r="311" spans="1:15">
      <c r="A311" s="1159">
        <v>1160476355</v>
      </c>
      <c r="D311" s="1160" t="s">
        <v>2541</v>
      </c>
      <c r="E311" s="1160" t="s">
        <v>2542</v>
      </c>
      <c r="F311" s="1160" t="s">
        <v>143</v>
      </c>
      <c r="G311" s="1160" t="s">
        <v>1848</v>
      </c>
      <c r="H311" s="1160" t="s">
        <v>1890</v>
      </c>
      <c r="I311" s="1160" t="s">
        <v>2542</v>
      </c>
      <c r="J311" s="1160" t="s">
        <v>1892</v>
      </c>
      <c r="K311" s="1160" t="s">
        <v>1893</v>
      </c>
      <c r="L311" s="1160" t="s">
        <v>1890</v>
      </c>
      <c r="N311" s="1160" t="s">
        <v>1877</v>
      </c>
      <c r="O311" s="1160" t="s">
        <v>1973</v>
      </c>
    </row>
    <row r="312" spans="1:15">
      <c r="A312" s="1159">
        <v>1162782388</v>
      </c>
      <c r="D312" s="1160" t="s">
        <v>2543</v>
      </c>
      <c r="E312" s="1160" t="s">
        <v>2544</v>
      </c>
      <c r="F312" s="1160" t="s">
        <v>139</v>
      </c>
      <c r="G312" s="1160" t="s">
        <v>1848</v>
      </c>
      <c r="H312" s="1160" t="s">
        <v>1890</v>
      </c>
      <c r="I312" s="1160" t="s">
        <v>2544</v>
      </c>
      <c r="J312" s="1160" t="s">
        <v>1892</v>
      </c>
      <c r="K312" s="1160" t="s">
        <v>1893</v>
      </c>
      <c r="L312" s="1160" t="s">
        <v>1890</v>
      </c>
      <c r="N312" s="1160" t="s">
        <v>1894</v>
      </c>
      <c r="O312" s="1160" t="s">
        <v>1941</v>
      </c>
    </row>
    <row r="313" spans="1:15">
      <c r="A313" s="1159">
        <v>1142139840</v>
      </c>
      <c r="D313" s="1160" t="s">
        <v>2545</v>
      </c>
      <c r="E313" s="1160" t="s">
        <v>2546</v>
      </c>
      <c r="F313" s="1160" t="s">
        <v>143</v>
      </c>
      <c r="G313" s="1160" t="s">
        <v>1848</v>
      </c>
      <c r="H313" s="1160" t="s">
        <v>1890</v>
      </c>
      <c r="I313" s="1160" t="s">
        <v>2546</v>
      </c>
      <c r="J313" s="1160" t="s">
        <v>1892</v>
      </c>
      <c r="K313" s="1160" t="s">
        <v>1893</v>
      </c>
      <c r="L313" s="1160" t="s">
        <v>1890</v>
      </c>
      <c r="N313" s="1160" t="s">
        <v>1877</v>
      </c>
      <c r="O313" s="1160" t="s">
        <v>2014</v>
      </c>
    </row>
    <row r="314" spans="1:15">
      <c r="A314" s="1159">
        <v>1145024296</v>
      </c>
      <c r="D314" s="1160" t="s">
        <v>2547</v>
      </c>
      <c r="E314" s="1160" t="s">
        <v>2548</v>
      </c>
      <c r="F314" s="1160" t="s">
        <v>143</v>
      </c>
      <c r="G314" s="1160" t="s">
        <v>1848</v>
      </c>
      <c r="H314" s="1160" t="s">
        <v>1890</v>
      </c>
      <c r="I314" s="1160" t="s">
        <v>2548</v>
      </c>
      <c r="J314" s="1160" t="s">
        <v>1892</v>
      </c>
      <c r="K314" s="1160" t="s">
        <v>1893</v>
      </c>
      <c r="L314" s="1160" t="s">
        <v>1890</v>
      </c>
      <c r="N314" s="1160" t="s">
        <v>1894</v>
      </c>
      <c r="O314" s="1160" t="s">
        <v>2064</v>
      </c>
    </row>
    <row r="315" spans="1:15">
      <c r="A315" s="1159">
        <v>1143751593</v>
      </c>
      <c r="D315" s="1160" t="s">
        <v>2549</v>
      </c>
      <c r="E315" s="1160" t="s">
        <v>2550</v>
      </c>
      <c r="F315" s="1160" t="s">
        <v>143</v>
      </c>
      <c r="G315" s="1160" t="s">
        <v>1848</v>
      </c>
      <c r="H315" s="1160" t="s">
        <v>1890</v>
      </c>
      <c r="I315" s="1160" t="s">
        <v>2550</v>
      </c>
      <c r="J315" s="1160" t="s">
        <v>1892</v>
      </c>
      <c r="K315" s="1160" t="s">
        <v>1893</v>
      </c>
      <c r="L315" s="1160" t="s">
        <v>1890</v>
      </c>
      <c r="N315" s="1160" t="s">
        <v>1894</v>
      </c>
      <c r="O315" s="1160" t="s">
        <v>2064</v>
      </c>
    </row>
    <row r="316" spans="1:15">
      <c r="A316" s="1159">
        <v>1163939607</v>
      </c>
      <c r="D316" s="1160" t="s">
        <v>2551</v>
      </c>
      <c r="E316" s="1160" t="s">
        <v>2552</v>
      </c>
      <c r="F316" s="1160" t="s">
        <v>143</v>
      </c>
      <c r="G316" s="1160" t="s">
        <v>1848</v>
      </c>
      <c r="H316" s="1160" t="s">
        <v>1890</v>
      </c>
      <c r="I316" s="1160" t="s">
        <v>2552</v>
      </c>
      <c r="J316" s="1160" t="s">
        <v>1892</v>
      </c>
      <c r="K316" s="1160" t="s">
        <v>1893</v>
      </c>
      <c r="L316" s="1160" t="s">
        <v>1890</v>
      </c>
      <c r="N316" s="1160" t="s">
        <v>1877</v>
      </c>
      <c r="O316" s="1160" t="s">
        <v>1973</v>
      </c>
    </row>
    <row r="317" spans="1:15">
      <c r="A317" s="1159">
        <v>1143833326</v>
      </c>
      <c r="D317" s="1160" t="s">
        <v>2553</v>
      </c>
      <c r="E317" s="1160" t="s">
        <v>2554</v>
      </c>
      <c r="F317" s="1160" t="s">
        <v>152</v>
      </c>
      <c r="G317" s="1160" t="s">
        <v>1874</v>
      </c>
      <c r="H317" s="1160" t="s">
        <v>984</v>
      </c>
      <c r="I317" s="1160" t="s">
        <v>2554</v>
      </c>
      <c r="J317" s="1160" t="s">
        <v>1876</v>
      </c>
      <c r="K317" s="1160" t="s">
        <v>984</v>
      </c>
      <c r="L317" s="1160" t="s">
        <v>984</v>
      </c>
      <c r="N317" s="1160" t="s">
        <v>1877</v>
      </c>
      <c r="O317" s="1160" t="s">
        <v>1878</v>
      </c>
    </row>
    <row r="318" spans="1:15">
      <c r="A318" s="1159">
        <v>1167694042</v>
      </c>
      <c r="D318" s="1160" t="s">
        <v>2555</v>
      </c>
      <c r="E318" s="1160" t="s">
        <v>2556</v>
      </c>
      <c r="F318" s="1160" t="s">
        <v>139</v>
      </c>
      <c r="G318" s="1160" t="s">
        <v>1848</v>
      </c>
      <c r="H318" s="1160" t="s">
        <v>1890</v>
      </c>
      <c r="I318" s="1160" t="s">
        <v>2556</v>
      </c>
      <c r="J318" s="1160" t="s">
        <v>1892</v>
      </c>
      <c r="K318" s="1160" t="s">
        <v>1893</v>
      </c>
      <c r="L318" s="1160" t="s">
        <v>1890</v>
      </c>
      <c r="N318" s="1160" t="s">
        <v>1894</v>
      </c>
      <c r="O318" s="1160" t="s">
        <v>1941</v>
      </c>
    </row>
    <row r="319" spans="1:15">
      <c r="A319" s="1159">
        <v>1163439582</v>
      </c>
      <c r="D319" s="1160" t="s">
        <v>2557</v>
      </c>
      <c r="E319" s="1160" t="s">
        <v>2558</v>
      </c>
      <c r="F319" s="1160" t="s">
        <v>152</v>
      </c>
      <c r="G319" s="1160" t="s">
        <v>1874</v>
      </c>
      <c r="H319" s="1160" t="s">
        <v>34</v>
      </c>
      <c r="I319" s="1160" t="s">
        <v>2558</v>
      </c>
      <c r="J319" s="1160" t="s">
        <v>1862</v>
      </c>
      <c r="K319" s="1160" t="s">
        <v>34</v>
      </c>
      <c r="L319" s="1160" t="s">
        <v>34</v>
      </c>
      <c r="N319" s="1160" t="s">
        <v>1877</v>
      </c>
      <c r="O319" s="1160" t="s">
        <v>1904</v>
      </c>
    </row>
    <row r="320" spans="1:15">
      <c r="A320" s="1159">
        <v>1143400019</v>
      </c>
      <c r="D320" s="1160" t="s">
        <v>2559</v>
      </c>
      <c r="E320" s="1160" t="s">
        <v>2560</v>
      </c>
      <c r="F320" s="1160" t="s">
        <v>143</v>
      </c>
      <c r="G320" s="1160" t="s">
        <v>1848</v>
      </c>
      <c r="H320" s="1160" t="s">
        <v>1890</v>
      </c>
      <c r="I320" s="1160" t="s">
        <v>2560</v>
      </c>
      <c r="J320" s="1160" t="s">
        <v>1892</v>
      </c>
      <c r="K320" s="1160" t="s">
        <v>1893</v>
      </c>
      <c r="L320" s="1160" t="s">
        <v>1890</v>
      </c>
      <c r="N320" s="1160" t="s">
        <v>1877</v>
      </c>
      <c r="O320" s="1160" t="s">
        <v>1973</v>
      </c>
    </row>
    <row r="321" spans="1:15">
      <c r="A321" s="1159">
        <v>1142322107</v>
      </c>
      <c r="D321" s="1160" t="s">
        <v>2561</v>
      </c>
      <c r="E321" s="1160" t="s">
        <v>2562</v>
      </c>
      <c r="F321" s="1160" t="s">
        <v>143</v>
      </c>
      <c r="G321" s="1160" t="s">
        <v>1848</v>
      </c>
      <c r="H321" s="1160" t="s">
        <v>1890</v>
      </c>
      <c r="I321" s="1160" t="s">
        <v>2562</v>
      </c>
      <c r="J321" s="1160" t="s">
        <v>1892</v>
      </c>
      <c r="K321" s="1160" t="s">
        <v>1893</v>
      </c>
      <c r="L321" s="1160" t="s">
        <v>1890</v>
      </c>
      <c r="N321" s="1160" t="s">
        <v>1877</v>
      </c>
      <c r="O321" s="1160" t="s">
        <v>2014</v>
      </c>
    </row>
    <row r="322" spans="1:15">
      <c r="A322" s="1159">
        <v>1169970309</v>
      </c>
      <c r="D322" s="1160" t="s">
        <v>2563</v>
      </c>
      <c r="E322" s="1160" t="s">
        <v>2564</v>
      </c>
      <c r="F322" s="1160" t="s">
        <v>143</v>
      </c>
      <c r="G322" s="1160" t="s">
        <v>1848</v>
      </c>
      <c r="H322" s="1160" t="s">
        <v>1890</v>
      </c>
      <c r="I322" s="1160" t="s">
        <v>2564</v>
      </c>
      <c r="J322" s="1160" t="s">
        <v>1892</v>
      </c>
      <c r="K322" s="1160" t="s">
        <v>1893</v>
      </c>
      <c r="L322" s="1160" t="s">
        <v>1890</v>
      </c>
      <c r="N322" s="1160" t="s">
        <v>1877</v>
      </c>
      <c r="O322" s="1160" t="s">
        <v>1973</v>
      </c>
    </row>
    <row r="323" spans="1:15">
      <c r="A323" s="1159">
        <v>1142318055</v>
      </c>
      <c r="D323" s="1160" t="s">
        <v>2565</v>
      </c>
      <c r="E323" s="1160" t="s">
        <v>2566</v>
      </c>
      <c r="F323" s="1160" t="s">
        <v>143</v>
      </c>
      <c r="G323" s="1160" t="s">
        <v>1848</v>
      </c>
      <c r="H323" s="1160" t="s">
        <v>1890</v>
      </c>
      <c r="I323" s="1160" t="s">
        <v>2566</v>
      </c>
      <c r="J323" s="1160" t="s">
        <v>1892</v>
      </c>
      <c r="K323" s="1160" t="s">
        <v>1893</v>
      </c>
      <c r="L323" s="1160" t="s">
        <v>1890</v>
      </c>
      <c r="N323" s="1160" t="s">
        <v>1877</v>
      </c>
      <c r="O323" s="1160" t="s">
        <v>2014</v>
      </c>
    </row>
    <row r="324" spans="1:15">
      <c r="A324" s="1159">
        <v>1143807536</v>
      </c>
      <c r="D324" s="1160" t="s">
        <v>2567</v>
      </c>
      <c r="E324" s="1160" t="s">
        <v>2568</v>
      </c>
      <c r="F324" s="1160" t="s">
        <v>143</v>
      </c>
      <c r="G324" s="1160" t="s">
        <v>1848</v>
      </c>
      <c r="H324" s="1160" t="s">
        <v>1890</v>
      </c>
      <c r="I324" s="1160" t="s">
        <v>2568</v>
      </c>
      <c r="J324" s="1160" t="s">
        <v>1892</v>
      </c>
      <c r="K324" s="1160" t="s">
        <v>1893</v>
      </c>
      <c r="L324" s="1160" t="s">
        <v>1890</v>
      </c>
      <c r="N324" s="1160" t="s">
        <v>1894</v>
      </c>
      <c r="O324" s="1160" t="s">
        <v>2064</v>
      </c>
    </row>
    <row r="325" spans="1:15">
      <c r="A325" s="1159">
        <v>1144197390</v>
      </c>
      <c r="D325" s="1160" t="s">
        <v>2569</v>
      </c>
      <c r="E325" s="1160" t="s">
        <v>2570</v>
      </c>
      <c r="F325" s="1160" t="s">
        <v>143</v>
      </c>
      <c r="G325" s="1160" t="s">
        <v>1848</v>
      </c>
      <c r="H325" s="1160" t="s">
        <v>1890</v>
      </c>
      <c r="I325" s="1160" t="s">
        <v>2570</v>
      </c>
      <c r="J325" s="1160" t="s">
        <v>1892</v>
      </c>
      <c r="K325" s="1160" t="s">
        <v>1893</v>
      </c>
      <c r="L325" s="1160" t="s">
        <v>1890</v>
      </c>
      <c r="N325" s="1160" t="s">
        <v>1877</v>
      </c>
      <c r="O325" s="1160" t="s">
        <v>1973</v>
      </c>
    </row>
    <row r="326" spans="1:15">
      <c r="A326" s="1160">
        <v>1143208313</v>
      </c>
      <c r="D326" s="1160" t="s">
        <v>2571</v>
      </c>
      <c r="E326" s="1160" t="s">
        <v>2572</v>
      </c>
      <c r="F326" s="1160" t="s">
        <v>143</v>
      </c>
      <c r="G326" s="1160" t="s">
        <v>1848</v>
      </c>
      <c r="H326" s="1160" t="s">
        <v>1890</v>
      </c>
      <c r="I326" s="1160" t="s">
        <v>2572</v>
      </c>
      <c r="J326" s="1160" t="s">
        <v>1892</v>
      </c>
      <c r="K326" s="1160" t="s">
        <v>1893</v>
      </c>
      <c r="L326" s="1160" t="s">
        <v>1890</v>
      </c>
      <c r="N326" s="1160" t="s">
        <v>1877</v>
      </c>
      <c r="O326" s="1160" t="s">
        <v>2014</v>
      </c>
    </row>
    <row r="327" spans="1:15">
      <c r="A327" s="1159">
        <v>1148080519</v>
      </c>
      <c r="D327" s="1160" t="s">
        <v>2573</v>
      </c>
      <c r="E327" s="1160" t="s">
        <v>2574</v>
      </c>
      <c r="F327" s="1160" t="s">
        <v>143</v>
      </c>
      <c r="G327" s="1160" t="s">
        <v>1848</v>
      </c>
      <c r="H327" s="1160" t="s">
        <v>1890</v>
      </c>
      <c r="I327" s="1160" t="s">
        <v>2574</v>
      </c>
      <c r="J327" s="1160" t="s">
        <v>1892</v>
      </c>
      <c r="K327" s="1160" t="s">
        <v>1893</v>
      </c>
      <c r="L327" s="1160" t="s">
        <v>1890</v>
      </c>
      <c r="N327" s="1160" t="s">
        <v>1877</v>
      </c>
      <c r="O327" s="1160" t="s">
        <v>1973</v>
      </c>
    </row>
    <row r="328" spans="1:15">
      <c r="A328" s="1159">
        <v>1144204063</v>
      </c>
      <c r="D328" s="1160" t="s">
        <v>2575</v>
      </c>
      <c r="E328" s="1160" t="s">
        <v>2576</v>
      </c>
      <c r="F328" s="1160" t="s">
        <v>143</v>
      </c>
      <c r="G328" s="1160" t="s">
        <v>1848</v>
      </c>
      <c r="H328" s="1160" t="s">
        <v>1890</v>
      </c>
      <c r="I328" s="1160" t="s">
        <v>2576</v>
      </c>
      <c r="J328" s="1160" t="s">
        <v>1892</v>
      </c>
      <c r="K328" s="1160" t="s">
        <v>1893</v>
      </c>
      <c r="L328" s="1160" t="s">
        <v>1890</v>
      </c>
      <c r="N328" s="1160" t="s">
        <v>1894</v>
      </c>
      <c r="O328" s="1160" t="s">
        <v>2064</v>
      </c>
    </row>
    <row r="329" spans="1:15">
      <c r="A329" s="1159">
        <v>1142784306</v>
      </c>
      <c r="D329" s="1160" t="s">
        <v>2577</v>
      </c>
      <c r="E329" s="1160" t="s">
        <v>2578</v>
      </c>
      <c r="F329" s="1160" t="s">
        <v>143</v>
      </c>
      <c r="G329" s="1160" t="s">
        <v>1862</v>
      </c>
      <c r="H329" s="1160" t="s">
        <v>34</v>
      </c>
      <c r="I329" s="1160" t="s">
        <v>2578</v>
      </c>
      <c r="J329" s="1160" t="s">
        <v>1989</v>
      </c>
      <c r="K329" s="1160" t="s">
        <v>1990</v>
      </c>
      <c r="L329" s="1160" t="s">
        <v>34</v>
      </c>
      <c r="N329" s="1160" t="s">
        <v>1877</v>
      </c>
      <c r="O329" s="1160" t="s">
        <v>1900</v>
      </c>
    </row>
    <row r="330" spans="1:15">
      <c r="A330" s="1159">
        <v>1142284406</v>
      </c>
      <c r="D330" s="1160" t="s">
        <v>2579</v>
      </c>
      <c r="E330" s="1160" t="s">
        <v>2580</v>
      </c>
      <c r="F330" s="1160" t="s">
        <v>153</v>
      </c>
      <c r="G330" s="1160" t="s">
        <v>1880</v>
      </c>
      <c r="H330" s="1160" t="s">
        <v>1001</v>
      </c>
      <c r="I330" s="1160" t="s">
        <v>2580</v>
      </c>
      <c r="J330" s="1160" t="s">
        <v>1876</v>
      </c>
      <c r="K330" s="1160" t="s">
        <v>1882</v>
      </c>
      <c r="L330" s="1160" t="s">
        <v>1001</v>
      </c>
      <c r="N330" s="1160" t="s">
        <v>1877</v>
      </c>
      <c r="O330" s="1160" t="s">
        <v>1922</v>
      </c>
    </row>
    <row r="331" spans="1:15">
      <c r="A331" s="1159">
        <v>1141303090</v>
      </c>
      <c r="D331" s="1160" t="s">
        <v>2581</v>
      </c>
      <c r="E331" s="1160" t="s">
        <v>2582</v>
      </c>
      <c r="F331" s="1160" t="s">
        <v>153</v>
      </c>
      <c r="G331" s="1160" t="s">
        <v>1880</v>
      </c>
      <c r="H331" s="1160" t="s">
        <v>1001</v>
      </c>
      <c r="I331" s="1160" t="s">
        <v>2582</v>
      </c>
      <c r="J331" s="1160" t="s">
        <v>1876</v>
      </c>
      <c r="K331" s="1160" t="s">
        <v>1882</v>
      </c>
      <c r="L331" s="1160" t="s">
        <v>1001</v>
      </c>
      <c r="N331" s="1160" t="s">
        <v>1877</v>
      </c>
      <c r="O331" s="1160" t="s">
        <v>1922</v>
      </c>
    </row>
    <row r="332" spans="1:15">
      <c r="A332" s="1159">
        <v>1169099828</v>
      </c>
      <c r="D332" s="1160" t="s">
        <v>2583</v>
      </c>
      <c r="E332" s="1160" t="s">
        <v>2584</v>
      </c>
      <c r="F332" s="1160" t="s">
        <v>143</v>
      </c>
      <c r="G332" s="1160" t="s">
        <v>1880</v>
      </c>
      <c r="H332" s="1160" t="s">
        <v>1001</v>
      </c>
      <c r="I332" s="1160" t="s">
        <v>2584</v>
      </c>
      <c r="J332" s="1160" t="s">
        <v>1876</v>
      </c>
      <c r="K332" s="1160" t="s">
        <v>1882</v>
      </c>
      <c r="L332" s="1160" t="s">
        <v>1001</v>
      </c>
      <c r="N332" s="1160" t="s">
        <v>1894</v>
      </c>
      <c r="O332" s="1160" t="s">
        <v>1919</v>
      </c>
    </row>
    <row r="333" spans="1:15">
      <c r="A333" s="1159">
        <v>1165633679</v>
      </c>
      <c r="D333" s="1160" t="s">
        <v>2585</v>
      </c>
      <c r="E333" s="1160" t="s">
        <v>2586</v>
      </c>
      <c r="F333" s="1160" t="s">
        <v>152</v>
      </c>
      <c r="G333" s="1160" t="s">
        <v>1874</v>
      </c>
      <c r="H333" s="1160" t="s">
        <v>984</v>
      </c>
      <c r="I333" s="1160" t="s">
        <v>2586</v>
      </c>
      <c r="J333" s="1160" t="s">
        <v>1876</v>
      </c>
      <c r="K333" s="1160" t="s">
        <v>984</v>
      </c>
      <c r="L333" s="1160" t="s">
        <v>984</v>
      </c>
      <c r="N333" s="1160" t="s">
        <v>1877</v>
      </c>
      <c r="O333" s="1160" t="s">
        <v>1904</v>
      </c>
    </row>
    <row r="334" spans="1:15">
      <c r="A334" s="1159">
        <v>1146255097</v>
      </c>
      <c r="D334" s="1160" t="s">
        <v>2587</v>
      </c>
      <c r="E334" s="1160" t="s">
        <v>2588</v>
      </c>
      <c r="F334" s="1160" t="s">
        <v>135</v>
      </c>
      <c r="G334" s="1160" t="s">
        <v>2141</v>
      </c>
      <c r="H334" s="1160" t="s">
        <v>986</v>
      </c>
      <c r="I334" s="1160" t="s">
        <v>2588</v>
      </c>
      <c r="J334" s="1160" t="s">
        <v>1848</v>
      </c>
      <c r="K334" s="1160" t="s">
        <v>986</v>
      </c>
      <c r="L334" s="1160" t="s">
        <v>986</v>
      </c>
      <c r="N334" s="1160" t="s">
        <v>1877</v>
      </c>
      <c r="O334" s="1160" t="s">
        <v>1888</v>
      </c>
    </row>
    <row r="335" spans="1:15">
      <c r="A335" s="1159">
        <v>1149144702</v>
      </c>
      <c r="D335" s="1160" t="s">
        <v>2589</v>
      </c>
      <c r="E335" s="1160" t="s">
        <v>2590</v>
      </c>
      <c r="F335" s="1160" t="s">
        <v>229</v>
      </c>
      <c r="G335" s="1160" t="s">
        <v>1908</v>
      </c>
      <c r="H335" s="1160" t="s">
        <v>985</v>
      </c>
      <c r="I335" s="1160" t="s">
        <v>2590</v>
      </c>
      <c r="J335" s="1160" t="s">
        <v>1903</v>
      </c>
      <c r="K335" s="1160" t="s">
        <v>985</v>
      </c>
      <c r="L335" s="1160" t="s">
        <v>985</v>
      </c>
      <c r="N335" s="1160" t="s">
        <v>1877</v>
      </c>
      <c r="O335" s="1160" t="s">
        <v>1878</v>
      </c>
    </row>
    <row r="336" spans="1:15">
      <c r="A336" s="1159">
        <v>1166014739</v>
      </c>
      <c r="D336" s="1160" t="s">
        <v>2591</v>
      </c>
      <c r="E336" s="1160" t="s">
        <v>2592</v>
      </c>
      <c r="F336" s="1160" t="s">
        <v>152</v>
      </c>
      <c r="G336" s="1160" t="s">
        <v>1874</v>
      </c>
      <c r="H336" s="1160" t="s">
        <v>34</v>
      </c>
      <c r="I336" s="1160" t="s">
        <v>2592</v>
      </c>
      <c r="J336" s="1160" t="s">
        <v>1862</v>
      </c>
      <c r="K336" s="1160" t="s">
        <v>34</v>
      </c>
      <c r="L336" s="1160" t="s">
        <v>34</v>
      </c>
      <c r="N336" s="1160" t="s">
        <v>1877</v>
      </c>
      <c r="O336" s="1160" t="s">
        <v>1904</v>
      </c>
    </row>
    <row r="337" spans="1:15">
      <c r="A337" s="1159">
        <v>1160306792</v>
      </c>
      <c r="D337" s="1160" t="s">
        <v>2593</v>
      </c>
      <c r="E337" s="1160" t="s">
        <v>2594</v>
      </c>
      <c r="F337" s="1160" t="s">
        <v>143</v>
      </c>
      <c r="G337" s="1160" t="s">
        <v>1848</v>
      </c>
      <c r="H337" s="1160" t="s">
        <v>1890</v>
      </c>
      <c r="I337" s="1160" t="s">
        <v>2594</v>
      </c>
      <c r="J337" s="1160" t="s">
        <v>1892</v>
      </c>
      <c r="K337" s="1160" t="s">
        <v>1893</v>
      </c>
      <c r="L337" s="1160" t="s">
        <v>1890</v>
      </c>
      <c r="N337" s="1160" t="s">
        <v>1877</v>
      </c>
      <c r="O337" s="1160" t="s">
        <v>1973</v>
      </c>
    </row>
    <row r="338" spans="1:15">
      <c r="A338" s="1159">
        <v>1149815814</v>
      </c>
      <c r="D338" s="1160" t="s">
        <v>2595</v>
      </c>
      <c r="E338" s="1160" t="s">
        <v>2596</v>
      </c>
      <c r="F338" s="1160" t="s">
        <v>104</v>
      </c>
      <c r="G338" s="1160" t="s">
        <v>1908</v>
      </c>
      <c r="H338" s="1160" t="s">
        <v>985</v>
      </c>
      <c r="I338" s="1160" t="s">
        <v>2596</v>
      </c>
      <c r="J338" s="1160" t="s">
        <v>1903</v>
      </c>
      <c r="K338" s="1160" t="s">
        <v>985</v>
      </c>
      <c r="L338" s="1160" t="s">
        <v>985</v>
      </c>
      <c r="N338" s="1160" t="s">
        <v>1877</v>
      </c>
      <c r="O338" s="1160" t="s">
        <v>1878</v>
      </c>
    </row>
    <row r="339" spans="1:15">
      <c r="A339" s="1159">
        <v>1162743620</v>
      </c>
      <c r="D339" s="1160" t="s">
        <v>2597</v>
      </c>
      <c r="E339" s="1160" t="s">
        <v>2598</v>
      </c>
      <c r="F339" s="1160" t="s">
        <v>153</v>
      </c>
      <c r="G339" s="1160" t="s">
        <v>1880</v>
      </c>
      <c r="H339" s="1160" t="s">
        <v>1002</v>
      </c>
      <c r="I339" s="1160" t="s">
        <v>2598</v>
      </c>
      <c r="J339" s="1160" t="s">
        <v>1959</v>
      </c>
      <c r="K339" s="1160" t="s">
        <v>1960</v>
      </c>
      <c r="L339" s="1160" t="s">
        <v>1002</v>
      </c>
      <c r="N339" s="1160" t="s">
        <v>1894</v>
      </c>
      <c r="O339" s="1160" t="s">
        <v>1919</v>
      </c>
    </row>
    <row r="340" spans="1:15">
      <c r="A340" s="1159">
        <v>1142568931</v>
      </c>
      <c r="D340" s="1160" t="s">
        <v>2599</v>
      </c>
      <c r="E340" s="1160" t="s">
        <v>2600</v>
      </c>
      <c r="F340" s="1160" t="s">
        <v>152</v>
      </c>
      <c r="G340" s="1160" t="s">
        <v>1874</v>
      </c>
      <c r="H340" s="1160" t="s">
        <v>2003</v>
      </c>
      <c r="I340" s="1160" t="s">
        <v>2600</v>
      </c>
      <c r="J340" s="1160" t="s">
        <v>2005</v>
      </c>
      <c r="K340" s="1160" t="s">
        <v>2003</v>
      </c>
      <c r="L340" s="1160" t="s">
        <v>2003</v>
      </c>
      <c r="N340" s="1160" t="s">
        <v>1877</v>
      </c>
      <c r="O340" s="1160" t="s">
        <v>1904</v>
      </c>
    </row>
    <row r="341" spans="1:15">
      <c r="A341" s="1159">
        <v>1161927166</v>
      </c>
      <c r="D341" s="1160" t="s">
        <v>2601</v>
      </c>
      <c r="E341" s="1160" t="s">
        <v>634</v>
      </c>
      <c r="F341" s="1160" t="s">
        <v>96</v>
      </c>
      <c r="G341" s="1160" t="s">
        <v>1848</v>
      </c>
      <c r="H341" s="1160" t="s">
        <v>1890</v>
      </c>
      <c r="I341" s="1160" t="s">
        <v>634</v>
      </c>
      <c r="J341" s="1160" t="s">
        <v>1892</v>
      </c>
      <c r="K341" s="1160" t="s">
        <v>1893</v>
      </c>
      <c r="L341" s="1160" t="s">
        <v>1890</v>
      </c>
      <c r="N341" s="1160" t="s">
        <v>1894</v>
      </c>
      <c r="O341" s="1160" t="s">
        <v>1895</v>
      </c>
    </row>
    <row r="342" spans="1:15">
      <c r="A342" s="1159">
        <v>1144515633</v>
      </c>
      <c r="D342" s="1160" t="s">
        <v>2602</v>
      </c>
      <c r="E342" s="1160" t="s">
        <v>2603</v>
      </c>
      <c r="F342" s="1160" t="s">
        <v>135</v>
      </c>
      <c r="G342" s="1160" t="s">
        <v>1848</v>
      </c>
      <c r="H342" s="1160" t="s">
        <v>1890</v>
      </c>
      <c r="I342" s="1160" t="s">
        <v>2603</v>
      </c>
      <c r="J342" s="1160" t="s">
        <v>1892</v>
      </c>
      <c r="K342" s="1160" t="s">
        <v>1893</v>
      </c>
      <c r="L342" s="1160" t="s">
        <v>1890</v>
      </c>
      <c r="N342" s="1160" t="s">
        <v>1877</v>
      </c>
      <c r="O342" s="1160" t="s">
        <v>1888</v>
      </c>
    </row>
    <row r="343" spans="1:15">
      <c r="A343" s="1159">
        <v>1162238613</v>
      </c>
      <c r="D343" s="1160" t="s">
        <v>2604</v>
      </c>
      <c r="E343" s="1160" t="s">
        <v>2605</v>
      </c>
      <c r="F343" s="1160" t="s">
        <v>139</v>
      </c>
      <c r="G343" s="1160" t="s">
        <v>1880</v>
      </c>
      <c r="H343" s="1160" t="s">
        <v>1001</v>
      </c>
      <c r="I343" s="1160" t="s">
        <v>2605</v>
      </c>
      <c r="J343" s="1160" t="s">
        <v>1876</v>
      </c>
      <c r="K343" s="1160" t="s">
        <v>1882</v>
      </c>
      <c r="L343" s="1160" t="s">
        <v>1001</v>
      </c>
      <c r="N343" s="1160" t="s">
        <v>1894</v>
      </c>
      <c r="O343" s="1160" t="s">
        <v>1919</v>
      </c>
    </row>
    <row r="344" spans="1:15">
      <c r="A344" s="1159">
        <v>1168960053</v>
      </c>
      <c r="D344" s="1160" t="s">
        <v>2606</v>
      </c>
      <c r="E344" s="1160" t="s">
        <v>2607</v>
      </c>
      <c r="F344" s="1160" t="s">
        <v>143</v>
      </c>
      <c r="G344" s="1160" t="s">
        <v>1848</v>
      </c>
      <c r="H344" s="1160" t="s">
        <v>1890</v>
      </c>
      <c r="I344" s="1160" t="s">
        <v>2607</v>
      </c>
      <c r="J344" s="1160" t="s">
        <v>1892</v>
      </c>
      <c r="K344" s="1160" t="s">
        <v>1893</v>
      </c>
      <c r="L344" s="1160" t="s">
        <v>1890</v>
      </c>
      <c r="N344" s="1160" t="s">
        <v>1877</v>
      </c>
      <c r="O344" s="1160" t="s">
        <v>2014</v>
      </c>
    </row>
    <row r="345" spans="1:15">
      <c r="A345" s="1159">
        <v>1142239574</v>
      </c>
      <c r="D345" s="1160" t="s">
        <v>2608</v>
      </c>
      <c r="E345" s="1160" t="s">
        <v>2609</v>
      </c>
      <c r="F345" s="1160" t="s">
        <v>135</v>
      </c>
      <c r="G345" s="1160" t="s">
        <v>1848</v>
      </c>
      <c r="H345" s="1160" t="s">
        <v>1890</v>
      </c>
      <c r="I345" s="1160" t="s">
        <v>2609</v>
      </c>
      <c r="J345" s="1160" t="s">
        <v>1892</v>
      </c>
      <c r="K345" s="1160" t="s">
        <v>1893</v>
      </c>
      <c r="L345" s="1160" t="s">
        <v>1890</v>
      </c>
      <c r="N345" s="1160" t="s">
        <v>1877</v>
      </c>
      <c r="O345" s="1160" t="s">
        <v>1888</v>
      </c>
    </row>
    <row r="346" spans="1:15">
      <c r="A346" s="1159">
        <v>1142677674</v>
      </c>
      <c r="D346" s="1160" t="s">
        <v>2610</v>
      </c>
      <c r="E346" s="1160" t="s">
        <v>2611</v>
      </c>
      <c r="F346" s="1160" t="s">
        <v>152</v>
      </c>
      <c r="G346" s="1160" t="s">
        <v>1897</v>
      </c>
      <c r="H346" s="1160" t="s">
        <v>134</v>
      </c>
      <c r="I346" s="1160" t="s">
        <v>2611</v>
      </c>
      <c r="J346" s="1160" t="s">
        <v>1899</v>
      </c>
      <c r="K346" s="1160" t="s">
        <v>134</v>
      </c>
      <c r="L346" s="1160" t="s">
        <v>134</v>
      </c>
      <c r="N346" s="1160" t="s">
        <v>1877</v>
      </c>
      <c r="O346" s="1160" t="s">
        <v>1900</v>
      </c>
    </row>
    <row r="347" spans="1:15">
      <c r="A347" s="1159">
        <v>1143545649</v>
      </c>
      <c r="D347" s="1160" t="s">
        <v>2612</v>
      </c>
      <c r="E347" s="1160" t="s">
        <v>2613</v>
      </c>
      <c r="F347" s="1160" t="s">
        <v>153</v>
      </c>
      <c r="G347" s="1160" t="s">
        <v>1880</v>
      </c>
      <c r="H347" s="1160" t="s">
        <v>1001</v>
      </c>
      <c r="I347" s="1160" t="s">
        <v>2613</v>
      </c>
      <c r="J347" s="1160" t="s">
        <v>1876</v>
      </c>
      <c r="K347" s="1160" t="s">
        <v>1882</v>
      </c>
      <c r="L347" s="1160" t="s">
        <v>1001</v>
      </c>
      <c r="N347" s="1160" t="s">
        <v>1877</v>
      </c>
      <c r="O347" s="1160" t="s">
        <v>1883</v>
      </c>
    </row>
    <row r="348" spans="1:15">
      <c r="A348" s="1159">
        <v>1144241974</v>
      </c>
      <c r="D348" s="1160" t="s">
        <v>2614</v>
      </c>
      <c r="E348" s="1160" t="s">
        <v>2615</v>
      </c>
      <c r="F348" s="1160" t="s">
        <v>153</v>
      </c>
      <c r="G348" s="1160" t="s">
        <v>1880</v>
      </c>
      <c r="H348" s="1160" t="s">
        <v>1001</v>
      </c>
      <c r="I348" s="1160" t="s">
        <v>2615</v>
      </c>
      <c r="J348" s="1160" t="s">
        <v>1876</v>
      </c>
      <c r="K348" s="1160" t="s">
        <v>1882</v>
      </c>
      <c r="L348" s="1160" t="s">
        <v>1001</v>
      </c>
      <c r="N348" s="1160" t="s">
        <v>1877</v>
      </c>
      <c r="O348" s="1160" t="s">
        <v>1883</v>
      </c>
    </row>
    <row r="349" spans="1:15">
      <c r="A349" s="1159">
        <v>1162428909</v>
      </c>
      <c r="D349" s="1160" t="s">
        <v>2616</v>
      </c>
      <c r="E349" s="1160" t="s">
        <v>2617</v>
      </c>
      <c r="F349" s="1160" t="s">
        <v>229</v>
      </c>
      <c r="G349" s="1160" t="s">
        <v>1908</v>
      </c>
      <c r="H349" s="1160" t="s">
        <v>984</v>
      </c>
      <c r="I349" s="1160" t="s">
        <v>2617</v>
      </c>
      <c r="J349" s="1160" t="s">
        <v>1876</v>
      </c>
      <c r="K349" s="1160" t="s">
        <v>1925</v>
      </c>
      <c r="L349" s="1160" t="s">
        <v>984</v>
      </c>
      <c r="N349" s="1160" t="s">
        <v>1877</v>
      </c>
      <c r="O349" s="1160" t="s">
        <v>1878</v>
      </c>
    </row>
    <row r="350" spans="1:15">
      <c r="A350" s="1159">
        <v>1164999469</v>
      </c>
      <c r="D350" s="1160" t="s">
        <v>2618</v>
      </c>
      <c r="E350" s="1160" t="s">
        <v>2619</v>
      </c>
      <c r="F350" s="1160" t="s">
        <v>139</v>
      </c>
      <c r="G350" s="1160" t="s">
        <v>1848</v>
      </c>
      <c r="H350" s="1160" t="s">
        <v>1890</v>
      </c>
      <c r="I350" s="1160" t="s">
        <v>2619</v>
      </c>
      <c r="J350" s="1160" t="s">
        <v>1892</v>
      </c>
      <c r="K350" s="1160" t="s">
        <v>1893</v>
      </c>
      <c r="L350" s="1160" t="s">
        <v>1890</v>
      </c>
      <c r="N350" s="1160" t="s">
        <v>1877</v>
      </c>
      <c r="O350" s="1160" t="s">
        <v>2071</v>
      </c>
    </row>
    <row r="351" spans="1:15">
      <c r="A351" s="1159">
        <v>1143141464</v>
      </c>
      <c r="D351" s="1160" t="s">
        <v>2620</v>
      </c>
      <c r="E351" s="1160" t="s">
        <v>2621</v>
      </c>
      <c r="F351" s="1160" t="s">
        <v>139</v>
      </c>
      <c r="G351" s="1160" t="s">
        <v>1880</v>
      </c>
      <c r="H351" s="1160" t="s">
        <v>1001</v>
      </c>
      <c r="I351" s="1160" t="s">
        <v>2621</v>
      </c>
      <c r="J351" s="1160" t="s">
        <v>1876</v>
      </c>
      <c r="K351" s="1160" t="s">
        <v>1882</v>
      </c>
      <c r="L351" s="1160" t="s">
        <v>1001</v>
      </c>
      <c r="N351" s="1160" t="s">
        <v>1877</v>
      </c>
      <c r="O351" s="1160" t="s">
        <v>1883</v>
      </c>
    </row>
    <row r="352" spans="1:15">
      <c r="A352" s="1159">
        <v>1142392142</v>
      </c>
      <c r="D352" s="1160" t="s">
        <v>2622</v>
      </c>
      <c r="E352" s="1160" t="s">
        <v>2623</v>
      </c>
      <c r="F352" s="1160" t="s">
        <v>143</v>
      </c>
      <c r="G352" s="1160" t="s">
        <v>1862</v>
      </c>
      <c r="H352" s="1160" t="s">
        <v>34</v>
      </c>
      <c r="I352" s="1160" t="s">
        <v>2623</v>
      </c>
      <c r="J352" s="1160" t="s">
        <v>1989</v>
      </c>
      <c r="K352" s="1160" t="s">
        <v>1990</v>
      </c>
      <c r="L352" s="1160" t="s">
        <v>34</v>
      </c>
      <c r="N352" s="1160" t="s">
        <v>1894</v>
      </c>
      <c r="O352" s="1160" t="s">
        <v>1919</v>
      </c>
    </row>
    <row r="353" spans="1:15">
      <c r="A353" s="1159">
        <v>1143229335</v>
      </c>
      <c r="D353" s="1160" t="s">
        <v>2624</v>
      </c>
      <c r="E353" s="1160" t="s">
        <v>2625</v>
      </c>
      <c r="F353" s="1160" t="s">
        <v>229</v>
      </c>
      <c r="G353" s="1160" t="s">
        <v>1908</v>
      </c>
      <c r="H353" s="1160" t="s">
        <v>986</v>
      </c>
      <c r="I353" s="1160" t="s">
        <v>2625</v>
      </c>
      <c r="J353" s="1160" t="s">
        <v>1848</v>
      </c>
      <c r="K353" s="1160" t="s">
        <v>1946</v>
      </c>
      <c r="L353" s="1160" t="s">
        <v>986</v>
      </c>
      <c r="N353" s="1160" t="s">
        <v>1894</v>
      </c>
      <c r="O353" s="1160" t="s">
        <v>1895</v>
      </c>
    </row>
    <row r="354" spans="1:15">
      <c r="A354" s="1159">
        <v>1149166770</v>
      </c>
      <c r="D354" s="1160" t="s">
        <v>2626</v>
      </c>
      <c r="E354" s="1160" t="s">
        <v>2627</v>
      </c>
      <c r="F354" s="1160" t="s">
        <v>146</v>
      </c>
      <c r="G354" s="1160" t="s">
        <v>1985</v>
      </c>
      <c r="H354" s="1160" t="s">
        <v>983</v>
      </c>
      <c r="I354" s="1160" t="s">
        <v>2627</v>
      </c>
      <c r="J354" s="1160" t="s">
        <v>1876</v>
      </c>
      <c r="K354" s="1160" t="s">
        <v>983</v>
      </c>
      <c r="L354" s="1160" t="s">
        <v>983</v>
      </c>
      <c r="N354" s="1160" t="s">
        <v>1877</v>
      </c>
      <c r="O354" s="1160" t="s">
        <v>1900</v>
      </c>
    </row>
    <row r="355" spans="1:15">
      <c r="A355" s="1159">
        <v>1163265888</v>
      </c>
      <c r="D355" s="1160" t="s">
        <v>2628</v>
      </c>
      <c r="E355" s="1160" t="s">
        <v>2629</v>
      </c>
      <c r="F355" s="1160" t="s">
        <v>143</v>
      </c>
      <c r="G355" s="1160" t="s">
        <v>1848</v>
      </c>
      <c r="H355" s="1160" t="s">
        <v>1890</v>
      </c>
      <c r="I355" s="1160" t="s">
        <v>2629</v>
      </c>
      <c r="J355" s="1160" t="s">
        <v>1892</v>
      </c>
      <c r="K355" s="1160" t="s">
        <v>1893</v>
      </c>
      <c r="L355" s="1160" t="s">
        <v>1890</v>
      </c>
      <c r="N355" s="1160" t="s">
        <v>1894</v>
      </c>
      <c r="O355" s="1160" t="s">
        <v>2064</v>
      </c>
    </row>
    <row r="356" spans="1:15">
      <c r="A356" s="1159">
        <v>1161282299</v>
      </c>
      <c r="D356" s="1160" t="s">
        <v>2630</v>
      </c>
      <c r="E356" s="1160" t="s">
        <v>2631</v>
      </c>
      <c r="F356" s="1160" t="s">
        <v>143</v>
      </c>
      <c r="G356" s="1160" t="s">
        <v>1848</v>
      </c>
      <c r="H356" s="1160" t="s">
        <v>1890</v>
      </c>
      <c r="I356" s="1160" t="s">
        <v>2631</v>
      </c>
      <c r="J356" s="1160" t="s">
        <v>1892</v>
      </c>
      <c r="K356" s="1160" t="s">
        <v>1893</v>
      </c>
      <c r="L356" s="1160" t="s">
        <v>1890</v>
      </c>
      <c r="N356" s="1160" t="s">
        <v>1894</v>
      </c>
      <c r="O356" s="1160" t="s">
        <v>2064</v>
      </c>
    </row>
    <row r="357" spans="1:15">
      <c r="A357" s="1159">
        <v>1163838767</v>
      </c>
      <c r="D357" s="1160" t="s">
        <v>2632</v>
      </c>
      <c r="E357" s="1160" t="s">
        <v>2633</v>
      </c>
      <c r="F357" s="1160" t="s">
        <v>143</v>
      </c>
      <c r="G357" s="1160" t="s">
        <v>1848</v>
      </c>
      <c r="H357" s="1160" t="s">
        <v>1890</v>
      </c>
      <c r="I357" s="1160" t="s">
        <v>2633</v>
      </c>
      <c r="J357" s="1160" t="s">
        <v>1892</v>
      </c>
      <c r="K357" s="1160" t="s">
        <v>1893</v>
      </c>
      <c r="L357" s="1160" t="s">
        <v>1890</v>
      </c>
      <c r="N357" s="1160" t="s">
        <v>1877</v>
      </c>
      <c r="O357" s="1160" t="s">
        <v>1973</v>
      </c>
    </row>
    <row r="358" spans="1:15">
      <c r="A358" s="1159">
        <v>1142507822</v>
      </c>
      <c r="D358" s="1160" t="s">
        <v>2634</v>
      </c>
      <c r="E358" s="1160" t="s">
        <v>2635</v>
      </c>
      <c r="F358" s="1160" t="s">
        <v>146</v>
      </c>
      <c r="G358" s="1160" t="s">
        <v>1897</v>
      </c>
      <c r="H358" s="1160" t="s">
        <v>134</v>
      </c>
      <c r="I358" s="1160" t="s">
        <v>2635</v>
      </c>
      <c r="J358" s="1160" t="s">
        <v>1899</v>
      </c>
      <c r="K358" s="1160" t="s">
        <v>134</v>
      </c>
      <c r="L358" s="1160" t="s">
        <v>134</v>
      </c>
      <c r="N358" s="1160" t="s">
        <v>1877</v>
      </c>
      <c r="O358" s="1160" t="s">
        <v>1900</v>
      </c>
    </row>
    <row r="359" spans="1:15">
      <c r="A359" s="1159">
        <v>1161551065</v>
      </c>
      <c r="D359" s="1160" t="s">
        <v>2636</v>
      </c>
      <c r="E359" s="1160" t="s">
        <v>2637</v>
      </c>
      <c r="F359" s="1160" t="s">
        <v>146</v>
      </c>
      <c r="G359" s="1160" t="s">
        <v>1897</v>
      </c>
      <c r="H359" s="1160" t="s">
        <v>134</v>
      </c>
      <c r="I359" s="1160" t="s">
        <v>2637</v>
      </c>
      <c r="J359" s="1160" t="s">
        <v>1899</v>
      </c>
      <c r="K359" s="1160" t="s">
        <v>134</v>
      </c>
      <c r="L359" s="1160" t="s">
        <v>134</v>
      </c>
      <c r="N359" s="1160" t="s">
        <v>1877</v>
      </c>
      <c r="O359" s="1160" t="s">
        <v>1900</v>
      </c>
    </row>
    <row r="360" spans="1:15">
      <c r="A360" s="1159">
        <v>1146425799</v>
      </c>
      <c r="D360" s="1160" t="s">
        <v>2638</v>
      </c>
      <c r="E360" s="1160" t="s">
        <v>2639</v>
      </c>
      <c r="F360" s="1160" t="s">
        <v>152</v>
      </c>
      <c r="G360" s="1160" t="s">
        <v>1874</v>
      </c>
      <c r="H360" s="1160" t="s">
        <v>985</v>
      </c>
      <c r="I360" s="1160" t="s">
        <v>2639</v>
      </c>
      <c r="J360" s="1160" t="s">
        <v>1903</v>
      </c>
      <c r="K360" s="1160" t="s">
        <v>985</v>
      </c>
      <c r="L360" s="1160" t="s">
        <v>985</v>
      </c>
      <c r="N360" s="1160" t="s">
        <v>1877</v>
      </c>
      <c r="O360" s="1160" t="s">
        <v>1904</v>
      </c>
    </row>
    <row r="361" spans="1:15">
      <c r="A361" s="1159">
        <v>1149639636</v>
      </c>
      <c r="D361" s="1160" t="s">
        <v>2640</v>
      </c>
      <c r="E361" s="1160" t="s">
        <v>2641</v>
      </c>
      <c r="F361" s="1160" t="s">
        <v>143</v>
      </c>
      <c r="G361" s="1160" t="s">
        <v>1848</v>
      </c>
      <c r="H361" s="1160" t="s">
        <v>1890</v>
      </c>
      <c r="I361" s="1160" t="s">
        <v>2641</v>
      </c>
      <c r="J361" s="1160" t="s">
        <v>1892</v>
      </c>
      <c r="K361" s="1160" t="s">
        <v>1893</v>
      </c>
      <c r="L361" s="1160" t="s">
        <v>1890</v>
      </c>
      <c r="N361" s="1160" t="s">
        <v>1894</v>
      </c>
      <c r="O361" s="1160" t="s">
        <v>2064</v>
      </c>
    </row>
    <row r="362" spans="1:15">
      <c r="A362" s="1159">
        <v>1149220874</v>
      </c>
      <c r="D362" s="1160" t="s">
        <v>2642</v>
      </c>
      <c r="E362" s="1160" t="s">
        <v>2643</v>
      </c>
      <c r="F362" s="1160" t="s">
        <v>143</v>
      </c>
      <c r="G362" s="1160" t="s">
        <v>1848</v>
      </c>
      <c r="H362" s="1160" t="s">
        <v>1890</v>
      </c>
      <c r="I362" s="1160" t="s">
        <v>2643</v>
      </c>
      <c r="J362" s="1160" t="s">
        <v>1892</v>
      </c>
      <c r="K362" s="1160" t="s">
        <v>1893</v>
      </c>
      <c r="L362" s="1160" t="s">
        <v>1890</v>
      </c>
      <c r="N362" s="1160" t="s">
        <v>1894</v>
      </c>
      <c r="O362" s="1160" t="s">
        <v>2064</v>
      </c>
    </row>
    <row r="363" spans="1:15">
      <c r="A363" s="1159">
        <v>1146672325</v>
      </c>
      <c r="D363" s="1160" t="s">
        <v>2644</v>
      </c>
      <c r="E363" s="1160" t="s">
        <v>2645</v>
      </c>
      <c r="F363" s="1160" t="s">
        <v>143</v>
      </c>
      <c r="G363" s="1160" t="s">
        <v>1848</v>
      </c>
      <c r="H363" s="1160" t="s">
        <v>1890</v>
      </c>
      <c r="I363" s="1160" t="s">
        <v>2645</v>
      </c>
      <c r="J363" s="1160" t="s">
        <v>1892</v>
      </c>
      <c r="K363" s="1160" t="s">
        <v>1893</v>
      </c>
      <c r="L363" s="1160" t="s">
        <v>1890</v>
      </c>
      <c r="N363" s="1160" t="s">
        <v>1877</v>
      </c>
      <c r="O363" s="1160" t="s">
        <v>1973</v>
      </c>
    </row>
    <row r="364" spans="1:15">
      <c r="A364" s="1159">
        <v>1147979968</v>
      </c>
      <c r="D364" s="1160" t="s">
        <v>2646</v>
      </c>
      <c r="E364" s="1160" t="s">
        <v>2647</v>
      </c>
      <c r="F364" s="1160" t="s">
        <v>146</v>
      </c>
      <c r="G364" s="1160" t="s">
        <v>1985</v>
      </c>
      <c r="H364" s="1160" t="s">
        <v>163</v>
      </c>
      <c r="I364" s="1160" t="s">
        <v>2647</v>
      </c>
      <c r="J364" s="1160" t="s">
        <v>1887</v>
      </c>
      <c r="K364" s="1160" t="s">
        <v>163</v>
      </c>
      <c r="L364" s="1160" t="s">
        <v>163</v>
      </c>
      <c r="N364" s="1160" t="s">
        <v>1877</v>
      </c>
      <c r="O364" s="1160" t="s">
        <v>1900</v>
      </c>
    </row>
    <row r="365" spans="1:15">
      <c r="A365" s="1159">
        <v>1165270621</v>
      </c>
      <c r="D365" s="1160" t="s">
        <v>2648</v>
      </c>
      <c r="E365" s="1160" t="s">
        <v>2649</v>
      </c>
      <c r="F365" s="1160" t="s">
        <v>229</v>
      </c>
      <c r="G365" s="1160" t="s">
        <v>1908</v>
      </c>
      <c r="H365" s="1160" t="s">
        <v>163</v>
      </c>
      <c r="I365" s="1160" t="s">
        <v>2649</v>
      </c>
      <c r="J365" s="1160" t="s">
        <v>1887</v>
      </c>
      <c r="K365" s="1160" t="s">
        <v>2650</v>
      </c>
      <c r="L365" s="1160" t="s">
        <v>163</v>
      </c>
      <c r="N365" s="1160" t="s">
        <v>1877</v>
      </c>
      <c r="O365" s="1160" t="s">
        <v>1878</v>
      </c>
    </row>
    <row r="366" spans="1:15">
      <c r="A366" s="1159">
        <v>1143063049</v>
      </c>
      <c r="D366" s="1160" t="s">
        <v>2651</v>
      </c>
      <c r="E366" s="1160" t="s">
        <v>2652</v>
      </c>
      <c r="F366" s="1160" t="s">
        <v>152</v>
      </c>
      <c r="G366" s="1160" t="s">
        <v>1874</v>
      </c>
      <c r="H366" s="1160" t="s">
        <v>984</v>
      </c>
      <c r="I366" s="1160" t="s">
        <v>2652</v>
      </c>
      <c r="J366" s="1160" t="s">
        <v>1876</v>
      </c>
      <c r="K366" s="1160" t="s">
        <v>984</v>
      </c>
      <c r="L366" s="1160" t="s">
        <v>984</v>
      </c>
      <c r="N366" s="1160" t="s">
        <v>1877</v>
      </c>
      <c r="O366" s="1160" t="s">
        <v>1878</v>
      </c>
    </row>
    <row r="367" spans="1:15">
      <c r="A367" s="1159">
        <v>1142185694</v>
      </c>
      <c r="D367" s="1160" t="s">
        <v>2653</v>
      </c>
      <c r="E367" s="1160" t="s">
        <v>2654</v>
      </c>
      <c r="F367" s="1160" t="s">
        <v>152</v>
      </c>
      <c r="G367" s="1160" t="s">
        <v>1874</v>
      </c>
      <c r="H367" s="1160" t="s">
        <v>985</v>
      </c>
      <c r="I367" s="1160" t="s">
        <v>2654</v>
      </c>
      <c r="J367" s="1160" t="s">
        <v>1903</v>
      </c>
      <c r="K367" s="1160" t="s">
        <v>985</v>
      </c>
      <c r="L367" s="1160" t="s">
        <v>985</v>
      </c>
      <c r="N367" s="1160" t="s">
        <v>1877</v>
      </c>
      <c r="O367" s="1160" t="s">
        <v>1904</v>
      </c>
    </row>
    <row r="368" spans="1:15">
      <c r="A368" s="1159">
        <v>1176641695</v>
      </c>
      <c r="D368" s="1160" t="s">
        <v>2655</v>
      </c>
      <c r="E368" s="1160" t="s">
        <v>2656</v>
      </c>
      <c r="F368" s="1160" t="s">
        <v>96</v>
      </c>
      <c r="G368" s="1160" t="s">
        <v>1885</v>
      </c>
      <c r="H368" s="1160" t="s">
        <v>162</v>
      </c>
      <c r="I368" s="1160" t="s">
        <v>2656</v>
      </c>
      <c r="J368" s="1160" t="s">
        <v>2097</v>
      </c>
      <c r="K368" s="1160" t="s">
        <v>162</v>
      </c>
      <c r="L368" s="1160" t="s">
        <v>162</v>
      </c>
      <c r="N368" s="1160" t="s">
        <v>1877</v>
      </c>
      <c r="O368" s="1160" t="s">
        <v>1878</v>
      </c>
    </row>
    <row r="369" spans="1:15">
      <c r="A369" s="1159">
        <v>1142572586</v>
      </c>
      <c r="D369" s="1160" t="s">
        <v>2657</v>
      </c>
      <c r="E369" s="1160" t="s">
        <v>2658</v>
      </c>
      <c r="F369" s="1160" t="s">
        <v>152</v>
      </c>
      <c r="G369" s="1160" t="s">
        <v>1885</v>
      </c>
      <c r="H369" s="1160" t="s">
        <v>1939</v>
      </c>
      <c r="I369" s="1160" t="s">
        <v>2658</v>
      </c>
      <c r="J369" s="1160" t="s">
        <v>1885</v>
      </c>
      <c r="K369" s="1160" t="s">
        <v>1939</v>
      </c>
      <c r="L369" s="1160" t="s">
        <v>1939</v>
      </c>
      <c r="N369" s="1160" t="s">
        <v>1877</v>
      </c>
      <c r="O369" s="1160" t="s">
        <v>1904</v>
      </c>
    </row>
    <row r="370" spans="1:15">
      <c r="A370" s="1159">
        <v>1143714278</v>
      </c>
      <c r="D370" s="1160" t="s">
        <v>2659</v>
      </c>
      <c r="E370" s="1160" t="s">
        <v>2660</v>
      </c>
      <c r="F370" s="1160" t="s">
        <v>152</v>
      </c>
      <c r="G370" s="1160" t="s">
        <v>1885</v>
      </c>
      <c r="H370" s="1160" t="s">
        <v>162</v>
      </c>
      <c r="I370" s="1160" t="s">
        <v>2660</v>
      </c>
      <c r="J370" s="1160" t="s">
        <v>2097</v>
      </c>
      <c r="K370" s="1160" t="s">
        <v>162</v>
      </c>
      <c r="L370" s="1160" t="s">
        <v>162</v>
      </c>
      <c r="N370" s="1160" t="s">
        <v>1877</v>
      </c>
      <c r="O370" s="1160" t="s">
        <v>1904</v>
      </c>
    </row>
    <row r="371" spans="1:15">
      <c r="A371" s="1159">
        <v>1140380222</v>
      </c>
      <c r="D371" s="1160" t="s">
        <v>2661</v>
      </c>
      <c r="E371" s="1160" t="s">
        <v>2662</v>
      </c>
      <c r="F371" s="1160" t="s">
        <v>135</v>
      </c>
      <c r="G371" s="1160" t="s">
        <v>1885</v>
      </c>
      <c r="H371" s="1160" t="s">
        <v>162</v>
      </c>
      <c r="I371" s="1160" t="s">
        <v>2662</v>
      </c>
      <c r="J371" s="1160" t="s">
        <v>2097</v>
      </c>
      <c r="K371" s="1160" t="s">
        <v>162</v>
      </c>
      <c r="L371" s="1160" t="s">
        <v>162</v>
      </c>
      <c r="N371" s="1160" t="s">
        <v>1877</v>
      </c>
      <c r="O371" s="1160" t="s">
        <v>1888</v>
      </c>
    </row>
    <row r="372" spans="1:15">
      <c r="A372" s="1159">
        <v>1141033119</v>
      </c>
      <c r="D372" s="1160" t="s">
        <v>2663</v>
      </c>
      <c r="E372" s="1160" t="s">
        <v>2664</v>
      </c>
      <c r="F372" s="1160" t="s">
        <v>139</v>
      </c>
      <c r="G372" s="1160" t="s">
        <v>1848</v>
      </c>
      <c r="H372" s="1160" t="s">
        <v>1890</v>
      </c>
      <c r="I372" s="1160" t="s">
        <v>2664</v>
      </c>
      <c r="J372" s="1160" t="s">
        <v>1892</v>
      </c>
      <c r="K372" s="1160" t="s">
        <v>1893</v>
      </c>
      <c r="L372" s="1160" t="s">
        <v>1890</v>
      </c>
      <c r="N372" s="1160" t="s">
        <v>1894</v>
      </c>
      <c r="O372" s="1160" t="s">
        <v>1941</v>
      </c>
    </row>
    <row r="373" spans="1:15">
      <c r="A373" s="1159">
        <v>1148554950</v>
      </c>
      <c r="D373" s="1160" t="s">
        <v>2665</v>
      </c>
      <c r="E373" s="1160" t="s">
        <v>2666</v>
      </c>
      <c r="F373" s="1160" t="s">
        <v>153</v>
      </c>
      <c r="G373" s="1160" t="s">
        <v>1885</v>
      </c>
      <c r="H373" s="1160" t="s">
        <v>163</v>
      </c>
      <c r="I373" s="1160" t="s">
        <v>2666</v>
      </c>
      <c r="J373" s="1160" t="s">
        <v>1887</v>
      </c>
      <c r="K373" s="1160" t="s">
        <v>163</v>
      </c>
      <c r="L373" s="1160" t="s">
        <v>163</v>
      </c>
      <c r="N373" s="1160" t="s">
        <v>1877</v>
      </c>
      <c r="O373" s="1160" t="s">
        <v>1922</v>
      </c>
    </row>
    <row r="374" spans="1:15">
      <c r="A374" s="1159">
        <v>1142707430</v>
      </c>
      <c r="D374" s="1160" t="s">
        <v>2667</v>
      </c>
      <c r="E374" s="1160" t="s">
        <v>2668</v>
      </c>
      <c r="F374" s="1160" t="s">
        <v>153</v>
      </c>
      <c r="G374" s="1160" t="s">
        <v>1885</v>
      </c>
      <c r="H374" s="1160" t="s">
        <v>163</v>
      </c>
      <c r="I374" s="1160" t="s">
        <v>2668</v>
      </c>
      <c r="J374" s="1160" t="s">
        <v>1887</v>
      </c>
      <c r="K374" s="1160" t="s">
        <v>163</v>
      </c>
      <c r="L374" s="1160" t="s">
        <v>163</v>
      </c>
      <c r="N374" s="1160" t="s">
        <v>1877</v>
      </c>
      <c r="O374" s="1160" t="s">
        <v>1883</v>
      </c>
    </row>
    <row r="375" spans="1:15">
      <c r="A375" s="1159">
        <v>1143153741</v>
      </c>
      <c r="D375" s="1160" t="s">
        <v>2669</v>
      </c>
      <c r="E375" s="1160" t="s">
        <v>2670</v>
      </c>
      <c r="F375" s="1160" t="s">
        <v>153</v>
      </c>
      <c r="G375" s="1160" t="s">
        <v>1885</v>
      </c>
      <c r="H375" s="1160" t="s">
        <v>162</v>
      </c>
      <c r="I375" s="1160" t="s">
        <v>2670</v>
      </c>
      <c r="J375" s="1160" t="s">
        <v>2097</v>
      </c>
      <c r="K375" s="1160" t="s">
        <v>162</v>
      </c>
      <c r="L375" s="1160" t="s">
        <v>162</v>
      </c>
      <c r="N375" s="1160" t="s">
        <v>1877</v>
      </c>
      <c r="O375" s="1160" t="s">
        <v>1883</v>
      </c>
    </row>
    <row r="376" spans="1:15">
      <c r="A376" s="1159">
        <v>1143692847</v>
      </c>
      <c r="D376" s="1160" t="s">
        <v>2671</v>
      </c>
      <c r="E376" s="1160" t="s">
        <v>2672</v>
      </c>
      <c r="F376" s="1160" t="s">
        <v>153</v>
      </c>
      <c r="G376" s="1160" t="s">
        <v>1885</v>
      </c>
      <c r="H376" s="1160" t="s">
        <v>163</v>
      </c>
      <c r="I376" s="1160" t="s">
        <v>2672</v>
      </c>
      <c r="J376" s="1160" t="s">
        <v>1887</v>
      </c>
      <c r="K376" s="1160" t="s">
        <v>163</v>
      </c>
      <c r="L376" s="1160" t="s">
        <v>163</v>
      </c>
      <c r="N376" s="1160" t="s">
        <v>1877</v>
      </c>
      <c r="O376" s="1160" t="s">
        <v>1883</v>
      </c>
    </row>
    <row r="377" spans="1:15">
      <c r="A377" s="1159">
        <v>1147322458</v>
      </c>
      <c r="D377" s="1160" t="s">
        <v>2673</v>
      </c>
      <c r="E377" s="1160" t="s">
        <v>2674</v>
      </c>
      <c r="F377" s="1160" t="s">
        <v>143</v>
      </c>
      <c r="G377" s="1160" t="s">
        <v>1880</v>
      </c>
      <c r="H377" s="1160" t="s">
        <v>1001</v>
      </c>
      <c r="I377" s="1160" t="s">
        <v>2674</v>
      </c>
      <c r="J377" s="1160" t="s">
        <v>1876</v>
      </c>
      <c r="K377" s="1160" t="s">
        <v>1882</v>
      </c>
      <c r="L377" s="1160" t="s">
        <v>1001</v>
      </c>
      <c r="N377" s="1160" t="s">
        <v>1894</v>
      </c>
      <c r="O377" s="1160" t="s">
        <v>1919</v>
      </c>
    </row>
    <row r="378" spans="1:15">
      <c r="A378" s="1159">
        <v>1172969660</v>
      </c>
      <c r="D378" s="1160" t="s">
        <v>2675</v>
      </c>
      <c r="E378" s="1160" t="s">
        <v>2676</v>
      </c>
      <c r="F378" s="1160" t="s">
        <v>135</v>
      </c>
      <c r="G378" s="1160" t="s">
        <v>1848</v>
      </c>
      <c r="H378" s="1160" t="s">
        <v>1890</v>
      </c>
      <c r="I378" s="1160" t="s">
        <v>2676</v>
      </c>
      <c r="J378" s="1160" t="s">
        <v>1892</v>
      </c>
      <c r="K378" s="1160" t="s">
        <v>1893</v>
      </c>
      <c r="L378" s="1160" t="s">
        <v>1890</v>
      </c>
      <c r="N378" s="1160" t="s">
        <v>1894</v>
      </c>
      <c r="O378" s="1160" t="s">
        <v>1895</v>
      </c>
    </row>
    <row r="379" spans="1:15">
      <c r="A379" s="1159">
        <v>1142171116</v>
      </c>
      <c r="D379" s="1160" t="s">
        <v>2677</v>
      </c>
      <c r="E379" s="1160" t="s">
        <v>2678</v>
      </c>
      <c r="F379" s="1160" t="s">
        <v>153</v>
      </c>
      <c r="G379" s="1160" t="s">
        <v>1880</v>
      </c>
      <c r="H379" s="1160" t="s">
        <v>1001</v>
      </c>
      <c r="I379" s="1160" t="s">
        <v>2678</v>
      </c>
      <c r="J379" s="1160" t="s">
        <v>1876</v>
      </c>
      <c r="K379" s="1160" t="s">
        <v>1882</v>
      </c>
      <c r="L379" s="1160" t="s">
        <v>1001</v>
      </c>
      <c r="N379" s="1160" t="s">
        <v>1877</v>
      </c>
      <c r="O379" s="1160" t="s">
        <v>1922</v>
      </c>
    </row>
    <row r="380" spans="1:15">
      <c r="A380" s="1159">
        <v>1140728099</v>
      </c>
      <c r="D380" s="1160" t="s">
        <v>2679</v>
      </c>
      <c r="E380" s="1160" t="s">
        <v>2680</v>
      </c>
      <c r="F380" s="1160" t="s">
        <v>104</v>
      </c>
      <c r="G380" s="1160" t="s">
        <v>1908</v>
      </c>
      <c r="H380" s="1160" t="s">
        <v>985</v>
      </c>
      <c r="I380" s="1160" t="s">
        <v>2680</v>
      </c>
      <c r="J380" s="1160" t="s">
        <v>1903</v>
      </c>
      <c r="K380" s="1160" t="s">
        <v>985</v>
      </c>
      <c r="L380" s="1160" t="s">
        <v>985</v>
      </c>
      <c r="N380" s="1160" t="s">
        <v>1877</v>
      </c>
      <c r="O380" s="1160" t="s">
        <v>1878</v>
      </c>
    </row>
    <row r="381" spans="1:15">
      <c r="A381" s="1159">
        <v>1163068381</v>
      </c>
      <c r="D381" s="1160" t="s">
        <v>2681</v>
      </c>
      <c r="E381" s="1160" t="s">
        <v>2682</v>
      </c>
      <c r="F381" s="1160" t="s">
        <v>143</v>
      </c>
      <c r="G381" s="1160" t="s">
        <v>1848</v>
      </c>
      <c r="H381" s="1160" t="s">
        <v>1890</v>
      </c>
      <c r="I381" s="1160" t="s">
        <v>2682</v>
      </c>
      <c r="J381" s="1160" t="s">
        <v>1892</v>
      </c>
      <c r="K381" s="1160" t="s">
        <v>1893</v>
      </c>
      <c r="L381" s="1160" t="s">
        <v>1890</v>
      </c>
      <c r="N381" s="1160" t="s">
        <v>1877</v>
      </c>
      <c r="O381" s="1160" t="s">
        <v>1973</v>
      </c>
    </row>
    <row r="382" spans="1:15">
      <c r="A382" s="1159">
        <v>1164376510</v>
      </c>
      <c r="D382" s="1160" t="s">
        <v>2683</v>
      </c>
      <c r="E382" s="1160" t="s">
        <v>2684</v>
      </c>
      <c r="F382" s="1160" t="s">
        <v>153</v>
      </c>
      <c r="G382" s="1160" t="s">
        <v>1880</v>
      </c>
      <c r="H382" s="1160" t="s">
        <v>1001</v>
      </c>
      <c r="I382" s="1160" t="s">
        <v>2684</v>
      </c>
      <c r="J382" s="1160" t="s">
        <v>1876</v>
      </c>
      <c r="K382" s="1160" t="s">
        <v>1882</v>
      </c>
      <c r="L382" s="1160" t="s">
        <v>1001</v>
      </c>
      <c r="N382" s="1160" t="s">
        <v>1877</v>
      </c>
      <c r="O382" s="1160" t="s">
        <v>1883</v>
      </c>
    </row>
    <row r="383" spans="1:15">
      <c r="A383" s="1159">
        <v>1164559727</v>
      </c>
      <c r="D383" s="1160" t="s">
        <v>2685</v>
      </c>
      <c r="E383" s="1160" t="s">
        <v>2686</v>
      </c>
      <c r="F383" s="1160" t="s">
        <v>152</v>
      </c>
      <c r="G383" s="1160" t="s">
        <v>1874</v>
      </c>
      <c r="H383" s="1160" t="s">
        <v>2003</v>
      </c>
      <c r="I383" s="1160" t="s">
        <v>2686</v>
      </c>
      <c r="J383" s="1160" t="s">
        <v>2005</v>
      </c>
      <c r="K383" s="1160" t="s">
        <v>2003</v>
      </c>
      <c r="L383" s="1160" t="s">
        <v>2003</v>
      </c>
      <c r="N383" s="1160" t="s">
        <v>1877</v>
      </c>
      <c r="O383" s="1160" t="s">
        <v>1904</v>
      </c>
    </row>
    <row r="384" spans="1:15">
      <c r="A384" s="1159">
        <v>1146795688</v>
      </c>
      <c r="D384" s="1160" t="s">
        <v>2687</v>
      </c>
      <c r="E384" s="1160" t="s">
        <v>2688</v>
      </c>
      <c r="F384" s="1160" t="s">
        <v>139</v>
      </c>
      <c r="G384" s="1160" t="s">
        <v>1848</v>
      </c>
      <c r="H384" s="1160" t="s">
        <v>1890</v>
      </c>
      <c r="I384" s="1160" t="s">
        <v>2688</v>
      </c>
      <c r="J384" s="1160" t="s">
        <v>1892</v>
      </c>
      <c r="K384" s="1160" t="s">
        <v>1893</v>
      </c>
      <c r="L384" s="1160" t="s">
        <v>1890</v>
      </c>
      <c r="N384" s="1160" t="s">
        <v>1877</v>
      </c>
      <c r="O384" s="1160" t="s">
        <v>2014</v>
      </c>
    </row>
    <row r="385" spans="1:15">
      <c r="A385" s="1159">
        <v>1142569061</v>
      </c>
      <c r="D385" s="1160" t="s">
        <v>2689</v>
      </c>
      <c r="E385" s="1160" t="s">
        <v>2690</v>
      </c>
      <c r="F385" s="1160" t="s">
        <v>135</v>
      </c>
      <c r="G385" s="1160" t="s">
        <v>1848</v>
      </c>
      <c r="H385" s="1160" t="s">
        <v>1890</v>
      </c>
      <c r="I385" s="1160" t="s">
        <v>2690</v>
      </c>
      <c r="J385" s="1160" t="s">
        <v>1892</v>
      </c>
      <c r="K385" s="1160" t="s">
        <v>1893</v>
      </c>
      <c r="L385" s="1160" t="s">
        <v>1890</v>
      </c>
      <c r="N385" s="1160" t="s">
        <v>1877</v>
      </c>
      <c r="O385" s="1160" t="s">
        <v>1888</v>
      </c>
    </row>
    <row r="386" spans="1:15">
      <c r="A386" s="1159">
        <v>1143806249</v>
      </c>
      <c r="D386" s="1160" t="s">
        <v>2691</v>
      </c>
      <c r="E386" s="1160" t="s">
        <v>2692</v>
      </c>
      <c r="F386" s="1160" t="s">
        <v>139</v>
      </c>
      <c r="G386" s="1160" t="s">
        <v>1848</v>
      </c>
      <c r="H386" s="1160" t="s">
        <v>1890</v>
      </c>
      <c r="I386" s="1160" t="s">
        <v>2692</v>
      </c>
      <c r="J386" s="1160" t="s">
        <v>1892</v>
      </c>
      <c r="K386" s="1160" t="s">
        <v>1893</v>
      </c>
      <c r="L386" s="1160" t="s">
        <v>1890</v>
      </c>
      <c r="N386" s="1160" t="s">
        <v>1877</v>
      </c>
      <c r="O386" s="1160" t="s">
        <v>2071</v>
      </c>
    </row>
    <row r="387" spans="1:15">
      <c r="A387" s="1159">
        <v>1143564087</v>
      </c>
      <c r="D387" s="1160" t="s">
        <v>2693</v>
      </c>
      <c r="E387" s="1160" t="s">
        <v>2694</v>
      </c>
      <c r="F387" s="1160" t="s">
        <v>153</v>
      </c>
      <c r="G387" s="1160" t="s">
        <v>1880</v>
      </c>
      <c r="H387" s="1160" t="s">
        <v>1001</v>
      </c>
      <c r="I387" s="1160" t="s">
        <v>2694</v>
      </c>
      <c r="J387" s="1160" t="s">
        <v>1876</v>
      </c>
      <c r="K387" s="1160" t="s">
        <v>1882</v>
      </c>
      <c r="L387" s="1160" t="s">
        <v>1001</v>
      </c>
      <c r="N387" s="1160" t="s">
        <v>1877</v>
      </c>
      <c r="O387" s="1160" t="s">
        <v>1883</v>
      </c>
    </row>
    <row r="388" spans="1:15">
      <c r="A388" s="1159">
        <v>1143160936</v>
      </c>
      <c r="D388" s="1160" t="s">
        <v>2695</v>
      </c>
      <c r="E388" s="1160" t="s">
        <v>2696</v>
      </c>
      <c r="F388" s="1160" t="s">
        <v>146</v>
      </c>
      <c r="G388" s="1160" t="s">
        <v>1985</v>
      </c>
      <c r="H388" s="1160" t="s">
        <v>163</v>
      </c>
      <c r="I388" s="1160" t="s">
        <v>2696</v>
      </c>
      <c r="J388" s="1160" t="s">
        <v>1887</v>
      </c>
      <c r="K388" s="1160" t="s">
        <v>163</v>
      </c>
      <c r="L388" s="1160" t="s">
        <v>163</v>
      </c>
      <c r="N388" s="1160" t="s">
        <v>1877</v>
      </c>
      <c r="O388" s="1160" t="s">
        <v>1900</v>
      </c>
    </row>
    <row r="389" spans="1:15">
      <c r="A389" s="1159">
        <v>1140820870</v>
      </c>
      <c r="D389" s="1160" t="s">
        <v>2697</v>
      </c>
      <c r="E389" s="1160" t="s">
        <v>2698</v>
      </c>
      <c r="F389" s="1160" t="s">
        <v>153</v>
      </c>
      <c r="G389" s="1160" t="s">
        <v>1880</v>
      </c>
      <c r="H389" s="1160" t="s">
        <v>1001</v>
      </c>
      <c r="I389" s="1160" t="s">
        <v>2698</v>
      </c>
      <c r="J389" s="1160" t="s">
        <v>1876</v>
      </c>
      <c r="K389" s="1160" t="s">
        <v>1882</v>
      </c>
      <c r="L389" s="1160" t="s">
        <v>1001</v>
      </c>
      <c r="N389" s="1160" t="s">
        <v>1877</v>
      </c>
      <c r="O389" s="1160" t="s">
        <v>1922</v>
      </c>
    </row>
    <row r="390" spans="1:15">
      <c r="A390" s="1159">
        <v>1143769512</v>
      </c>
      <c r="D390" s="1160" t="s">
        <v>2699</v>
      </c>
      <c r="E390" s="1160" t="s">
        <v>2700</v>
      </c>
      <c r="F390" s="1160" t="s">
        <v>153</v>
      </c>
      <c r="G390" s="1160" t="s">
        <v>1880</v>
      </c>
      <c r="H390" s="1160" t="s">
        <v>1001</v>
      </c>
      <c r="I390" s="1160" t="s">
        <v>2700</v>
      </c>
      <c r="J390" s="1160" t="s">
        <v>1876</v>
      </c>
      <c r="K390" s="1160" t="s">
        <v>1882</v>
      </c>
      <c r="L390" s="1160" t="s">
        <v>1001</v>
      </c>
      <c r="N390" s="1160" t="s">
        <v>1877</v>
      </c>
      <c r="O390" s="1160" t="s">
        <v>1883</v>
      </c>
    </row>
    <row r="391" spans="1:15">
      <c r="A391" s="1159">
        <v>1160675691</v>
      </c>
      <c r="D391" s="1160" t="s">
        <v>2701</v>
      </c>
      <c r="E391" s="1160" t="s">
        <v>2702</v>
      </c>
      <c r="F391" s="1160" t="s">
        <v>143</v>
      </c>
      <c r="G391" s="1160" t="s">
        <v>1880</v>
      </c>
      <c r="H391" s="1160" t="s">
        <v>1002</v>
      </c>
      <c r="I391" s="1160" t="s">
        <v>2702</v>
      </c>
      <c r="J391" s="1160" t="s">
        <v>1959</v>
      </c>
      <c r="K391" s="1160" t="s">
        <v>1960</v>
      </c>
      <c r="L391" s="1160" t="s">
        <v>1002</v>
      </c>
      <c r="N391" s="1160" t="s">
        <v>1894</v>
      </c>
      <c r="O391" s="1160" t="s">
        <v>1919</v>
      </c>
    </row>
    <row r="392" spans="1:15">
      <c r="A392" s="1159">
        <v>1142588475</v>
      </c>
      <c r="D392" s="1160" t="s">
        <v>2703</v>
      </c>
      <c r="E392" s="1160" t="s">
        <v>2704</v>
      </c>
      <c r="F392" s="1160" t="s">
        <v>143</v>
      </c>
      <c r="G392" s="1160" t="s">
        <v>1848</v>
      </c>
      <c r="H392" s="1160" t="s">
        <v>1890</v>
      </c>
      <c r="I392" s="1160" t="s">
        <v>2704</v>
      </c>
      <c r="J392" s="1160" t="s">
        <v>1892</v>
      </c>
      <c r="K392" s="1160" t="s">
        <v>1893</v>
      </c>
      <c r="L392" s="1160" t="s">
        <v>1890</v>
      </c>
      <c r="N392" s="1160" t="s">
        <v>1877</v>
      </c>
      <c r="O392" s="1160" t="s">
        <v>1973</v>
      </c>
    </row>
    <row r="393" spans="1:15">
      <c r="A393" s="1159">
        <v>1142451906</v>
      </c>
      <c r="D393" s="1160" t="s">
        <v>2705</v>
      </c>
      <c r="E393" s="1160" t="s">
        <v>2706</v>
      </c>
      <c r="F393" s="1160" t="s">
        <v>153</v>
      </c>
      <c r="G393" s="1160" t="s">
        <v>1880</v>
      </c>
      <c r="H393" s="1160" t="s">
        <v>1001</v>
      </c>
      <c r="I393" s="1160" t="s">
        <v>2706</v>
      </c>
      <c r="J393" s="1160" t="s">
        <v>1876</v>
      </c>
      <c r="K393" s="1160" t="s">
        <v>1882</v>
      </c>
      <c r="L393" s="1160" t="s">
        <v>1001</v>
      </c>
      <c r="N393" s="1160" t="s">
        <v>1877</v>
      </c>
      <c r="O393" s="1160" t="s">
        <v>1922</v>
      </c>
    </row>
    <row r="394" spans="1:15">
      <c r="A394" s="1159">
        <v>1143806801</v>
      </c>
      <c r="D394" s="1160" t="s">
        <v>2707</v>
      </c>
      <c r="E394" s="1160" t="s">
        <v>2708</v>
      </c>
      <c r="F394" s="1160" t="s">
        <v>143</v>
      </c>
      <c r="G394" s="1160" t="s">
        <v>1880</v>
      </c>
      <c r="H394" s="1160" t="s">
        <v>1001</v>
      </c>
      <c r="I394" s="1160" t="s">
        <v>2708</v>
      </c>
      <c r="J394" s="1160" t="s">
        <v>1876</v>
      </c>
      <c r="K394" s="1160" t="s">
        <v>1882</v>
      </c>
      <c r="L394" s="1160" t="s">
        <v>1001</v>
      </c>
      <c r="N394" s="1160" t="s">
        <v>1894</v>
      </c>
      <c r="O394" s="1160" t="s">
        <v>1919</v>
      </c>
    </row>
    <row r="395" spans="1:15">
      <c r="A395" s="1159">
        <v>1143570019</v>
      </c>
      <c r="D395" s="1160" t="s">
        <v>2709</v>
      </c>
      <c r="E395" s="1160" t="s">
        <v>2710</v>
      </c>
      <c r="F395" s="1160" t="s">
        <v>143</v>
      </c>
      <c r="G395" s="1160" t="s">
        <v>1885</v>
      </c>
      <c r="H395" s="1160" t="s">
        <v>163</v>
      </c>
      <c r="I395" s="1160" t="s">
        <v>2710</v>
      </c>
      <c r="J395" s="1160" t="s">
        <v>1887</v>
      </c>
      <c r="K395" s="1160" t="s">
        <v>163</v>
      </c>
      <c r="L395" s="1160" t="s">
        <v>163</v>
      </c>
      <c r="N395" s="1160" t="s">
        <v>1877</v>
      </c>
      <c r="O395" s="1160" t="s">
        <v>2014</v>
      </c>
    </row>
    <row r="396" spans="1:15">
      <c r="A396" s="1159">
        <v>1144053759</v>
      </c>
      <c r="D396" s="1160" t="s">
        <v>2711</v>
      </c>
      <c r="E396" s="1160" t="s">
        <v>2712</v>
      </c>
      <c r="F396" s="1160" t="s">
        <v>153</v>
      </c>
      <c r="G396" s="1160" t="s">
        <v>1885</v>
      </c>
      <c r="H396" s="1160" t="s">
        <v>163</v>
      </c>
      <c r="I396" s="1160" t="s">
        <v>2712</v>
      </c>
      <c r="J396" s="1160" t="s">
        <v>1887</v>
      </c>
      <c r="K396" s="1160" t="s">
        <v>163</v>
      </c>
      <c r="L396" s="1160" t="s">
        <v>163</v>
      </c>
      <c r="N396" s="1160" t="s">
        <v>1877</v>
      </c>
      <c r="O396" s="1160" t="s">
        <v>1883</v>
      </c>
    </row>
    <row r="397" spans="1:15">
      <c r="A397" s="1159">
        <v>1148130454</v>
      </c>
      <c r="D397" s="1160" t="s">
        <v>2713</v>
      </c>
      <c r="E397" s="1160" t="s">
        <v>2714</v>
      </c>
      <c r="F397" s="1160" t="s">
        <v>146</v>
      </c>
      <c r="G397" s="1160" t="s">
        <v>1897</v>
      </c>
      <c r="H397" s="1160" t="s">
        <v>134</v>
      </c>
      <c r="I397" s="1160" t="s">
        <v>2714</v>
      </c>
      <c r="J397" s="1160" t="s">
        <v>1899</v>
      </c>
      <c r="K397" s="1160" t="s">
        <v>134</v>
      </c>
      <c r="L397" s="1160" t="s">
        <v>134</v>
      </c>
      <c r="N397" s="1160" t="s">
        <v>1877</v>
      </c>
      <c r="O397" s="1160" t="s">
        <v>1900</v>
      </c>
    </row>
    <row r="398" spans="1:15">
      <c r="A398" s="1159">
        <v>1143569227</v>
      </c>
      <c r="D398" s="1160" t="s">
        <v>2715</v>
      </c>
      <c r="E398" s="1160" t="s">
        <v>2716</v>
      </c>
      <c r="F398" s="1160" t="s">
        <v>104</v>
      </c>
      <c r="G398" s="1160" t="s">
        <v>1908</v>
      </c>
      <c r="H398" s="1160" t="s">
        <v>985</v>
      </c>
      <c r="I398" s="1160" t="s">
        <v>2716</v>
      </c>
      <c r="J398" s="1160" t="s">
        <v>1903</v>
      </c>
      <c r="K398" s="1160" t="s">
        <v>985</v>
      </c>
      <c r="L398" s="1160" t="s">
        <v>985</v>
      </c>
      <c r="N398" s="1160" t="s">
        <v>1877</v>
      </c>
      <c r="O398" s="1160" t="s">
        <v>1878</v>
      </c>
    </row>
    <row r="399" spans="1:15">
      <c r="A399" s="1159">
        <v>1142621557</v>
      </c>
      <c r="D399" s="1160" t="s">
        <v>2717</v>
      </c>
      <c r="E399" s="1160" t="s">
        <v>2718</v>
      </c>
      <c r="F399" s="1160" t="s">
        <v>135</v>
      </c>
      <c r="G399" s="1160" t="s">
        <v>1885</v>
      </c>
      <c r="H399" s="1160" t="s">
        <v>163</v>
      </c>
      <c r="I399" s="1160" t="s">
        <v>2718</v>
      </c>
      <c r="J399" s="1160" t="s">
        <v>1887</v>
      </c>
      <c r="K399" s="1160" t="s">
        <v>163</v>
      </c>
      <c r="L399" s="1160" t="s">
        <v>163</v>
      </c>
      <c r="N399" s="1160" t="s">
        <v>1894</v>
      </c>
      <c r="O399" s="1160" t="s">
        <v>1895</v>
      </c>
    </row>
    <row r="400" spans="1:15">
      <c r="A400" s="1159">
        <v>1143656602</v>
      </c>
      <c r="D400" s="1160" t="s">
        <v>2719</v>
      </c>
      <c r="E400" s="1160" t="s">
        <v>2720</v>
      </c>
      <c r="F400" s="1160" t="s">
        <v>143</v>
      </c>
      <c r="G400" s="1160" t="s">
        <v>1848</v>
      </c>
      <c r="H400" s="1160" t="s">
        <v>1890</v>
      </c>
      <c r="I400" s="1160" t="s">
        <v>2720</v>
      </c>
      <c r="J400" s="1160" t="s">
        <v>1892</v>
      </c>
      <c r="K400" s="1160" t="s">
        <v>1893</v>
      </c>
      <c r="L400" s="1160" t="s">
        <v>1890</v>
      </c>
      <c r="N400" s="1160" t="s">
        <v>1894</v>
      </c>
      <c r="O400" s="1160" t="s">
        <v>2064</v>
      </c>
    </row>
    <row r="401" spans="1:15">
      <c r="A401" s="1159">
        <v>1143003417</v>
      </c>
      <c r="D401" s="1160" t="s">
        <v>2721</v>
      </c>
      <c r="E401" s="1160" t="s">
        <v>2722</v>
      </c>
      <c r="F401" s="1160" t="s">
        <v>135</v>
      </c>
      <c r="G401" s="1160" t="s">
        <v>1848</v>
      </c>
      <c r="H401" s="1160" t="s">
        <v>1890</v>
      </c>
      <c r="I401" s="1160" t="s">
        <v>2722</v>
      </c>
      <c r="J401" s="1160" t="s">
        <v>1892</v>
      </c>
      <c r="K401" s="1160" t="s">
        <v>1893</v>
      </c>
      <c r="L401" s="1160" t="s">
        <v>1890</v>
      </c>
      <c r="N401" s="1160" t="s">
        <v>1877</v>
      </c>
      <c r="O401" s="1160" t="s">
        <v>1888</v>
      </c>
    </row>
    <row r="402" spans="1:15">
      <c r="A402" s="1159">
        <v>1142155416</v>
      </c>
      <c r="D402" s="1160" t="s">
        <v>2723</v>
      </c>
      <c r="E402" s="1160" t="s">
        <v>2724</v>
      </c>
      <c r="F402" s="1160" t="s">
        <v>135</v>
      </c>
      <c r="G402" s="1160" t="s">
        <v>1848</v>
      </c>
      <c r="H402" s="1160" t="s">
        <v>1890</v>
      </c>
      <c r="I402" s="1160" t="s">
        <v>2724</v>
      </c>
      <c r="J402" s="1160" t="s">
        <v>1892</v>
      </c>
      <c r="K402" s="1160" t="s">
        <v>1893</v>
      </c>
      <c r="L402" s="1160" t="s">
        <v>1890</v>
      </c>
      <c r="N402" s="1160" t="s">
        <v>1877</v>
      </c>
      <c r="O402" s="1160" t="s">
        <v>1888</v>
      </c>
    </row>
    <row r="403" spans="1:15">
      <c r="A403" s="1159">
        <v>1146067617</v>
      </c>
      <c r="D403" s="1160" t="s">
        <v>2725</v>
      </c>
      <c r="E403" s="1160" t="s">
        <v>2726</v>
      </c>
      <c r="F403" s="1160" t="s">
        <v>135</v>
      </c>
      <c r="G403" s="1160" t="s">
        <v>1880</v>
      </c>
      <c r="H403" s="1160" t="s">
        <v>1001</v>
      </c>
      <c r="I403" s="1160" t="s">
        <v>2726</v>
      </c>
      <c r="J403" s="1160" t="s">
        <v>1876</v>
      </c>
      <c r="K403" s="1160" t="s">
        <v>1882</v>
      </c>
      <c r="L403" s="1160" t="s">
        <v>1001</v>
      </c>
      <c r="N403" s="1160" t="s">
        <v>1877</v>
      </c>
      <c r="O403" s="1160" t="s">
        <v>1922</v>
      </c>
    </row>
    <row r="404" spans="1:15">
      <c r="A404" s="1159">
        <v>1142496018</v>
      </c>
      <c r="D404" s="1160" t="s">
        <v>2727</v>
      </c>
      <c r="E404" s="1160" t="s">
        <v>2728</v>
      </c>
      <c r="F404" s="1160" t="s">
        <v>153</v>
      </c>
      <c r="G404" s="1160" t="s">
        <v>1862</v>
      </c>
      <c r="H404" s="1160" t="s">
        <v>34</v>
      </c>
      <c r="I404" s="1160" t="s">
        <v>2728</v>
      </c>
      <c r="J404" s="1160" t="s">
        <v>1989</v>
      </c>
      <c r="K404" s="1160" t="s">
        <v>1990</v>
      </c>
      <c r="L404" s="1160" t="s">
        <v>34</v>
      </c>
      <c r="N404" s="1160" t="s">
        <v>1877</v>
      </c>
      <c r="O404" s="1160" t="s">
        <v>1900</v>
      </c>
    </row>
    <row r="405" spans="1:15">
      <c r="A405" s="1159">
        <v>1164383961</v>
      </c>
      <c r="D405" s="1160" t="s">
        <v>2729</v>
      </c>
      <c r="E405" s="1160" t="s">
        <v>2730</v>
      </c>
      <c r="F405" s="1160" t="s">
        <v>139</v>
      </c>
      <c r="G405" s="1160" t="s">
        <v>1848</v>
      </c>
      <c r="H405" s="1160" t="s">
        <v>1890</v>
      </c>
      <c r="I405" s="1160" t="s">
        <v>2730</v>
      </c>
      <c r="J405" s="1160" t="s">
        <v>1892</v>
      </c>
      <c r="K405" s="1160" t="s">
        <v>1893</v>
      </c>
      <c r="L405" s="1160" t="s">
        <v>1890</v>
      </c>
      <c r="N405" s="1160" t="s">
        <v>1877</v>
      </c>
      <c r="O405" s="1160" t="s">
        <v>2071</v>
      </c>
    </row>
    <row r="406" spans="1:15">
      <c r="A406" s="1159">
        <v>1163461651</v>
      </c>
      <c r="D406" s="1160" t="s">
        <v>2731</v>
      </c>
      <c r="E406" s="1160" t="s">
        <v>2732</v>
      </c>
      <c r="F406" s="1160" t="s">
        <v>139</v>
      </c>
      <c r="G406" s="1160" t="s">
        <v>1880</v>
      </c>
      <c r="H406" s="1160" t="s">
        <v>1035</v>
      </c>
      <c r="I406" s="1160" t="s">
        <v>2732</v>
      </c>
      <c r="J406" s="1160" t="s">
        <v>2302</v>
      </c>
      <c r="K406" s="1160" t="s">
        <v>2303</v>
      </c>
      <c r="L406" s="1160" t="s">
        <v>1035</v>
      </c>
      <c r="N406" s="1160" t="s">
        <v>1894</v>
      </c>
      <c r="O406" s="1160" t="s">
        <v>2061</v>
      </c>
    </row>
    <row r="407" spans="1:15">
      <c r="A407" s="1159">
        <v>1144041523</v>
      </c>
      <c r="D407" s="1160" t="s">
        <v>2733</v>
      </c>
      <c r="E407" s="1160" t="s">
        <v>2734</v>
      </c>
      <c r="F407" s="1160" t="s">
        <v>139</v>
      </c>
      <c r="G407" s="1160" t="s">
        <v>1848</v>
      </c>
      <c r="H407" s="1160" t="s">
        <v>1890</v>
      </c>
      <c r="I407" s="1160" t="s">
        <v>2734</v>
      </c>
      <c r="J407" s="1160" t="s">
        <v>1892</v>
      </c>
      <c r="K407" s="1160" t="s">
        <v>1893</v>
      </c>
      <c r="L407" s="1160" t="s">
        <v>1890</v>
      </c>
      <c r="N407" s="1160" t="s">
        <v>1877</v>
      </c>
      <c r="O407" s="1160" t="s">
        <v>2014</v>
      </c>
    </row>
    <row r="408" spans="1:15">
      <c r="A408" s="1159">
        <v>1142679209</v>
      </c>
      <c r="D408" s="1160" t="s">
        <v>2735</v>
      </c>
      <c r="E408" s="1160" t="s">
        <v>2736</v>
      </c>
      <c r="F408" s="1160" t="s">
        <v>139</v>
      </c>
      <c r="G408" s="1160" t="s">
        <v>1848</v>
      </c>
      <c r="H408" s="1160" t="s">
        <v>1890</v>
      </c>
      <c r="I408" s="1160" t="s">
        <v>2736</v>
      </c>
      <c r="J408" s="1160" t="s">
        <v>1892</v>
      </c>
      <c r="K408" s="1160" t="s">
        <v>1893</v>
      </c>
      <c r="L408" s="1160" t="s">
        <v>1890</v>
      </c>
      <c r="N408" s="1160" t="s">
        <v>1894</v>
      </c>
      <c r="O408" s="1160" t="s">
        <v>2064</v>
      </c>
    </row>
    <row r="409" spans="1:15">
      <c r="A409" s="1159">
        <v>1143666395</v>
      </c>
      <c r="D409" s="1160" t="s">
        <v>2737</v>
      </c>
      <c r="E409" s="1160" t="s">
        <v>2738</v>
      </c>
      <c r="F409" s="1160" t="s">
        <v>139</v>
      </c>
      <c r="G409" s="1160" t="s">
        <v>1848</v>
      </c>
      <c r="H409" s="1160" t="s">
        <v>1890</v>
      </c>
      <c r="I409" s="1160" t="s">
        <v>2738</v>
      </c>
      <c r="J409" s="1160" t="s">
        <v>1892</v>
      </c>
      <c r="K409" s="1160" t="s">
        <v>1893</v>
      </c>
      <c r="L409" s="1160" t="s">
        <v>1890</v>
      </c>
      <c r="N409" s="1160" t="s">
        <v>1877</v>
      </c>
      <c r="O409" s="1160" t="s">
        <v>2071</v>
      </c>
    </row>
    <row r="410" spans="1:15">
      <c r="A410" s="1159">
        <v>1142298240</v>
      </c>
      <c r="D410" s="1160" t="s">
        <v>2739</v>
      </c>
      <c r="E410" s="1160" t="s">
        <v>2740</v>
      </c>
      <c r="F410" s="1160" t="s">
        <v>139</v>
      </c>
      <c r="G410" s="1160" t="s">
        <v>1848</v>
      </c>
      <c r="H410" s="1160" t="s">
        <v>1890</v>
      </c>
      <c r="I410" s="1160" t="s">
        <v>2740</v>
      </c>
      <c r="J410" s="1160" t="s">
        <v>1892</v>
      </c>
      <c r="K410" s="1160" t="s">
        <v>1893</v>
      </c>
      <c r="L410" s="1160" t="s">
        <v>1890</v>
      </c>
      <c r="N410" s="1160" t="s">
        <v>1877</v>
      </c>
      <c r="O410" s="1160" t="s">
        <v>2014</v>
      </c>
    </row>
    <row r="411" spans="1:15">
      <c r="A411" s="1159">
        <v>1149431323</v>
      </c>
      <c r="D411" s="1160" t="s">
        <v>2741</v>
      </c>
      <c r="E411" s="1160" t="s">
        <v>2742</v>
      </c>
      <c r="F411" s="1160" t="s">
        <v>139</v>
      </c>
      <c r="G411" s="1160" t="s">
        <v>1848</v>
      </c>
      <c r="H411" s="1160" t="s">
        <v>1890</v>
      </c>
      <c r="I411" s="1160" t="s">
        <v>2742</v>
      </c>
      <c r="J411" s="1160" t="s">
        <v>1892</v>
      </c>
      <c r="K411" s="1160" t="s">
        <v>1893</v>
      </c>
      <c r="L411" s="1160" t="s">
        <v>1890</v>
      </c>
      <c r="N411" s="1160" t="s">
        <v>1894</v>
      </c>
      <c r="O411" s="1160" t="s">
        <v>2064</v>
      </c>
    </row>
    <row r="412" spans="1:15">
      <c r="A412" s="1159">
        <v>1148340939</v>
      </c>
      <c r="D412" s="1160" t="s">
        <v>2743</v>
      </c>
      <c r="E412" s="1160" t="s">
        <v>2744</v>
      </c>
      <c r="F412" s="1160" t="s">
        <v>139</v>
      </c>
      <c r="G412" s="1160" t="s">
        <v>1848</v>
      </c>
      <c r="H412" s="1160" t="s">
        <v>1890</v>
      </c>
      <c r="I412" s="1160" t="s">
        <v>2744</v>
      </c>
      <c r="J412" s="1160" t="s">
        <v>1892</v>
      </c>
      <c r="K412" s="1160" t="s">
        <v>1893</v>
      </c>
      <c r="L412" s="1160" t="s">
        <v>1890</v>
      </c>
      <c r="N412" s="1160" t="s">
        <v>1894</v>
      </c>
      <c r="O412" s="1160" t="s">
        <v>2064</v>
      </c>
    </row>
    <row r="413" spans="1:15">
      <c r="A413" s="1159">
        <v>1142854166</v>
      </c>
      <c r="D413" s="1160" t="s">
        <v>2745</v>
      </c>
      <c r="E413" s="1160" t="s">
        <v>2746</v>
      </c>
      <c r="F413" s="1160" t="s">
        <v>153</v>
      </c>
      <c r="G413" s="1160" t="s">
        <v>1880</v>
      </c>
      <c r="H413" s="1160" t="s">
        <v>1001</v>
      </c>
      <c r="I413" s="1160" t="s">
        <v>2746</v>
      </c>
      <c r="J413" s="1160" t="s">
        <v>1876</v>
      </c>
      <c r="K413" s="1160" t="s">
        <v>1882</v>
      </c>
      <c r="L413" s="1160" t="s">
        <v>1001</v>
      </c>
      <c r="N413" s="1160" t="s">
        <v>1877</v>
      </c>
      <c r="O413" s="1160" t="s">
        <v>1922</v>
      </c>
    </row>
    <row r="414" spans="1:15">
      <c r="A414" s="1159">
        <v>1142196279</v>
      </c>
      <c r="D414" s="1160" t="s">
        <v>2747</v>
      </c>
      <c r="E414" s="1160" t="s">
        <v>2748</v>
      </c>
      <c r="F414" s="1160" t="s">
        <v>139</v>
      </c>
      <c r="G414" s="1160" t="s">
        <v>1848</v>
      </c>
      <c r="H414" s="1160" t="s">
        <v>1890</v>
      </c>
      <c r="I414" s="1160" t="s">
        <v>2748</v>
      </c>
      <c r="J414" s="1160" t="s">
        <v>1892</v>
      </c>
      <c r="K414" s="1160" t="s">
        <v>1893</v>
      </c>
      <c r="L414" s="1160" t="s">
        <v>1890</v>
      </c>
      <c r="N414" s="1160" t="s">
        <v>1877</v>
      </c>
      <c r="O414" s="1160" t="s">
        <v>2071</v>
      </c>
    </row>
    <row r="415" spans="1:15">
      <c r="A415" s="1159">
        <v>1144653111</v>
      </c>
      <c r="D415" s="1160" t="s">
        <v>2749</v>
      </c>
      <c r="E415" s="1160" t="s">
        <v>2750</v>
      </c>
      <c r="F415" s="1160" t="s">
        <v>139</v>
      </c>
      <c r="G415" s="1160" t="s">
        <v>1848</v>
      </c>
      <c r="H415" s="1160" t="s">
        <v>1948</v>
      </c>
      <c r="I415" s="1160" t="s">
        <v>2750</v>
      </c>
      <c r="J415" s="1160" t="s">
        <v>1949</v>
      </c>
      <c r="K415" s="1160" t="s">
        <v>1950</v>
      </c>
      <c r="L415" s="1160" t="s">
        <v>1948</v>
      </c>
      <c r="N415" s="1160" t="s">
        <v>1877</v>
      </c>
      <c r="O415" s="1160" t="s">
        <v>2014</v>
      </c>
    </row>
    <row r="416" spans="1:15">
      <c r="A416" s="1159">
        <v>1164540941</v>
      </c>
      <c r="D416" s="1160" t="s">
        <v>2751</v>
      </c>
      <c r="E416" s="1160" t="s">
        <v>2752</v>
      </c>
      <c r="F416" s="1160" t="s">
        <v>139</v>
      </c>
      <c r="G416" s="1160" t="s">
        <v>1848</v>
      </c>
      <c r="H416" s="1160" t="s">
        <v>1890</v>
      </c>
      <c r="I416" s="1160" t="s">
        <v>2752</v>
      </c>
      <c r="J416" s="1160" t="s">
        <v>1892</v>
      </c>
      <c r="K416" s="1160" t="s">
        <v>1893</v>
      </c>
      <c r="L416" s="1160" t="s">
        <v>1890</v>
      </c>
      <c r="N416" s="1160" t="s">
        <v>1877</v>
      </c>
      <c r="O416" s="1160" t="s">
        <v>2071</v>
      </c>
    </row>
    <row r="417" spans="1:15">
      <c r="A417" s="1159">
        <v>1149705890</v>
      </c>
      <c r="D417" s="1160" t="s">
        <v>2753</v>
      </c>
      <c r="E417" s="1160" t="s">
        <v>2754</v>
      </c>
      <c r="F417" s="1160" t="s">
        <v>153</v>
      </c>
      <c r="G417" s="1160" t="s">
        <v>1880</v>
      </c>
      <c r="H417" s="1160" t="s">
        <v>1001</v>
      </c>
      <c r="I417" s="1160" t="s">
        <v>2754</v>
      </c>
      <c r="J417" s="1160" t="s">
        <v>1876</v>
      </c>
      <c r="K417" s="1160" t="s">
        <v>1882</v>
      </c>
      <c r="L417" s="1160" t="s">
        <v>1001</v>
      </c>
      <c r="N417" s="1160" t="s">
        <v>1877</v>
      </c>
      <c r="O417" s="1160" t="s">
        <v>1883</v>
      </c>
    </row>
    <row r="418" spans="1:15">
      <c r="A418" s="1159">
        <v>1142041491</v>
      </c>
      <c r="D418" s="1160" t="s">
        <v>2755</v>
      </c>
      <c r="E418" s="1160" t="s">
        <v>2756</v>
      </c>
      <c r="F418" s="1160" t="s">
        <v>139</v>
      </c>
      <c r="G418" s="1160" t="s">
        <v>1848</v>
      </c>
      <c r="H418" s="1160" t="s">
        <v>1890</v>
      </c>
      <c r="I418" s="1160" t="s">
        <v>2756</v>
      </c>
      <c r="J418" s="1160" t="s">
        <v>1892</v>
      </c>
      <c r="K418" s="1160" t="s">
        <v>1893</v>
      </c>
      <c r="L418" s="1160" t="s">
        <v>1890</v>
      </c>
      <c r="N418" s="1160" t="s">
        <v>1877</v>
      </c>
      <c r="O418" s="1160" t="s">
        <v>2014</v>
      </c>
    </row>
    <row r="419" spans="1:15">
      <c r="A419" s="1159">
        <v>1146634176</v>
      </c>
      <c r="D419" s="1160" t="s">
        <v>2757</v>
      </c>
      <c r="E419" s="1160" t="s">
        <v>2758</v>
      </c>
      <c r="F419" s="1160" t="s">
        <v>139</v>
      </c>
      <c r="G419" s="1160" t="s">
        <v>1848</v>
      </c>
      <c r="H419" s="1160" t="s">
        <v>1890</v>
      </c>
      <c r="I419" s="1160" t="s">
        <v>2758</v>
      </c>
      <c r="J419" s="1160" t="s">
        <v>1892</v>
      </c>
      <c r="K419" s="1160" t="s">
        <v>1893</v>
      </c>
      <c r="L419" s="1160" t="s">
        <v>1890</v>
      </c>
      <c r="N419" s="1160" t="s">
        <v>1894</v>
      </c>
      <c r="O419" s="1160" t="s">
        <v>1941</v>
      </c>
    </row>
    <row r="420" spans="1:15">
      <c r="A420" s="1159">
        <v>1160965233</v>
      </c>
      <c r="D420" s="1160" t="s">
        <v>2759</v>
      </c>
      <c r="E420" s="1160" t="s">
        <v>2760</v>
      </c>
      <c r="F420" s="1160" t="s">
        <v>139</v>
      </c>
      <c r="G420" s="1160" t="s">
        <v>1848</v>
      </c>
      <c r="H420" s="1160" t="s">
        <v>1890</v>
      </c>
      <c r="I420" s="1160" t="s">
        <v>2760</v>
      </c>
      <c r="J420" s="1160" t="s">
        <v>1892</v>
      </c>
      <c r="K420" s="1160" t="s">
        <v>1893</v>
      </c>
      <c r="L420" s="1160" t="s">
        <v>1890</v>
      </c>
      <c r="N420" s="1160" t="s">
        <v>1894</v>
      </c>
      <c r="O420" s="1160" t="s">
        <v>2064</v>
      </c>
    </row>
    <row r="421" spans="1:15">
      <c r="A421" s="1159">
        <v>1143425925</v>
      </c>
      <c r="D421" s="1160" t="s">
        <v>2761</v>
      </c>
      <c r="E421" s="1160" t="s">
        <v>2762</v>
      </c>
      <c r="F421" s="1160" t="s">
        <v>139</v>
      </c>
      <c r="G421" s="1160" t="s">
        <v>1848</v>
      </c>
      <c r="H421" s="1160" t="s">
        <v>1890</v>
      </c>
      <c r="I421" s="1160" t="s">
        <v>2762</v>
      </c>
      <c r="J421" s="1160" t="s">
        <v>1892</v>
      </c>
      <c r="K421" s="1160" t="s">
        <v>1893</v>
      </c>
      <c r="L421" s="1160" t="s">
        <v>1890</v>
      </c>
      <c r="N421" s="1160" t="s">
        <v>1877</v>
      </c>
      <c r="O421" s="1160" t="s">
        <v>2071</v>
      </c>
    </row>
    <row r="422" spans="1:15">
      <c r="A422" s="1159">
        <v>1142198069</v>
      </c>
      <c r="D422" s="1160" t="s">
        <v>2763</v>
      </c>
      <c r="E422" s="1160" t="s">
        <v>2764</v>
      </c>
      <c r="F422" s="1160" t="s">
        <v>153</v>
      </c>
      <c r="G422" s="1160" t="s">
        <v>1880</v>
      </c>
      <c r="H422" s="1160" t="s">
        <v>1001</v>
      </c>
      <c r="I422" s="1160" t="s">
        <v>2764</v>
      </c>
      <c r="J422" s="1160" t="s">
        <v>1876</v>
      </c>
      <c r="K422" s="1160" t="s">
        <v>1882</v>
      </c>
      <c r="L422" s="1160" t="s">
        <v>1001</v>
      </c>
      <c r="N422" s="1160" t="s">
        <v>1894</v>
      </c>
      <c r="O422" s="1160" t="s">
        <v>2061</v>
      </c>
    </row>
    <row r="423" spans="1:15">
      <c r="A423" s="1159">
        <v>1142803809</v>
      </c>
      <c r="D423" s="1160" t="s">
        <v>2765</v>
      </c>
      <c r="E423" s="1160" t="s">
        <v>2766</v>
      </c>
      <c r="F423" s="1160" t="s">
        <v>139</v>
      </c>
      <c r="G423" s="1160" t="s">
        <v>1848</v>
      </c>
      <c r="H423" s="1160" t="s">
        <v>1890</v>
      </c>
      <c r="I423" s="1160" t="s">
        <v>2766</v>
      </c>
      <c r="J423" s="1160" t="s">
        <v>1892</v>
      </c>
      <c r="K423" s="1160" t="s">
        <v>1893</v>
      </c>
      <c r="L423" s="1160" t="s">
        <v>1890</v>
      </c>
      <c r="N423" s="1160" t="s">
        <v>1877</v>
      </c>
      <c r="O423" s="1160" t="s">
        <v>2071</v>
      </c>
    </row>
    <row r="424" spans="1:15">
      <c r="A424" s="1159">
        <v>1165251829</v>
      </c>
      <c r="D424" s="1160" t="s">
        <v>2767</v>
      </c>
      <c r="E424" s="1160" t="s">
        <v>369</v>
      </c>
      <c r="F424" s="1160" t="s">
        <v>153</v>
      </c>
      <c r="G424" s="1160" t="s">
        <v>1880</v>
      </c>
      <c r="H424" s="1160" t="s">
        <v>1001</v>
      </c>
      <c r="I424" s="1160" t="s">
        <v>369</v>
      </c>
      <c r="J424" s="1160" t="s">
        <v>1876</v>
      </c>
      <c r="K424" s="1160" t="s">
        <v>1882</v>
      </c>
      <c r="L424" s="1160" t="s">
        <v>1001</v>
      </c>
      <c r="N424" s="1160" t="s">
        <v>1877</v>
      </c>
      <c r="O424" s="1160" t="s">
        <v>1883</v>
      </c>
    </row>
    <row r="425" spans="1:15">
      <c r="A425" s="1159">
        <v>1144134997</v>
      </c>
      <c r="D425" s="1160" t="s">
        <v>2768</v>
      </c>
      <c r="E425" s="1160" t="s">
        <v>2769</v>
      </c>
      <c r="F425" s="1160" t="s">
        <v>139</v>
      </c>
      <c r="G425" s="1160" t="s">
        <v>1848</v>
      </c>
      <c r="H425" s="1160" t="s">
        <v>1890</v>
      </c>
      <c r="I425" s="1160" t="s">
        <v>2769</v>
      </c>
      <c r="J425" s="1160" t="s">
        <v>1892</v>
      </c>
      <c r="K425" s="1160" t="s">
        <v>1893</v>
      </c>
      <c r="L425" s="1160" t="s">
        <v>1890</v>
      </c>
      <c r="N425" s="1160" t="s">
        <v>1877</v>
      </c>
      <c r="O425" s="1160" t="s">
        <v>2071</v>
      </c>
    </row>
    <row r="426" spans="1:15">
      <c r="A426" s="1159">
        <v>1141198656</v>
      </c>
      <c r="D426" s="1160" t="s">
        <v>2770</v>
      </c>
      <c r="E426" s="1160" t="s">
        <v>2771</v>
      </c>
      <c r="F426" s="1160" t="s">
        <v>139</v>
      </c>
      <c r="G426" s="1160" t="s">
        <v>1848</v>
      </c>
      <c r="H426" s="1160" t="s">
        <v>1890</v>
      </c>
      <c r="I426" s="1160" t="s">
        <v>2771</v>
      </c>
      <c r="J426" s="1160" t="s">
        <v>1892</v>
      </c>
      <c r="K426" s="1160" t="s">
        <v>1893</v>
      </c>
      <c r="L426" s="1160" t="s">
        <v>1890</v>
      </c>
      <c r="N426" s="1160" t="s">
        <v>1877</v>
      </c>
      <c r="O426" s="1160" t="s">
        <v>2071</v>
      </c>
    </row>
    <row r="427" spans="1:15">
      <c r="A427" s="1159">
        <v>1143489202</v>
      </c>
      <c r="D427" s="1160" t="s">
        <v>2772</v>
      </c>
      <c r="E427" s="1160" t="s">
        <v>2773</v>
      </c>
      <c r="F427" s="1160" t="s">
        <v>139</v>
      </c>
      <c r="G427" s="1160" t="s">
        <v>1848</v>
      </c>
      <c r="H427" s="1160" t="s">
        <v>1890</v>
      </c>
      <c r="I427" s="1160" t="s">
        <v>2773</v>
      </c>
      <c r="J427" s="1160" t="s">
        <v>1892</v>
      </c>
      <c r="K427" s="1160" t="s">
        <v>1893</v>
      </c>
      <c r="L427" s="1160" t="s">
        <v>1890</v>
      </c>
      <c r="N427" s="1160" t="s">
        <v>1894</v>
      </c>
      <c r="O427" s="1160" t="s">
        <v>2064</v>
      </c>
    </row>
    <row r="428" spans="1:15">
      <c r="A428" s="1159">
        <v>1143147107</v>
      </c>
      <c r="D428" s="1160" t="s">
        <v>2774</v>
      </c>
      <c r="E428" s="1160" t="s">
        <v>2775</v>
      </c>
      <c r="F428" s="1160" t="s">
        <v>139</v>
      </c>
      <c r="G428" s="1160" t="s">
        <v>1880</v>
      </c>
      <c r="H428" s="1160" t="s">
        <v>1001</v>
      </c>
      <c r="I428" s="1160" t="s">
        <v>2775</v>
      </c>
      <c r="J428" s="1160" t="s">
        <v>1876</v>
      </c>
      <c r="K428" s="1160" t="s">
        <v>1882</v>
      </c>
      <c r="L428" s="1160" t="s">
        <v>1001</v>
      </c>
      <c r="N428" s="1160" t="s">
        <v>1894</v>
      </c>
      <c r="O428" s="1160" t="s">
        <v>1919</v>
      </c>
    </row>
    <row r="429" spans="1:15">
      <c r="A429" s="1159">
        <v>1141025990</v>
      </c>
      <c r="D429" s="1160" t="s">
        <v>2776</v>
      </c>
      <c r="E429" s="1160" t="s">
        <v>2777</v>
      </c>
      <c r="F429" s="1160" t="s">
        <v>139</v>
      </c>
      <c r="G429" s="1160" t="s">
        <v>1848</v>
      </c>
      <c r="H429" s="1160" t="s">
        <v>1948</v>
      </c>
      <c r="I429" s="1160" t="s">
        <v>2777</v>
      </c>
      <c r="J429" s="1160" t="s">
        <v>1949</v>
      </c>
      <c r="K429" s="1160" t="s">
        <v>1950</v>
      </c>
      <c r="L429" s="1160" t="s">
        <v>1948</v>
      </c>
      <c r="N429" s="1160" t="s">
        <v>1894</v>
      </c>
      <c r="O429" s="1160" t="s">
        <v>1941</v>
      </c>
    </row>
    <row r="430" spans="1:15">
      <c r="A430" s="1159">
        <v>1165790651</v>
      </c>
      <c r="D430" s="1160" t="s">
        <v>2778</v>
      </c>
      <c r="E430" s="1160" t="s">
        <v>2779</v>
      </c>
      <c r="F430" s="1160" t="s">
        <v>139</v>
      </c>
      <c r="G430" s="1160" t="s">
        <v>1848</v>
      </c>
      <c r="H430" s="1160" t="s">
        <v>1890</v>
      </c>
      <c r="I430" s="1160" t="s">
        <v>2779</v>
      </c>
      <c r="J430" s="1160" t="s">
        <v>1892</v>
      </c>
      <c r="K430" s="1160" t="s">
        <v>1893</v>
      </c>
      <c r="L430" s="1160" t="s">
        <v>1890</v>
      </c>
      <c r="N430" s="1160" t="s">
        <v>1894</v>
      </c>
      <c r="O430" s="1160" t="s">
        <v>1941</v>
      </c>
    </row>
    <row r="431" spans="1:15">
      <c r="A431" s="1159">
        <v>1161322129</v>
      </c>
      <c r="D431" s="1160" t="s">
        <v>2780</v>
      </c>
      <c r="E431" s="1160" t="s">
        <v>2781</v>
      </c>
      <c r="F431" s="1160" t="s">
        <v>139</v>
      </c>
      <c r="G431" s="1160" t="s">
        <v>1848</v>
      </c>
      <c r="H431" s="1160" t="s">
        <v>1890</v>
      </c>
      <c r="I431" s="1160" t="s">
        <v>2781</v>
      </c>
      <c r="J431" s="1160" t="s">
        <v>1892</v>
      </c>
      <c r="K431" s="1160" t="s">
        <v>1893</v>
      </c>
      <c r="L431" s="1160" t="s">
        <v>1890</v>
      </c>
      <c r="N431" s="1160" t="s">
        <v>1894</v>
      </c>
      <c r="O431" s="1160" t="s">
        <v>2064</v>
      </c>
    </row>
    <row r="432" spans="1:15">
      <c r="A432" s="1159">
        <v>1143423284</v>
      </c>
      <c r="D432" s="1160" t="s">
        <v>2782</v>
      </c>
      <c r="E432" s="1160" t="s">
        <v>2783</v>
      </c>
      <c r="F432" s="1160" t="s">
        <v>139</v>
      </c>
      <c r="G432" s="1160" t="s">
        <v>1848</v>
      </c>
      <c r="H432" s="1160" t="s">
        <v>1890</v>
      </c>
      <c r="I432" s="1160" t="s">
        <v>2783</v>
      </c>
      <c r="J432" s="1160" t="s">
        <v>1892</v>
      </c>
      <c r="K432" s="1160" t="s">
        <v>1893</v>
      </c>
      <c r="L432" s="1160" t="s">
        <v>1890</v>
      </c>
      <c r="N432" s="1160" t="s">
        <v>1877</v>
      </c>
      <c r="O432" s="1160" t="s">
        <v>2014</v>
      </c>
    </row>
    <row r="433" spans="1:15">
      <c r="A433" s="1159">
        <v>1145545787</v>
      </c>
      <c r="D433" s="1160" t="s">
        <v>2784</v>
      </c>
      <c r="E433" s="1160" t="s">
        <v>2785</v>
      </c>
      <c r="F433" s="1160" t="s">
        <v>139</v>
      </c>
      <c r="G433" s="1160" t="s">
        <v>1848</v>
      </c>
      <c r="H433" s="1160" t="s">
        <v>1890</v>
      </c>
      <c r="I433" s="1160" t="s">
        <v>2785</v>
      </c>
      <c r="J433" s="1160" t="s">
        <v>1892</v>
      </c>
      <c r="K433" s="1160" t="s">
        <v>1893</v>
      </c>
      <c r="L433" s="1160" t="s">
        <v>1890</v>
      </c>
      <c r="N433" s="1160" t="s">
        <v>1894</v>
      </c>
      <c r="O433" s="1160" t="s">
        <v>1941</v>
      </c>
    </row>
    <row r="434" spans="1:15">
      <c r="A434" s="1159">
        <v>1162380977</v>
      </c>
      <c r="D434" s="1160" t="s">
        <v>2786</v>
      </c>
      <c r="E434" s="1160" t="s">
        <v>2787</v>
      </c>
      <c r="F434" s="1160" t="s">
        <v>143</v>
      </c>
      <c r="G434" s="1160" t="s">
        <v>1848</v>
      </c>
      <c r="H434" s="1160" t="s">
        <v>1890</v>
      </c>
      <c r="I434" s="1160" t="s">
        <v>2787</v>
      </c>
      <c r="J434" s="1160" t="s">
        <v>1892</v>
      </c>
      <c r="K434" s="1160" t="s">
        <v>1893</v>
      </c>
      <c r="L434" s="1160" t="s">
        <v>1890</v>
      </c>
      <c r="N434" s="1160" t="s">
        <v>1894</v>
      </c>
      <c r="O434" s="1160" t="s">
        <v>2064</v>
      </c>
    </row>
    <row r="435" spans="1:15">
      <c r="A435" s="1159">
        <v>1148091847</v>
      </c>
      <c r="D435" s="1160" t="s">
        <v>2788</v>
      </c>
      <c r="E435" s="1160" t="s">
        <v>2789</v>
      </c>
      <c r="F435" s="1160" t="s">
        <v>153</v>
      </c>
      <c r="G435" s="1160" t="s">
        <v>1880</v>
      </c>
      <c r="H435" s="1160" t="s">
        <v>1001</v>
      </c>
      <c r="I435" s="1160" t="s">
        <v>2789</v>
      </c>
      <c r="J435" s="1160" t="s">
        <v>1876</v>
      </c>
      <c r="K435" s="1160" t="s">
        <v>1882</v>
      </c>
      <c r="L435" s="1160" t="s">
        <v>1001</v>
      </c>
      <c r="N435" s="1160" t="s">
        <v>1877</v>
      </c>
      <c r="O435" s="1160" t="s">
        <v>1883</v>
      </c>
    </row>
    <row r="436" spans="1:15">
      <c r="A436" s="1159">
        <v>1148622682</v>
      </c>
      <c r="D436" s="1160" t="s">
        <v>2790</v>
      </c>
      <c r="E436" s="1160" t="s">
        <v>2791</v>
      </c>
      <c r="F436" s="1160" t="s">
        <v>143</v>
      </c>
      <c r="G436" s="1160" t="s">
        <v>1848</v>
      </c>
      <c r="H436" s="1160" t="s">
        <v>1890</v>
      </c>
      <c r="I436" s="1160" t="s">
        <v>2791</v>
      </c>
      <c r="J436" s="1160" t="s">
        <v>1892</v>
      </c>
      <c r="K436" s="1160" t="s">
        <v>1893</v>
      </c>
      <c r="L436" s="1160" t="s">
        <v>1890</v>
      </c>
      <c r="N436" s="1160" t="s">
        <v>1877</v>
      </c>
      <c r="O436" s="1160" t="s">
        <v>1973</v>
      </c>
    </row>
    <row r="437" spans="1:15">
      <c r="A437" s="1159">
        <v>1161829222</v>
      </c>
      <c r="D437" s="1160" t="s">
        <v>2792</v>
      </c>
      <c r="E437" s="1160" t="s">
        <v>2793</v>
      </c>
      <c r="F437" s="1160" t="s">
        <v>139</v>
      </c>
      <c r="G437" s="1160" t="s">
        <v>1848</v>
      </c>
      <c r="H437" s="1160" t="s">
        <v>1890</v>
      </c>
      <c r="I437" s="1160" t="s">
        <v>2793</v>
      </c>
      <c r="J437" s="1160" t="s">
        <v>1892</v>
      </c>
      <c r="K437" s="1160" t="s">
        <v>1893</v>
      </c>
      <c r="L437" s="1160" t="s">
        <v>1890</v>
      </c>
      <c r="N437" s="1160" t="s">
        <v>1894</v>
      </c>
      <c r="O437" s="1160" t="s">
        <v>1941</v>
      </c>
    </row>
    <row r="438" spans="1:15">
      <c r="A438" s="1159">
        <v>1163926075</v>
      </c>
      <c r="D438" s="1160" t="s">
        <v>2794</v>
      </c>
      <c r="E438" s="1160" t="s">
        <v>2795</v>
      </c>
      <c r="F438" s="1160" t="s">
        <v>139</v>
      </c>
      <c r="G438" s="1160" t="s">
        <v>1848</v>
      </c>
      <c r="H438" s="1160" t="s">
        <v>1890</v>
      </c>
      <c r="I438" s="1160" t="s">
        <v>2795</v>
      </c>
      <c r="J438" s="1160" t="s">
        <v>1892</v>
      </c>
      <c r="K438" s="1160" t="s">
        <v>1893</v>
      </c>
      <c r="L438" s="1160" t="s">
        <v>1890</v>
      </c>
      <c r="N438" s="1160" t="s">
        <v>1894</v>
      </c>
      <c r="O438" s="1160" t="s">
        <v>2064</v>
      </c>
    </row>
    <row r="439" spans="1:15">
      <c r="A439" s="1159">
        <v>1141399510</v>
      </c>
      <c r="D439" s="1160" t="s">
        <v>2796</v>
      </c>
      <c r="E439" s="1160" t="s">
        <v>2797</v>
      </c>
      <c r="F439" s="1160" t="s">
        <v>146</v>
      </c>
      <c r="G439" s="1160" t="s">
        <v>1885</v>
      </c>
      <c r="H439" s="1160" t="s">
        <v>1939</v>
      </c>
      <c r="I439" s="1160" t="s">
        <v>2797</v>
      </c>
      <c r="J439" s="1160" t="s">
        <v>1885</v>
      </c>
      <c r="K439" s="1160" t="s">
        <v>1939</v>
      </c>
      <c r="L439" s="1160" t="s">
        <v>1939</v>
      </c>
      <c r="N439" s="1160" t="s">
        <v>1877</v>
      </c>
      <c r="O439" s="1160" t="s">
        <v>1900</v>
      </c>
    </row>
    <row r="440" spans="1:15">
      <c r="A440" s="1159">
        <v>1144890390</v>
      </c>
      <c r="D440" s="1160" t="s">
        <v>2798</v>
      </c>
      <c r="E440" s="1160" t="s">
        <v>2799</v>
      </c>
      <c r="F440" s="1160" t="s">
        <v>152</v>
      </c>
      <c r="G440" s="1160" t="s">
        <v>1874</v>
      </c>
      <c r="H440" s="1160" t="s">
        <v>984</v>
      </c>
      <c r="I440" s="1160" t="s">
        <v>2799</v>
      </c>
      <c r="J440" s="1160" t="s">
        <v>1876</v>
      </c>
      <c r="K440" s="1160" t="s">
        <v>984</v>
      </c>
      <c r="L440" s="1160" t="s">
        <v>984</v>
      </c>
      <c r="N440" s="1160" t="s">
        <v>1877</v>
      </c>
      <c r="O440" s="1160" t="s">
        <v>1904</v>
      </c>
    </row>
    <row r="441" spans="1:15">
      <c r="A441" s="1159">
        <v>1149817505</v>
      </c>
      <c r="D441" s="1160" t="s">
        <v>2800</v>
      </c>
      <c r="E441" s="1160" t="s">
        <v>2801</v>
      </c>
      <c r="F441" s="1160" t="s">
        <v>152</v>
      </c>
      <c r="G441" s="1160" t="s">
        <v>1874</v>
      </c>
      <c r="H441" s="1160" t="s">
        <v>2003</v>
      </c>
      <c r="I441" s="1160" t="s">
        <v>2801</v>
      </c>
      <c r="J441" s="1160" t="s">
        <v>2005</v>
      </c>
      <c r="K441" s="1160" t="s">
        <v>2003</v>
      </c>
      <c r="L441" s="1160" t="s">
        <v>2003</v>
      </c>
      <c r="N441" s="1160" t="s">
        <v>1877</v>
      </c>
      <c r="O441" s="1160" t="s">
        <v>1904</v>
      </c>
    </row>
    <row r="442" spans="1:15">
      <c r="A442" s="1159">
        <v>1149817505</v>
      </c>
      <c r="D442" s="1160" t="s">
        <v>2800</v>
      </c>
      <c r="E442" s="1160" t="s">
        <v>2801</v>
      </c>
      <c r="F442" s="1160" t="s">
        <v>153</v>
      </c>
      <c r="G442" s="1160" t="s">
        <v>1880</v>
      </c>
      <c r="H442" s="1160" t="s">
        <v>1001</v>
      </c>
      <c r="I442" s="1160" t="s">
        <v>2801</v>
      </c>
      <c r="J442" s="1160" t="s">
        <v>1876</v>
      </c>
      <c r="K442" s="1160" t="s">
        <v>1882</v>
      </c>
      <c r="L442" s="1160" t="s">
        <v>1001</v>
      </c>
      <c r="N442" s="1160" t="s">
        <v>1877</v>
      </c>
      <c r="O442" s="1160" t="s">
        <v>1922</v>
      </c>
    </row>
    <row r="443" spans="1:15">
      <c r="A443" s="1159">
        <v>8813405212</v>
      </c>
      <c r="D443" s="1160" t="s">
        <v>2802</v>
      </c>
      <c r="E443" s="1160" t="s">
        <v>2803</v>
      </c>
      <c r="F443" s="1160" t="s">
        <v>152</v>
      </c>
      <c r="G443" s="1160" t="s">
        <v>1874</v>
      </c>
      <c r="H443" s="1160" t="s">
        <v>984</v>
      </c>
      <c r="I443" s="1160" t="s">
        <v>2803</v>
      </c>
      <c r="J443" s="1160" t="s">
        <v>1876</v>
      </c>
      <c r="K443" s="1160" t="s">
        <v>984</v>
      </c>
      <c r="L443" s="1160" t="s">
        <v>984</v>
      </c>
      <c r="N443" s="1160" t="s">
        <v>1877</v>
      </c>
      <c r="O443" s="1160" t="s">
        <v>1904</v>
      </c>
    </row>
    <row r="444" spans="1:15">
      <c r="A444" s="1159">
        <v>8819722628</v>
      </c>
      <c r="D444" s="1160" t="s">
        <v>2804</v>
      </c>
      <c r="E444" s="1160" t="s">
        <v>2805</v>
      </c>
      <c r="F444" s="1160" t="s">
        <v>152</v>
      </c>
      <c r="G444" s="1160" t="s">
        <v>1874</v>
      </c>
      <c r="H444" s="1160" t="s">
        <v>2003</v>
      </c>
      <c r="I444" s="1160" t="s">
        <v>2805</v>
      </c>
      <c r="J444" s="1160" t="s">
        <v>2005</v>
      </c>
      <c r="K444" s="1160" t="s">
        <v>2003</v>
      </c>
      <c r="L444" s="1160" t="s">
        <v>2003</v>
      </c>
      <c r="N444" s="1160" t="s">
        <v>1877</v>
      </c>
      <c r="O444" s="1160" t="s">
        <v>1904</v>
      </c>
    </row>
    <row r="445" spans="1:15">
      <c r="A445" s="1159">
        <v>1140820896</v>
      </c>
      <c r="D445" s="1160" t="s">
        <v>2806</v>
      </c>
      <c r="E445" s="1160" t="s">
        <v>2807</v>
      </c>
      <c r="F445" s="1160" t="s">
        <v>153</v>
      </c>
      <c r="G445" s="1160" t="s">
        <v>1880</v>
      </c>
      <c r="H445" s="1160" t="s">
        <v>1001</v>
      </c>
      <c r="I445" s="1160" t="s">
        <v>2807</v>
      </c>
      <c r="J445" s="1160" t="s">
        <v>1876</v>
      </c>
      <c r="K445" s="1160" t="s">
        <v>1882</v>
      </c>
      <c r="L445" s="1160" t="s">
        <v>1001</v>
      </c>
      <c r="N445" s="1160" t="s">
        <v>1894</v>
      </c>
      <c r="O445" s="1160" t="s">
        <v>2061</v>
      </c>
    </row>
    <row r="446" spans="1:15">
      <c r="A446" s="1159">
        <v>1144431591</v>
      </c>
      <c r="D446" s="1160" t="s">
        <v>2808</v>
      </c>
      <c r="E446" s="1160" t="s">
        <v>2809</v>
      </c>
      <c r="F446" s="1160" t="s">
        <v>153</v>
      </c>
      <c r="G446" s="1160" t="s">
        <v>1880</v>
      </c>
      <c r="H446" s="1160" t="s">
        <v>1001</v>
      </c>
      <c r="I446" s="1160" t="s">
        <v>2809</v>
      </c>
      <c r="J446" s="1160" t="s">
        <v>1876</v>
      </c>
      <c r="K446" s="1160" t="s">
        <v>1882</v>
      </c>
      <c r="L446" s="1160" t="s">
        <v>1001</v>
      </c>
      <c r="N446" s="1160" t="s">
        <v>1877</v>
      </c>
      <c r="O446" s="1160" t="s">
        <v>1922</v>
      </c>
    </row>
    <row r="447" spans="1:15">
      <c r="A447" s="1159">
        <v>1146039723</v>
      </c>
      <c r="D447" s="1160" t="s">
        <v>2810</v>
      </c>
      <c r="E447" s="1160" t="s">
        <v>2811</v>
      </c>
      <c r="F447" s="1160" t="s">
        <v>229</v>
      </c>
      <c r="G447" s="1160" t="s">
        <v>1908</v>
      </c>
      <c r="H447" s="1160" t="s">
        <v>984</v>
      </c>
      <c r="I447" s="1160" t="s">
        <v>2811</v>
      </c>
      <c r="J447" s="1160" t="s">
        <v>1876</v>
      </c>
      <c r="K447" s="1160" t="s">
        <v>1925</v>
      </c>
      <c r="L447" s="1160" t="s">
        <v>984</v>
      </c>
      <c r="N447" s="1160" t="s">
        <v>1877</v>
      </c>
      <c r="O447" s="1160" t="s">
        <v>1878</v>
      </c>
    </row>
    <row r="448" spans="1:15">
      <c r="A448" s="1159">
        <v>1147708912</v>
      </c>
      <c r="D448" s="1160" t="s">
        <v>2812</v>
      </c>
      <c r="E448" s="1160" t="s">
        <v>2813</v>
      </c>
      <c r="F448" s="1160" t="s">
        <v>153</v>
      </c>
      <c r="G448" s="1160" t="s">
        <v>1880</v>
      </c>
      <c r="H448" s="1160" t="s">
        <v>1992</v>
      </c>
      <c r="I448" s="1160" t="s">
        <v>2813</v>
      </c>
      <c r="J448" s="1160" t="s">
        <v>1994</v>
      </c>
      <c r="K448" s="1160" t="s">
        <v>1995</v>
      </c>
      <c r="L448" s="1160" t="s">
        <v>1992</v>
      </c>
      <c r="N448" s="1160" t="s">
        <v>1877</v>
      </c>
      <c r="O448" s="1160" t="s">
        <v>1883</v>
      </c>
    </row>
    <row r="449" spans="1:15">
      <c r="A449" s="1159">
        <v>8831853724</v>
      </c>
      <c r="D449" s="1160" t="s">
        <v>2814</v>
      </c>
      <c r="E449" s="1160" t="s">
        <v>2815</v>
      </c>
      <c r="F449" s="1160" t="s">
        <v>153</v>
      </c>
      <c r="G449" s="1160" t="s">
        <v>1880</v>
      </c>
      <c r="H449" s="1160" t="s">
        <v>1001</v>
      </c>
      <c r="I449" s="1160" t="s">
        <v>2815</v>
      </c>
      <c r="J449" s="1160" t="s">
        <v>1876</v>
      </c>
      <c r="K449" s="1160" t="s">
        <v>1882</v>
      </c>
      <c r="L449" s="1160" t="s">
        <v>1001</v>
      </c>
      <c r="N449" s="1160" t="s">
        <v>1877</v>
      </c>
      <c r="O449" s="1160" t="s">
        <v>1922</v>
      </c>
    </row>
    <row r="450" spans="1:15">
      <c r="D450" s="1160" t="s">
        <v>2816</v>
      </c>
      <c r="E450" s="1160" t="s">
        <v>2817</v>
      </c>
      <c r="F450" s="1160" t="s">
        <v>152</v>
      </c>
      <c r="G450" s="1160" t="s">
        <v>1874</v>
      </c>
      <c r="H450" s="1160" t="s">
        <v>2003</v>
      </c>
      <c r="I450" s="1160" t="s">
        <v>2817</v>
      </c>
      <c r="J450" s="1160" t="s">
        <v>2005</v>
      </c>
      <c r="K450" s="1160" t="s">
        <v>2003</v>
      </c>
      <c r="L450" s="1160" t="s">
        <v>2003</v>
      </c>
      <c r="N450" s="1160" t="s">
        <v>1877</v>
      </c>
      <c r="O450" s="1160" t="s">
        <v>1878</v>
      </c>
    </row>
    <row r="451" spans="1:15">
      <c r="D451" s="1160" t="s">
        <v>2816</v>
      </c>
      <c r="E451" s="1160" t="s">
        <v>2817</v>
      </c>
      <c r="F451" s="1160" t="s">
        <v>153</v>
      </c>
      <c r="G451" s="1160" t="s">
        <v>1880</v>
      </c>
      <c r="H451" s="1160" t="s">
        <v>1001</v>
      </c>
      <c r="I451" s="1160" t="s">
        <v>2817</v>
      </c>
      <c r="J451" s="1160" t="s">
        <v>1876</v>
      </c>
      <c r="K451" s="1160" t="s">
        <v>1882</v>
      </c>
      <c r="L451" s="1160" t="s">
        <v>1001</v>
      </c>
      <c r="N451" s="1160" t="s">
        <v>1877</v>
      </c>
      <c r="O451" s="1160" t="s">
        <v>1883</v>
      </c>
    </row>
    <row r="452" spans="1:15">
      <c r="A452" s="1159">
        <v>8815911498</v>
      </c>
      <c r="D452" s="1160" t="s">
        <v>2818</v>
      </c>
      <c r="E452" s="1160" t="s">
        <v>2819</v>
      </c>
      <c r="F452" s="1160" t="s">
        <v>153</v>
      </c>
      <c r="G452" s="1160" t="s">
        <v>1880</v>
      </c>
      <c r="H452" s="1160" t="s">
        <v>1001</v>
      </c>
      <c r="I452" s="1160" t="s">
        <v>2819</v>
      </c>
      <c r="J452" s="1160" t="s">
        <v>1876</v>
      </c>
      <c r="K452" s="1160" t="s">
        <v>1882</v>
      </c>
      <c r="L452" s="1160" t="s">
        <v>1001</v>
      </c>
      <c r="N452" s="1160" t="s">
        <v>1877</v>
      </c>
      <c r="O452" s="1160" t="s">
        <v>1922</v>
      </c>
    </row>
    <row r="453" spans="1:15">
      <c r="A453" s="1159">
        <v>8831854904</v>
      </c>
      <c r="D453" s="1160" t="s">
        <v>2820</v>
      </c>
      <c r="E453" s="1160" t="s">
        <v>2821</v>
      </c>
      <c r="F453" s="1160" t="s">
        <v>153</v>
      </c>
      <c r="G453" s="1160" t="s">
        <v>1880</v>
      </c>
      <c r="H453" s="1160" t="s">
        <v>1001</v>
      </c>
      <c r="I453" s="1160" t="s">
        <v>2821</v>
      </c>
      <c r="J453" s="1160" t="s">
        <v>1876</v>
      </c>
      <c r="K453" s="1160" t="s">
        <v>1882</v>
      </c>
      <c r="L453" s="1160" t="s">
        <v>1001</v>
      </c>
      <c r="N453" s="1160" t="s">
        <v>1877</v>
      </c>
      <c r="O453" s="1160" t="s">
        <v>1883</v>
      </c>
    </row>
    <row r="454" spans="1:15">
      <c r="A454" s="1159">
        <v>8819029677</v>
      </c>
      <c r="D454" s="1160" t="s">
        <v>2822</v>
      </c>
      <c r="E454" s="1160" t="s">
        <v>2823</v>
      </c>
      <c r="F454" s="1160" t="s">
        <v>153</v>
      </c>
      <c r="G454" s="1160" t="s">
        <v>1880</v>
      </c>
      <c r="H454" s="1160" t="s">
        <v>1001</v>
      </c>
      <c r="I454" s="1160" t="s">
        <v>2823</v>
      </c>
      <c r="J454" s="1160" t="s">
        <v>1876</v>
      </c>
      <c r="K454" s="1160" t="s">
        <v>1882</v>
      </c>
      <c r="L454" s="1160" t="s">
        <v>1001</v>
      </c>
      <c r="N454" s="1160" t="s">
        <v>1877</v>
      </c>
      <c r="O454" s="1160" t="s">
        <v>1883</v>
      </c>
    </row>
    <row r="455" spans="1:15">
      <c r="A455" s="1159">
        <v>8813428156</v>
      </c>
      <c r="D455" s="1160" t="s">
        <v>2824</v>
      </c>
      <c r="E455" s="1160" t="s">
        <v>2825</v>
      </c>
      <c r="F455" s="1160" t="s">
        <v>153</v>
      </c>
      <c r="G455" s="1160" t="s">
        <v>1880</v>
      </c>
      <c r="H455" s="1160" t="s">
        <v>1001</v>
      </c>
      <c r="I455" s="1160" t="s">
        <v>2825</v>
      </c>
      <c r="J455" s="1160" t="s">
        <v>1876</v>
      </c>
      <c r="K455" s="1160" t="s">
        <v>1882</v>
      </c>
      <c r="L455" s="1160" t="s">
        <v>1001</v>
      </c>
      <c r="N455" s="1160" t="s">
        <v>1877</v>
      </c>
      <c r="O455" s="1160" t="s">
        <v>1883</v>
      </c>
    </row>
    <row r="456" spans="1:15">
      <c r="A456" s="1159">
        <v>8813428156</v>
      </c>
      <c r="D456" s="1160" t="s">
        <v>2824</v>
      </c>
      <c r="E456" s="1160" t="s">
        <v>2825</v>
      </c>
      <c r="F456" s="1160" t="s">
        <v>152</v>
      </c>
      <c r="G456" s="1160" t="s">
        <v>1874</v>
      </c>
      <c r="H456" s="1160" t="s">
        <v>2003</v>
      </c>
      <c r="I456" s="1160" t="s">
        <v>2825</v>
      </c>
      <c r="J456" s="1160" t="s">
        <v>2005</v>
      </c>
      <c r="K456" s="1160" t="s">
        <v>2003</v>
      </c>
      <c r="L456" s="1160" t="s">
        <v>2003</v>
      </c>
      <c r="N456" s="1160" t="s">
        <v>1877</v>
      </c>
      <c r="O456" s="1160" t="s">
        <v>1878</v>
      </c>
    </row>
    <row r="457" spans="1:15">
      <c r="A457" s="1159">
        <v>8812231080</v>
      </c>
      <c r="D457" s="1160" t="s">
        <v>2826</v>
      </c>
      <c r="E457" s="1160" t="s">
        <v>2827</v>
      </c>
      <c r="F457" s="1160" t="s">
        <v>153</v>
      </c>
      <c r="G457" s="1160" t="s">
        <v>1880</v>
      </c>
      <c r="H457" s="1160" t="s">
        <v>1001</v>
      </c>
      <c r="I457" s="1160" t="s">
        <v>2827</v>
      </c>
      <c r="J457" s="1160" t="s">
        <v>1876</v>
      </c>
      <c r="K457" s="1160" t="s">
        <v>1882</v>
      </c>
      <c r="L457" s="1160" t="s">
        <v>1001</v>
      </c>
      <c r="N457" s="1160" t="s">
        <v>1877</v>
      </c>
      <c r="O457" s="1160" t="s">
        <v>1883</v>
      </c>
    </row>
    <row r="458" spans="1:15">
      <c r="A458" s="1159">
        <v>8831854995</v>
      </c>
      <c r="D458" s="1160" t="s">
        <v>2828</v>
      </c>
      <c r="E458" s="1160" t="s">
        <v>2829</v>
      </c>
      <c r="F458" s="1160" t="s">
        <v>153</v>
      </c>
      <c r="G458" s="1160" t="s">
        <v>1880</v>
      </c>
      <c r="H458" s="1160" t="s">
        <v>1001</v>
      </c>
      <c r="I458" s="1160" t="s">
        <v>2829</v>
      </c>
      <c r="J458" s="1160" t="s">
        <v>1876</v>
      </c>
      <c r="K458" s="1160" t="s">
        <v>1882</v>
      </c>
      <c r="L458" s="1160" t="s">
        <v>1001</v>
      </c>
      <c r="N458" s="1160" t="s">
        <v>1877</v>
      </c>
      <c r="O458" s="1160" t="s">
        <v>1883</v>
      </c>
    </row>
    <row r="459" spans="1:15">
      <c r="A459" s="1159">
        <v>8811384443</v>
      </c>
      <c r="D459" s="1160" t="s">
        <v>2830</v>
      </c>
      <c r="E459" s="1160" t="s">
        <v>2831</v>
      </c>
      <c r="F459" s="1160" t="s">
        <v>153</v>
      </c>
      <c r="G459" s="1160" t="s">
        <v>1880</v>
      </c>
      <c r="H459" s="1160" t="s">
        <v>1001</v>
      </c>
      <c r="I459" s="1160" t="s">
        <v>2831</v>
      </c>
      <c r="J459" s="1160" t="s">
        <v>1876</v>
      </c>
      <c r="K459" s="1160" t="s">
        <v>1882</v>
      </c>
      <c r="L459" s="1160" t="s">
        <v>1001</v>
      </c>
      <c r="N459" s="1160" t="s">
        <v>1877</v>
      </c>
      <c r="O459" s="1160" t="s">
        <v>1883</v>
      </c>
    </row>
    <row r="460" spans="1:15">
      <c r="A460" s="1159">
        <v>8831854987</v>
      </c>
      <c r="D460" s="1160" t="s">
        <v>2832</v>
      </c>
      <c r="E460" s="1160" t="s">
        <v>399</v>
      </c>
      <c r="F460" s="1160" t="s">
        <v>153</v>
      </c>
      <c r="G460" s="1160" t="s">
        <v>1880</v>
      </c>
      <c r="H460" s="1160" t="s">
        <v>1001</v>
      </c>
      <c r="I460" s="1160" t="s">
        <v>399</v>
      </c>
      <c r="J460" s="1160" t="s">
        <v>1876</v>
      </c>
      <c r="K460" s="1160" t="s">
        <v>1882</v>
      </c>
      <c r="L460" s="1160" t="s">
        <v>1001</v>
      </c>
      <c r="N460" s="1160" t="s">
        <v>1877</v>
      </c>
      <c r="O460" s="1160" t="s">
        <v>1883</v>
      </c>
    </row>
    <row r="461" spans="1:15">
      <c r="A461" s="1159">
        <v>1165618282</v>
      </c>
      <c r="D461" s="1160" t="s">
        <v>2833</v>
      </c>
      <c r="E461" s="1160" t="s">
        <v>2834</v>
      </c>
      <c r="F461" s="1160" t="s">
        <v>135</v>
      </c>
      <c r="G461" s="1160" t="s">
        <v>1848</v>
      </c>
      <c r="H461" s="1160" t="s">
        <v>1890</v>
      </c>
      <c r="I461" s="1160" t="s">
        <v>2834</v>
      </c>
      <c r="J461" s="1160" t="s">
        <v>1892</v>
      </c>
      <c r="K461" s="1160" t="s">
        <v>1893</v>
      </c>
      <c r="L461" s="1160" t="s">
        <v>1890</v>
      </c>
      <c r="N461" s="1160" t="s">
        <v>1877</v>
      </c>
      <c r="O461" s="1160" t="s">
        <v>1888</v>
      </c>
    </row>
    <row r="462" spans="1:15">
      <c r="A462" s="1159">
        <v>1142171470</v>
      </c>
      <c r="D462" s="1160" t="s">
        <v>2835</v>
      </c>
      <c r="E462" s="1160" t="s">
        <v>2836</v>
      </c>
      <c r="F462" s="1160" t="s">
        <v>152</v>
      </c>
      <c r="G462" s="1160" t="s">
        <v>1874</v>
      </c>
      <c r="H462" s="1160" t="s">
        <v>984</v>
      </c>
      <c r="I462" s="1160" t="s">
        <v>2836</v>
      </c>
      <c r="J462" s="1160" t="s">
        <v>1876</v>
      </c>
      <c r="K462" s="1160" t="s">
        <v>984</v>
      </c>
      <c r="L462" s="1160" t="s">
        <v>984</v>
      </c>
      <c r="N462" s="1160" t="s">
        <v>1877</v>
      </c>
      <c r="O462" s="1160" t="s">
        <v>1904</v>
      </c>
    </row>
    <row r="463" spans="1:15">
      <c r="A463" s="1159">
        <v>1144109445</v>
      </c>
      <c r="D463" s="1160" t="s">
        <v>2837</v>
      </c>
      <c r="E463" s="1160" t="s">
        <v>2838</v>
      </c>
      <c r="F463" s="1160" t="s">
        <v>152</v>
      </c>
      <c r="G463" s="1160" t="s">
        <v>1874</v>
      </c>
      <c r="H463" s="1160" t="s">
        <v>985</v>
      </c>
      <c r="I463" s="1160" t="s">
        <v>2838</v>
      </c>
      <c r="J463" s="1160" t="s">
        <v>1903</v>
      </c>
      <c r="K463" s="1160" t="s">
        <v>985</v>
      </c>
      <c r="L463" s="1160" t="s">
        <v>985</v>
      </c>
      <c r="N463" s="1160" t="s">
        <v>1877</v>
      </c>
      <c r="O463" s="1160" t="s">
        <v>1904</v>
      </c>
    </row>
    <row r="464" spans="1:15">
      <c r="A464" s="1159">
        <v>1160086634</v>
      </c>
      <c r="D464" s="1160" t="s">
        <v>2839</v>
      </c>
      <c r="E464" s="1160" t="s">
        <v>2840</v>
      </c>
      <c r="F464" s="1160" t="s">
        <v>135</v>
      </c>
      <c r="G464" s="1160" t="s">
        <v>1848</v>
      </c>
      <c r="H464" s="1160" t="s">
        <v>1890</v>
      </c>
      <c r="I464" s="1160" t="s">
        <v>2840</v>
      </c>
      <c r="J464" s="1160" t="s">
        <v>1892</v>
      </c>
      <c r="K464" s="1160" t="s">
        <v>1893</v>
      </c>
      <c r="L464" s="1160" t="s">
        <v>1890</v>
      </c>
      <c r="N464" s="1160" t="s">
        <v>1894</v>
      </c>
      <c r="O464" s="1160" t="s">
        <v>1895</v>
      </c>
    </row>
    <row r="468" spans="4:4">
      <c r="D468" s="1160" t="s">
        <v>89</v>
      </c>
    </row>
    <row r="470" spans="4:4">
      <c r="D470" s="1160" t="s">
        <v>89</v>
      </c>
    </row>
  </sheetData>
  <sheetProtection algorithmName="SHA-512" hashValue="a1umfU5MAlmK3hPRcrHNSOmIQfUO9zP7oLCuI70w05U/LNr1j3vFeWLeyR6dDXclELoMoi//FBF91kx9qrVmOA==" saltValue="Mq9TU6VjMXeMz/uVfkWP0g==" spinCount="100000" sheet="1" selectLockedCells="1" selectUnlockedCells="1"/>
  <autoFilter ref="A1:Q464" xr:uid="{5FA86DDE-00E6-4DC3-A532-F051529FE719}"/>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AF83B-5A54-44D0-BB21-427E10B30442}">
  <sheetPr>
    <tabColor rgb="FF002060"/>
    <pageSetUpPr fitToPage="1"/>
  </sheetPr>
  <dimension ref="A1:V92"/>
  <sheetViews>
    <sheetView showGridLines="0" tabSelected="1" zoomScale="90" zoomScaleNormal="90" workbookViewId="0">
      <selection activeCell="G34" sqref="G34"/>
    </sheetView>
  </sheetViews>
  <sheetFormatPr baseColWidth="10" defaultColWidth="10.81640625" defaultRowHeight="12.5"/>
  <cols>
    <col min="1" max="1" width="4.54296875" style="106" customWidth="1"/>
    <col min="2" max="2" width="8.54296875" style="106" customWidth="1"/>
    <col min="3" max="3" width="10.81640625" style="106" customWidth="1"/>
    <col min="4" max="4" width="25.7265625" style="106" customWidth="1"/>
    <col min="5" max="5" width="0.7265625" style="106" hidden="1" customWidth="1"/>
    <col min="6" max="6" width="21.453125" style="106" customWidth="1"/>
    <col min="7" max="7" width="26.81640625" style="106" customWidth="1"/>
    <col min="8" max="8" width="17.6328125" style="106" customWidth="1"/>
    <col min="9" max="9" width="11.54296875" style="106" customWidth="1"/>
    <col min="10" max="11" width="15.7265625" style="106" customWidth="1"/>
    <col min="12" max="12" width="2.1796875" style="106" customWidth="1"/>
    <col min="13" max="13" width="77.54296875" style="106" customWidth="1"/>
    <col min="14" max="16384" width="10.81640625" style="106"/>
  </cols>
  <sheetData>
    <row r="1" spans="1:13" ht="47.25" customHeight="1" thickBot="1">
      <c r="A1" s="700" t="s">
        <v>1805</v>
      </c>
      <c r="I1" s="702"/>
      <c r="J1" s="702"/>
      <c r="K1" s="703" t="s">
        <v>44</v>
      </c>
    </row>
    <row r="2" spans="1:13" s="135" customFormat="1" ht="71.5" customHeight="1">
      <c r="A2" s="1224" t="s">
        <v>3159</v>
      </c>
      <c r="B2" s="1225"/>
      <c r="C2" s="1225"/>
      <c r="D2" s="1225"/>
      <c r="E2" s="1225"/>
      <c r="F2" s="1225"/>
      <c r="G2" s="1225"/>
      <c r="H2" s="1225"/>
      <c r="I2" s="1225"/>
      <c r="J2" s="1225"/>
      <c r="K2" s="1226"/>
      <c r="L2" s="701"/>
    </row>
    <row r="3" spans="1:13" s="135" customFormat="1" ht="26" customHeight="1" thickBot="1">
      <c r="A3" s="1229" t="s">
        <v>2996</v>
      </c>
      <c r="B3" s="1230"/>
      <c r="C3" s="1230"/>
      <c r="D3" s="1230"/>
      <c r="E3" s="1230"/>
      <c r="F3" s="1230"/>
      <c r="G3" s="1230"/>
      <c r="H3" s="1230"/>
      <c r="I3" s="1230"/>
      <c r="J3" s="1230"/>
      <c r="K3" s="1231"/>
      <c r="L3"/>
      <c r="M3" s="701"/>
    </row>
    <row r="4" spans="1:13" s="28" customFormat="1" ht="40.5" customHeight="1" thickBot="1">
      <c r="A4" s="1233" t="s">
        <v>2922</v>
      </c>
      <c r="B4" s="1234"/>
      <c r="C4" s="1235"/>
      <c r="D4" s="1235"/>
      <c r="E4" s="1235"/>
      <c r="F4" s="1235"/>
      <c r="G4" s="1235"/>
      <c r="H4" s="1235"/>
      <c r="I4" s="1235"/>
      <c r="J4" s="1235"/>
      <c r="K4" s="1236"/>
      <c r="L4" s="791"/>
      <c r="M4"/>
    </row>
    <row r="5" spans="1:13" s="28" customFormat="1" ht="23.5" customHeight="1">
      <c r="A5" s="842"/>
      <c r="B5" s="842"/>
      <c r="C5" s="843"/>
      <c r="D5" s="843"/>
      <c r="E5" s="843"/>
      <c r="F5" s="843"/>
      <c r="G5" s="843"/>
      <c r="H5" s="843"/>
      <c r="I5" s="843"/>
      <c r="J5" s="843"/>
      <c r="K5" s="843"/>
      <c r="L5" s="791"/>
      <c r="M5"/>
    </row>
    <row r="6" spans="1:13" ht="31.5" customHeight="1">
      <c r="A6" s="1211" t="s">
        <v>3167</v>
      </c>
      <c r="B6" s="1210"/>
      <c r="C6" s="1210"/>
      <c r="D6" s="1210"/>
      <c r="E6" s="1210"/>
      <c r="F6" s="1210"/>
      <c r="G6" s="1210"/>
      <c r="H6" s="1210"/>
      <c r="I6" s="1210"/>
      <c r="J6" s="1210"/>
      <c r="K6" s="1210"/>
      <c r="L6" s="1210"/>
    </row>
    <row r="7" spans="1:13" s="774" customFormat="1" ht="20.5" customHeight="1">
      <c r="A7" s="771" t="s">
        <v>3155</v>
      </c>
      <c r="B7" s="773" t="s">
        <v>3156</v>
      </c>
      <c r="C7" s="772"/>
      <c r="D7" s="773" t="s">
        <v>2991</v>
      </c>
      <c r="E7" s="704"/>
      <c r="F7" s="704" t="s">
        <v>89</v>
      </c>
      <c r="G7" s="705"/>
      <c r="H7" s="705"/>
      <c r="I7" s="706"/>
      <c r="J7" s="706"/>
      <c r="K7" s="706"/>
      <c r="L7" s="706"/>
    </row>
    <row r="8" spans="1:13" ht="24.65" customHeight="1">
      <c r="A8" s="116"/>
      <c r="B8" s="116"/>
      <c r="C8" s="116"/>
      <c r="D8" s="115"/>
      <c r="E8" s="115"/>
      <c r="F8" s="115"/>
      <c r="G8" s="117"/>
      <c r="H8" s="117"/>
      <c r="I8" s="117"/>
      <c r="J8" s="117"/>
      <c r="K8" s="117"/>
    </row>
    <row r="9" spans="1:13" ht="20.25" customHeight="1">
      <c r="A9" s="1223" t="s">
        <v>1840</v>
      </c>
      <c r="B9" s="1223"/>
      <c r="C9" s="1223"/>
      <c r="D9" s="1223"/>
      <c r="E9" s="1223"/>
      <c r="F9" s="1223"/>
      <c r="G9" s="1223"/>
      <c r="H9" s="1223"/>
      <c r="I9" s="1223"/>
      <c r="J9" s="1223"/>
      <c r="K9" s="550"/>
      <c r="L9" s="448"/>
    </row>
    <row r="10" spans="1:13" ht="13.5" customHeight="1">
      <c r="A10" s="118"/>
      <c r="B10" s="118"/>
      <c r="C10" s="118"/>
      <c r="D10" s="118"/>
      <c r="E10" s="118"/>
      <c r="F10" s="118"/>
      <c r="G10" s="118"/>
      <c r="H10" s="119"/>
      <c r="I10" s="119"/>
      <c r="J10" s="119"/>
      <c r="K10" s="119"/>
    </row>
    <row r="11" spans="1:13" ht="26.15" customHeight="1">
      <c r="A11" s="340" t="s">
        <v>2862</v>
      </c>
      <c r="B11" s="295"/>
      <c r="C11" s="295"/>
      <c r="D11" s="295"/>
      <c r="E11" s="295"/>
      <c r="F11" s="549"/>
      <c r="G11" s="106" t="s">
        <v>2850</v>
      </c>
      <c r="H11" s="107" t="str">
        <f>IF(AND($F$11="",$F$15&lt;&gt;""),"Veuillez saisir le NEQ!","")</f>
        <v/>
      </c>
      <c r="K11" s="551"/>
    </row>
    <row r="12" spans="1:13" ht="17" customHeight="1">
      <c r="A12" s="120"/>
      <c r="B12" s="120"/>
      <c r="C12" s="120"/>
      <c r="D12" s="120"/>
      <c r="E12" s="120"/>
      <c r="F12" s="121"/>
      <c r="G12" s="122"/>
    </row>
    <row r="13" spans="1:13" ht="27" customHeight="1">
      <c r="A13" s="1222" t="s">
        <v>173</v>
      </c>
      <c r="B13" s="1222"/>
      <c r="C13" s="1222"/>
      <c r="D13" s="1222"/>
      <c r="E13" s="123"/>
      <c r="F13" s="244" t="str">
        <f>IF(F11="","",IF(IFERROR(VLOOKUP(F11,REF_rapport!A:D,4,FALSE),"")="","Inscrire le nom de votre organisme dans la cellule F15",VLOOKUP(F11,REF_rapport!A:D,4,FALSE)))</f>
        <v/>
      </c>
      <c r="G13" s="124"/>
      <c r="H13" s="124"/>
      <c r="I13" s="124"/>
      <c r="J13" s="124"/>
      <c r="K13" s="126"/>
      <c r="M13" s="187"/>
    </row>
    <row r="14" spans="1:13" ht="12" customHeight="1">
      <c r="A14" s="123"/>
      <c r="B14" s="123"/>
      <c r="C14" s="73"/>
      <c r="D14" s="72"/>
      <c r="E14" s="72"/>
      <c r="F14" s="72"/>
      <c r="G14" s="72"/>
      <c r="H14" s="72"/>
      <c r="I14" s="72"/>
      <c r="J14" s="72"/>
      <c r="K14" s="72"/>
      <c r="M14" s="187"/>
    </row>
    <row r="15" spans="1:13" ht="22.5" customHeight="1">
      <c r="A15" s="1222" t="s">
        <v>3042</v>
      </c>
      <c r="B15" s="1222"/>
      <c r="C15" s="1222"/>
      <c r="D15" s="1222"/>
      <c r="E15" s="123"/>
      <c r="F15" s="339"/>
      <c r="G15" s="339"/>
      <c r="H15" s="339"/>
      <c r="I15" s="339"/>
      <c r="J15" s="339"/>
      <c r="K15" s="548"/>
      <c r="M15" s="187"/>
    </row>
    <row r="16" spans="1:13" ht="16" customHeight="1">
      <c r="A16" s="123"/>
      <c r="B16" s="123"/>
      <c r="C16" s="73"/>
      <c r="D16" s="72"/>
      <c r="E16" s="72"/>
      <c r="F16" s="72"/>
      <c r="G16" s="72"/>
      <c r="H16" s="72"/>
      <c r="I16" s="72"/>
      <c r="J16" s="72"/>
      <c r="K16" s="72"/>
      <c r="M16" s="187"/>
    </row>
    <row r="17" spans="1:13" ht="15.65" customHeight="1">
      <c r="A17" s="405" t="s">
        <v>2990</v>
      </c>
      <c r="B17" s="123"/>
      <c r="C17" s="73"/>
      <c r="D17" s="72"/>
      <c r="E17" s="72"/>
      <c r="F17" s="1098" t="str">
        <f>IFERROR(VLOOKUP($F$11,REF_rapport!$A:$M,8,FALSE),"")</f>
        <v/>
      </c>
      <c r="G17" s="1098"/>
      <c r="H17" s="1098"/>
      <c r="I17" s="1098"/>
      <c r="J17" s="641"/>
      <c r="K17" s="641"/>
      <c r="M17" s="187"/>
    </row>
    <row r="18" spans="1:13" ht="15.65" customHeight="1">
      <c r="A18" s="405"/>
      <c r="B18" s="123"/>
      <c r="C18" s="73"/>
      <c r="D18" s="72"/>
      <c r="E18" s="72"/>
      <c r="F18" s="129" t="s">
        <v>2861</v>
      </c>
      <c r="G18" s="1099" t="str">
        <f>IFERROR(VLOOKUP($F$11,REF_rapport!$A:$M,6,FALSE),"")</f>
        <v/>
      </c>
      <c r="H18" s="655"/>
      <c r="I18" s="655"/>
      <c r="J18" s="642"/>
      <c r="K18" s="642"/>
      <c r="M18" s="187"/>
    </row>
    <row r="19" spans="1:13" ht="9.5" customHeight="1">
      <c r="A19" s="405"/>
      <c r="B19" s="123"/>
      <c r="C19" s="73"/>
      <c r="D19" s="72"/>
      <c r="E19" s="72"/>
      <c r="F19" s="72"/>
      <c r="G19" s="72"/>
      <c r="H19" s="72"/>
      <c r="I19" s="72"/>
      <c r="J19" s="641"/>
      <c r="K19" s="641"/>
      <c r="M19" s="187"/>
    </row>
    <row r="20" spans="1:13" ht="18" customHeight="1">
      <c r="B20" s="123"/>
      <c r="C20" s="73"/>
      <c r="D20" s="72"/>
      <c r="E20" s="72"/>
      <c r="F20" s="548"/>
      <c r="G20" s="548"/>
      <c r="H20" s="548"/>
      <c r="I20" s="548"/>
      <c r="J20" s="548"/>
      <c r="K20" s="548"/>
      <c r="M20" s="187"/>
    </row>
    <row r="21" spans="1:13" s="28" customFormat="1" ht="20.149999999999999" customHeight="1">
      <c r="A21" s="781" t="s">
        <v>2987</v>
      </c>
      <c r="B21" s="125"/>
      <c r="C21" s="109"/>
      <c r="D21" s="789" t="s">
        <v>2988</v>
      </c>
      <c r="E21" s="109"/>
      <c r="F21" s="500"/>
      <c r="G21" s="126"/>
      <c r="H21" s="109"/>
      <c r="I21" s="109"/>
      <c r="J21" s="109"/>
      <c r="K21" s="109"/>
      <c r="M21" s="187"/>
    </row>
    <row r="22" spans="1:13" ht="18" customHeight="1">
      <c r="F22" s="247"/>
    </row>
    <row r="23" spans="1:13" ht="24.65" customHeight="1">
      <c r="A23" s="405" t="s">
        <v>2864</v>
      </c>
      <c r="C23" s="108"/>
      <c r="F23" s="346" t="s">
        <v>231</v>
      </c>
      <c r="H23" s="1228" t="str">
        <f>IF(OR(F23="«Confirmer»",F23="Non"),"",IF(F23="Oui","NOUVEAU! Transmettez le rapport dûment rempli et signé via Mon dossier CALQ, sous l'onglet Documents de votre profil"))</f>
        <v/>
      </c>
      <c r="I23" s="1228"/>
      <c r="J23" s="1228"/>
      <c r="K23" s="1228"/>
    </row>
    <row r="24" spans="1:13" ht="31.5" customHeight="1">
      <c r="C24" s="108"/>
    </row>
    <row r="25" spans="1:13" ht="20.5" customHeight="1">
      <c r="A25" s="1214" t="s">
        <v>1836</v>
      </c>
      <c r="B25" s="1214"/>
      <c r="C25" s="1214"/>
      <c r="D25" s="1214"/>
      <c r="E25" s="1214"/>
      <c r="F25" s="1214"/>
      <c r="G25" s="1214"/>
      <c r="H25" s="1214"/>
      <c r="I25" s="1214"/>
      <c r="J25" s="1214"/>
      <c r="K25" s="109"/>
    </row>
    <row r="27" spans="1:13" ht="26" customHeight="1">
      <c r="A27" s="1232" t="str">
        <f xml:space="preserve"> CONCATENATE("En ",D7, ", étiez-vous lié par une entente avec une ou plusieurs associations professionnelles :")</f>
        <v>En 2025-2026, étiez-vous lié par une entente avec une ou plusieurs associations professionnelles :</v>
      </c>
      <c r="B27" s="1232"/>
      <c r="C27" s="1232"/>
      <c r="D27" s="1232"/>
      <c r="H27" s="346" t="s">
        <v>231</v>
      </c>
    </row>
    <row r="28" spans="1:13" ht="12.65" customHeight="1">
      <c r="B28" s="342"/>
      <c r="C28" s="347"/>
      <c r="D28" s="342"/>
      <c r="E28" s="342"/>
      <c r="F28" s="342"/>
      <c r="G28" s="342"/>
      <c r="H28" s="342"/>
    </row>
    <row r="29" spans="1:13" ht="14.15" customHeight="1"/>
    <row r="30" spans="1:13" s="384" customFormat="1" ht="22.5" customHeight="1">
      <c r="A30" s="390" t="s">
        <v>1841</v>
      </c>
      <c r="B30" s="385"/>
      <c r="C30" s="392"/>
      <c r="D30" s="392"/>
      <c r="E30" s="392"/>
      <c r="F30" s="393"/>
      <c r="G30" s="394" t="s">
        <v>230</v>
      </c>
      <c r="H30" s="385"/>
      <c r="I30" s="392"/>
      <c r="J30" s="392"/>
      <c r="K30" s="707"/>
    </row>
    <row r="31" spans="1:13" s="28" customFormat="1" ht="50.5" customHeight="1">
      <c r="A31" s="1227" t="s">
        <v>2978</v>
      </c>
      <c r="B31" s="1227"/>
      <c r="C31" s="1227"/>
      <c r="D31" s="1227"/>
      <c r="E31" s="1227"/>
      <c r="F31" s="1227"/>
      <c r="G31" s="1227"/>
      <c r="H31" s="1227"/>
      <c r="I31" s="1227"/>
      <c r="J31" s="1227"/>
      <c r="K31" s="109"/>
    </row>
    <row r="32" spans="1:13" s="28" customFormat="1" ht="4.5" customHeight="1">
      <c r="A32" s="348"/>
      <c r="B32" s="248"/>
      <c r="C32" s="109"/>
      <c r="D32" s="109"/>
      <c r="E32" s="109"/>
      <c r="H32" s="248"/>
      <c r="I32" s="109"/>
      <c r="J32" s="109"/>
      <c r="K32" s="109"/>
    </row>
    <row r="33" spans="1:11" s="660" customFormat="1" ht="20.5" customHeight="1">
      <c r="A33" s="740" t="s">
        <v>1829</v>
      </c>
      <c r="B33" s="664"/>
      <c r="C33" s="665"/>
      <c r="D33" s="657"/>
      <c r="E33" s="657"/>
      <c r="F33" s="656"/>
      <c r="G33" s="656"/>
      <c r="H33" s="658"/>
      <c r="I33" s="657"/>
      <c r="J33" s="657"/>
      <c r="K33" s="659"/>
    </row>
    <row r="34" spans="1:11" s="28" customFormat="1" ht="15" customHeight="1">
      <c r="A34" s="349"/>
      <c r="B34" s="351" t="s">
        <v>2900</v>
      </c>
      <c r="C34" s="350"/>
      <c r="D34" s="350"/>
      <c r="E34" s="109"/>
      <c r="G34" s="175" t="str">
        <f>IF(OR(Gouvernance!$F$8="",Gouvernance!$F$10="«Confirmer»",Gouvernance!$F$12="«Confirmer»",Gouvernance!$F$14="«Confirmer»"),"Information manquante!","Information inscrite!")</f>
        <v>Information manquante!</v>
      </c>
      <c r="I34" s="156">
        <f>IF(G34="Information manquante!",-1,1)</f>
        <v>-1</v>
      </c>
      <c r="J34" s="109"/>
      <c r="K34" s="109"/>
    </row>
    <row r="35" spans="1:11" s="28" customFormat="1" ht="15" customHeight="1">
      <c r="A35" s="349"/>
      <c r="B35" s="351" t="s">
        <v>2893</v>
      </c>
      <c r="C35" s="350"/>
      <c r="D35" s="350"/>
      <c r="E35" s="109"/>
      <c r="G35" s="56" t="str">
        <f>IF(OR(Gouvernance!B22="",Gouvernance!B23="",Gouvernance!B24="",Gouvernance!F74=""),"Information manquante!","Information fournie. Assurez-vous d'avoir tout rempli!")</f>
        <v>Information manquante!</v>
      </c>
      <c r="H35" s="248"/>
      <c r="I35" s="156">
        <f>IF(G35="Information manquante!",-1,1)</f>
        <v>-1</v>
      </c>
      <c r="J35" s="109"/>
      <c r="K35" s="109"/>
    </row>
    <row r="36" spans="1:11" s="28" customFormat="1" ht="15" customHeight="1">
      <c r="A36" s="349"/>
      <c r="B36" s="351" t="s">
        <v>2894</v>
      </c>
      <c r="C36" s="351"/>
      <c r="D36" s="350"/>
      <c r="E36" s="109"/>
      <c r="G36" s="175" t="str">
        <f>IF(OR(Gouvernance!$L$132="«Confirmer»",Gouvernance!$B$137="",Gouvernance!$B$140=""),"Information manquante!", "Information fournie; merci!")</f>
        <v>Information manquante!</v>
      </c>
      <c r="H36" s="248"/>
      <c r="I36" s="156">
        <f>IF(G36="Information manquante!",-1,1)</f>
        <v>-1</v>
      </c>
      <c r="J36" s="109"/>
      <c r="K36" s="109"/>
    </row>
    <row r="37" spans="1:11" s="28" customFormat="1" ht="13.5" customHeight="1">
      <c r="A37" s="349"/>
      <c r="B37" s="349"/>
      <c r="C37" s="350"/>
      <c r="D37" s="350"/>
      <c r="E37" s="109"/>
      <c r="H37" s="248"/>
      <c r="I37" s="109"/>
      <c r="J37" s="109"/>
      <c r="K37" s="109"/>
    </row>
    <row r="38" spans="1:11" s="416" customFormat="1" ht="18.75" customHeight="1">
      <c r="A38" s="661" t="s">
        <v>1839</v>
      </c>
      <c r="B38" s="662"/>
      <c r="C38" s="663"/>
      <c r="D38" s="663"/>
      <c r="E38" s="413"/>
      <c r="F38" s="412"/>
      <c r="G38" s="412"/>
      <c r="H38" s="414"/>
      <c r="I38" s="413"/>
      <c r="J38" s="413"/>
      <c r="K38" s="415"/>
    </row>
    <row r="39" spans="1:11" s="28" customFormat="1" ht="15" customHeight="1">
      <c r="A39" s="119"/>
      <c r="B39" s="109" t="s">
        <v>2851</v>
      </c>
      <c r="D39" s="350"/>
      <c r="E39" s="109"/>
      <c r="G39" s="56" t="str">
        <f>IF(AND(OR('Statistiques d''emploi'!C19=0,'Statistiques d''emploi'!F19=0),OR('Statistiques d''emploi'!H19=0,'Statistiques d''emploi'!K19=0),OR('Statistiques d''emploi'!M19=0,'Statistiques d''emploi'!P19=0),OR('Statistiques d''emploi'!C26=0,'Statistiques d''emploi'!F26=0),OR('Statistiques d''emploi'!H26=0,'Statistiques d''emploi'!K26=0),OR('Statistiques d''emploi'!M26=0,'Statistiques d''emploi'!P26=0)),"Information manquante!","Information fournie; assurez-vous d'avoir tout rempli!")</f>
        <v>Information manquante!</v>
      </c>
      <c r="H39" s="248"/>
      <c r="I39" s="156">
        <f>IF(G39="Information manquante!",-1,1)</f>
        <v>-1</v>
      </c>
      <c r="J39" s="109"/>
      <c r="K39" s="109"/>
    </row>
    <row r="40" spans="1:11" s="28" customFormat="1" ht="15" customHeight="1">
      <c r="A40" s="119"/>
      <c r="B40" s="109" t="s">
        <v>1819</v>
      </c>
      <c r="D40" s="350"/>
      <c r="E40" s="109"/>
      <c r="G40" s="56" t="str">
        <f>IF(AND(OR('Statistiques d''emploi'!C34=0,'Statistiques d''emploi'!F34=0),OR('Statistiques d''emploi'!H34=0,'Statistiques d''emploi'!K34=0),OR('Statistiques d''emploi'!M34=0,'Statistiques d''emploi'!P34=0)),"Information manquante!","Information fournie; assurez-vous d'avoir tout rempli!")</f>
        <v>Information manquante!</v>
      </c>
      <c r="H40" s="248"/>
      <c r="I40" s="156">
        <f>IF(G40="Information manquante!",-1,1)</f>
        <v>-1</v>
      </c>
      <c r="J40" s="109"/>
      <c r="K40" s="415"/>
    </row>
    <row r="41" spans="1:11" s="28" customFormat="1" ht="15" customHeight="1">
      <c r="A41" s="349"/>
      <c r="B41" s="109" t="s">
        <v>2846</v>
      </c>
      <c r="D41" s="350"/>
      <c r="E41" s="109"/>
      <c r="G41" s="56" t="str">
        <f>IF(AND('Statistiques d''emploi'!C56="",'Statistiques d''emploi'!C57="",'Statistiques d''emploi'!C58=""),"Information manquante!","Information fournie; assurez-vous d'avoir tout rempli!")</f>
        <v>Information manquante!</v>
      </c>
      <c r="H41" s="248"/>
      <c r="I41" s="156">
        <f>IF(G41="Information manquante!",-1,1)</f>
        <v>-1</v>
      </c>
      <c r="J41" s="109"/>
      <c r="K41" s="109"/>
    </row>
    <row r="42" spans="1:11" s="28" customFormat="1" ht="10" customHeight="1">
      <c r="A42" s="356"/>
      <c r="B42" s="356"/>
      <c r="C42" s="352"/>
      <c r="D42" s="352"/>
      <c r="E42" s="353"/>
      <c r="F42" s="354"/>
      <c r="G42" s="354"/>
      <c r="H42" s="355"/>
      <c r="I42" s="353"/>
      <c r="J42" s="353"/>
      <c r="K42" s="109"/>
    </row>
    <row r="43" spans="1:11" s="416" customFormat="1" ht="18.75" customHeight="1">
      <c r="A43" s="661" t="s">
        <v>2980</v>
      </c>
      <c r="B43" s="662"/>
      <c r="C43" s="663"/>
      <c r="D43" s="663"/>
      <c r="E43" s="718"/>
      <c r="F43" s="719"/>
      <c r="G43" s="412"/>
      <c r="H43" s="414"/>
      <c r="I43" s="413"/>
      <c r="J43" s="413"/>
      <c r="K43" s="415"/>
    </row>
    <row r="44" spans="1:11" s="28" customFormat="1" ht="20.25" customHeight="1">
      <c r="A44" s="349"/>
      <c r="B44" s="109" t="s">
        <v>2949</v>
      </c>
      <c r="C44" s="350"/>
      <c r="D44" s="350"/>
      <c r="E44" s="109"/>
      <c r="G44" s="56" t="str">
        <f>IF('Bilan&amp;progr '!$A$12="","Information manquante!", "Information fournie; merci!")</f>
        <v>Information manquante!</v>
      </c>
      <c r="H44" s="248"/>
      <c r="I44" s="156">
        <f>IF(G44="Information manquante!",-1,1)</f>
        <v>-1</v>
      </c>
      <c r="J44" s="109"/>
      <c r="K44" s="415"/>
    </row>
    <row r="45" spans="1:11" s="28" customFormat="1" ht="16" customHeight="1">
      <c r="A45" s="349"/>
      <c r="B45" s="109" t="s">
        <v>2950</v>
      </c>
      <c r="C45" s="109"/>
      <c r="D45" s="350"/>
      <c r="E45" s="109"/>
      <c r="G45" s="56" t="str">
        <f>IF('Bilan&amp;progr '!$A$22="","Information manquante!", "Information fournie; merci!")</f>
        <v>Information manquante!</v>
      </c>
      <c r="H45" s="248"/>
      <c r="I45" s="156">
        <f>IF(G45="Information manquante!",-1,1)</f>
        <v>-1</v>
      </c>
      <c r="J45" s="109"/>
      <c r="K45" s="415"/>
    </row>
    <row r="46" spans="1:11" s="28" customFormat="1" ht="27.75" customHeight="1">
      <c r="A46" s="349"/>
      <c r="B46" s="349"/>
      <c r="C46" s="350"/>
      <c r="D46" s="350"/>
      <c r="E46" s="109"/>
      <c r="H46" s="248"/>
      <c r="I46" s="109"/>
      <c r="J46" s="109"/>
      <c r="K46" s="109"/>
    </row>
    <row r="47" spans="1:11" s="416" customFormat="1" ht="18.75" customHeight="1">
      <c r="A47" s="720" t="s">
        <v>1842</v>
      </c>
      <c r="B47" s="719"/>
      <c r="C47" s="721"/>
      <c r="D47" s="721"/>
      <c r="E47" s="721"/>
      <c r="F47" s="722"/>
      <c r="G47" s="722"/>
      <c r="H47" s="658"/>
      <c r="I47" s="413"/>
      <c r="J47" s="413"/>
      <c r="K47" s="415"/>
    </row>
    <row r="48" spans="1:11" s="28" customFormat="1" ht="15" customHeight="1">
      <c r="A48" s="349"/>
      <c r="B48" s="175" t="s">
        <v>1843</v>
      </c>
      <c r="D48" s="350"/>
      <c r="E48" s="109"/>
      <c r="G48" s="56" t="str">
        <f>IF(OR('Section 14b'!D32=0,'Section 14b'!H32=0),"Information manquante!","Information fournie! Assurez-vous d'avoir tout inscrit.")</f>
        <v>Information manquante!</v>
      </c>
      <c r="H48" s="248"/>
      <c r="I48" s="156">
        <f>IF(G48="Information manquante!",-1,1)</f>
        <v>-1</v>
      </c>
      <c r="J48" s="109"/>
      <c r="K48" s="415"/>
    </row>
    <row r="49" spans="1:11" s="28" customFormat="1" ht="15" customHeight="1">
      <c r="A49" s="349"/>
      <c r="B49" s="175" t="s">
        <v>1844</v>
      </c>
      <c r="D49" s="350"/>
      <c r="E49" s="109"/>
      <c r="G49" s="782" t="str">
        <f>IF(OR('Section 14b'!D116=0,'Section 14b'!H116=0),"Information manquante!","Information fournie! Assurez-vous d'avoir tout inscrit.")</f>
        <v>Information manquante!</v>
      </c>
      <c r="H49" s="1161"/>
      <c r="I49" s="1162">
        <f>IF(G49="Information manquante!",-1,1)</f>
        <v>-1</v>
      </c>
      <c r="J49" s="109"/>
      <c r="K49" s="415"/>
    </row>
    <row r="50" spans="1:11" s="28" customFormat="1" ht="18.75" customHeight="1">
      <c r="A50" s="349"/>
      <c r="B50" s="109"/>
      <c r="D50" s="350"/>
      <c r="E50" s="109"/>
      <c r="H50" s="248"/>
      <c r="I50" s="109"/>
      <c r="J50" s="109"/>
      <c r="K50" s="109"/>
    </row>
    <row r="51" spans="1:11" s="28" customFormat="1" ht="18.75" customHeight="1">
      <c r="A51" s="661" t="s">
        <v>1859</v>
      </c>
      <c r="B51" s="721"/>
      <c r="C51" s="722"/>
      <c r="D51" s="721"/>
      <c r="E51" s="721"/>
      <c r="F51" s="722"/>
      <c r="G51" s="668"/>
      <c r="H51" s="127"/>
      <c r="I51" s="128"/>
      <c r="J51" s="128"/>
      <c r="K51" s="109"/>
    </row>
    <row r="52" spans="1:11" s="28" customFormat="1" ht="18.75" customHeight="1">
      <c r="A52" s="349"/>
      <c r="B52" s="56" t="s">
        <v>1860</v>
      </c>
      <c r="D52" s="350"/>
      <c r="E52" s="109"/>
      <c r="G52" s="56" t="str">
        <f>IF(OR('Section 15b'!D49=0,'Section 15b'!H49=0),"Information manquante!","Information fournie; merci!")</f>
        <v>Information manquante!</v>
      </c>
      <c r="H52" s="248"/>
      <c r="I52" s="156">
        <f>IF(G52="Information manquante!",-1,1)</f>
        <v>-1</v>
      </c>
      <c r="J52" s="109"/>
      <c r="K52" s="109"/>
    </row>
    <row r="53" spans="1:11" s="28" customFormat="1" ht="18.75" customHeight="1">
      <c r="A53" s="349"/>
      <c r="B53" s="56" t="s">
        <v>1861</v>
      </c>
      <c r="D53" s="350"/>
      <c r="E53" s="109"/>
      <c r="G53" s="56" t="str">
        <f>IF(AND('Section 15b'!D75=0,'Section 15b'!F75=0),"Information manquante!","Information fournie; assurez-vous d'avoir tout rempli!")</f>
        <v>Information manquante!</v>
      </c>
      <c r="H53" s="248"/>
      <c r="I53" s="156">
        <f>IF(G53="Information manquante!",-1,1)</f>
        <v>-1</v>
      </c>
      <c r="J53" s="109"/>
      <c r="K53" s="109"/>
    </row>
    <row r="54" spans="1:11" s="28" customFormat="1" ht="18.75" customHeight="1">
      <c r="A54" s="349"/>
      <c r="B54" s="109"/>
      <c r="D54" s="350"/>
      <c r="E54" s="109"/>
      <c r="H54" s="248"/>
      <c r="I54" s="109"/>
      <c r="J54" s="109"/>
      <c r="K54" s="109"/>
    </row>
    <row r="55" spans="1:11" s="28" customFormat="1" ht="18.75" customHeight="1">
      <c r="A55" s="723" t="s">
        <v>2933</v>
      </c>
      <c r="B55" s="724"/>
      <c r="C55" s="661"/>
      <c r="D55" s="725"/>
      <c r="E55" s="672"/>
      <c r="F55" s="673"/>
      <c r="G55" s="504"/>
      <c r="H55" s="670"/>
      <c r="I55" s="671"/>
      <c r="J55" s="671"/>
      <c r="K55" s="56"/>
    </row>
    <row r="56" spans="1:11" s="28" customFormat="1" ht="23.5" customHeight="1">
      <c r="B56" s="175" t="s">
        <v>2928</v>
      </c>
      <c r="C56" s="502"/>
      <c r="D56" s="501"/>
      <c r="E56" s="501"/>
      <c r="F56" s="130"/>
      <c r="G56" s="56"/>
      <c r="H56" s="490"/>
      <c r="I56" s="156"/>
      <c r="J56" s="489"/>
      <c r="K56" s="489"/>
    </row>
    <row r="57" spans="1:11" s="28" customFormat="1" ht="18.75" customHeight="1">
      <c r="B57" s="175" t="s">
        <v>2924</v>
      </c>
      <c r="C57" s="502"/>
      <c r="D57" s="501"/>
      <c r="E57" s="501"/>
      <c r="F57" s="130"/>
      <c r="G57" s="56"/>
      <c r="H57" s="490"/>
      <c r="I57" s="156"/>
      <c r="J57" s="489"/>
      <c r="K57" s="489"/>
    </row>
    <row r="58" spans="1:11" s="28" customFormat="1" ht="18.75" customHeight="1">
      <c r="B58" s="489"/>
      <c r="C58" s="502"/>
      <c r="D58" s="501"/>
      <c r="E58" s="501"/>
      <c r="F58" s="130"/>
      <c r="H58" s="490"/>
      <c r="I58" s="489"/>
      <c r="J58" s="489"/>
      <c r="K58" s="489"/>
    </row>
    <row r="59" spans="1:11" s="28" customFormat="1" ht="18.75" customHeight="1">
      <c r="A59" s="348"/>
      <c r="B59" s="248"/>
      <c r="C59" s="109"/>
      <c r="D59" s="109"/>
      <c r="E59" s="109"/>
      <c r="H59" s="248"/>
      <c r="I59" s="109"/>
      <c r="J59" s="109"/>
      <c r="K59" s="109"/>
    </row>
    <row r="60" spans="1:11" s="28" customFormat="1" ht="18.75" customHeight="1">
      <c r="A60" s="390" t="str">
        <f>IF(OR(F23= "«Confirmer»",F23="NON"),"Étape 3 - Documents à joindre"," Étape 3 - Documents à joindre sous la section Documents de votre profil en ligne")</f>
        <v>Étape 3 - Documents à joindre</v>
      </c>
      <c r="B60" s="385"/>
      <c r="C60" s="387"/>
      <c r="D60" s="387"/>
      <c r="E60" s="387"/>
      <c r="F60" s="391"/>
      <c r="G60" s="391"/>
      <c r="H60" s="385"/>
      <c r="I60" s="387"/>
      <c r="J60" s="387"/>
      <c r="K60" s="109"/>
    </row>
    <row r="61" spans="1:11" ht="13">
      <c r="C61" s="107"/>
      <c r="D61" s="107"/>
      <c r="E61" s="107"/>
    </row>
    <row r="62" spans="1:11" ht="24.65" customHeight="1">
      <c r="A62" s="343" t="s">
        <v>1832</v>
      </c>
      <c r="C62" s="107"/>
      <c r="D62" s="107"/>
      <c r="E62" s="107"/>
      <c r="G62" s="108" t="str">
        <f>IF(F23="Oui","Sous la section Documents de votre profil en ligne","")</f>
        <v/>
      </c>
      <c r="H62" s="72"/>
      <c r="I62" s="107"/>
      <c r="K62" s="109"/>
    </row>
    <row r="63" spans="1:11" ht="24.65" customHeight="1">
      <c r="C63" s="107"/>
      <c r="D63" s="107"/>
      <c r="E63" s="107"/>
    </row>
    <row r="64" spans="1:11" ht="25.5" customHeight="1">
      <c r="C64" s="346" t="s">
        <v>231</v>
      </c>
      <c r="E64" s="107"/>
      <c r="F64" s="405" t="s">
        <v>1833</v>
      </c>
      <c r="K64" s="109"/>
    </row>
    <row r="65" spans="1:22" ht="14">
      <c r="C65" s="406"/>
      <c r="F65" s="555" t="s">
        <v>1835</v>
      </c>
      <c r="K65" s="109"/>
    </row>
    <row r="66" spans="1:22" ht="11.5" customHeight="1">
      <c r="C66" s="406"/>
      <c r="F66" s="344"/>
    </row>
    <row r="67" spans="1:22" ht="22" customHeight="1">
      <c r="C67" s="346" t="s">
        <v>231</v>
      </c>
      <c r="F67" s="405" t="s">
        <v>1834</v>
      </c>
    </row>
    <row r="68" spans="1:22" ht="13" customHeight="1">
      <c r="C68" s="173"/>
      <c r="F68" s="556" t="s">
        <v>2967</v>
      </c>
    </row>
    <row r="69" spans="1:22" ht="24" customHeight="1">
      <c r="C69" s="406"/>
    </row>
    <row r="70" spans="1:22" ht="30" customHeight="1">
      <c r="C70" s="346" t="s">
        <v>231</v>
      </c>
      <c r="E70" s="341"/>
      <c r="F70" s="1216" t="s">
        <v>2865</v>
      </c>
      <c r="G70" s="1216"/>
      <c r="H70" s="1216"/>
      <c r="I70" s="1216"/>
      <c r="J70" s="1216"/>
    </row>
    <row r="71" spans="1:22" ht="69" customHeight="1">
      <c r="F71" s="1215" t="s">
        <v>2931</v>
      </c>
      <c r="G71" s="1215"/>
      <c r="H71" s="1215"/>
      <c r="I71" s="1215"/>
      <c r="J71" s="1215"/>
      <c r="K71" s="1215"/>
    </row>
    <row r="72" spans="1:22" ht="24.65" customHeight="1"/>
    <row r="73" spans="1:22" s="28" customFormat="1" ht="18.649999999999999" customHeight="1">
      <c r="A73" s="385" t="s">
        <v>2951</v>
      </c>
      <c r="B73" s="385"/>
      <c r="C73" s="387"/>
      <c r="D73" s="387"/>
      <c r="E73" s="387"/>
      <c r="F73" s="388"/>
      <c r="G73" s="389"/>
      <c r="H73" s="389"/>
      <c r="I73" s="389"/>
      <c r="J73" s="389"/>
      <c r="K73" s="126"/>
      <c r="L73" s="109"/>
      <c r="M73" s="109"/>
      <c r="N73" s="109"/>
      <c r="O73" s="187"/>
      <c r="P73" s="245"/>
      <c r="Q73" s="134"/>
      <c r="R73" s="134"/>
      <c r="S73" s="134"/>
      <c r="T73" s="134"/>
      <c r="U73" s="134"/>
      <c r="V73" s="134"/>
    </row>
    <row r="74" spans="1:22" s="28" customFormat="1" ht="37.5" customHeight="1">
      <c r="A74" s="669" t="str">
        <f>IF(AND($D$75&lt;&gt;"",$F$21=""),"Voir cellule F21 - Merci de saisir la date de fin du dernier exercice terminé","")</f>
        <v/>
      </c>
      <c r="B74" s="248"/>
      <c r="C74" s="109"/>
      <c r="D74" s="109"/>
      <c r="E74" s="109"/>
      <c r="F74" s="56"/>
      <c r="G74" s="669" t="str">
        <f>IF(AND($D$75&lt;&gt;"",$C$64="«Confirmer»"),"Voir cellule C64 - Merci de confirmer que vous avez joint les états financiers","")</f>
        <v/>
      </c>
      <c r="H74" s="126"/>
      <c r="I74" s="126"/>
      <c r="J74" s="126"/>
      <c r="K74" s="126"/>
      <c r="L74" s="109"/>
      <c r="M74" s="109"/>
      <c r="N74" s="109"/>
      <c r="O74" s="187"/>
      <c r="P74" s="245"/>
      <c r="Q74" s="134"/>
      <c r="R74" s="134"/>
      <c r="S74" s="134"/>
      <c r="T74" s="134"/>
      <c r="U74" s="134"/>
      <c r="V74" s="134"/>
    </row>
    <row r="75" spans="1:22" s="786" customFormat="1" ht="18" customHeight="1">
      <c r="A75" s="779"/>
      <c r="B75" s="782" t="s">
        <v>2935</v>
      </c>
      <c r="C75" s="783"/>
      <c r="D75" s="1221"/>
      <c r="E75" s="1221"/>
      <c r="F75" s="1221"/>
      <c r="G75" s="785" t="s">
        <v>2982</v>
      </c>
      <c r="I75" s="779"/>
      <c r="J75" s="779"/>
      <c r="K75" s="779"/>
      <c r="L75" s="779"/>
      <c r="M75" s="779"/>
      <c r="N75" s="779"/>
      <c r="O75" s="779"/>
      <c r="P75" s="787"/>
      <c r="Q75" s="787"/>
      <c r="R75" s="787"/>
      <c r="S75" s="787"/>
      <c r="T75" s="787"/>
      <c r="U75" s="787"/>
      <c r="V75" s="787"/>
    </row>
    <row r="76" spans="1:22" s="187" customFormat="1" ht="21" customHeight="1">
      <c r="B76" s="249" t="str">
        <f>CONCATENATE("au nom de l'organisme ",IF(AND('Identification '!$F$11="",'Identification '!$F$15&lt;&gt;""),'Identification '!$F$15,IF('Identification '!$F$11="","",IF('Identification '!$F$13="Inscrire le nom de votre organisme dans la cellule F14",'Identification '!$F$15,'Identification '!$F$13))),".")</f>
        <v>au nom de l'organisme .</v>
      </c>
      <c r="P76" s="245"/>
      <c r="Q76" s="245"/>
      <c r="R76" s="245"/>
      <c r="S76" s="245"/>
      <c r="T76" s="245"/>
      <c r="U76" s="245"/>
      <c r="V76" s="245"/>
    </row>
    <row r="77" spans="1:22" s="187" customFormat="1" ht="18" customHeight="1">
      <c r="B77" s="250"/>
      <c r="C77" s="250"/>
      <c r="D77" s="250"/>
      <c r="E77" s="250"/>
      <c r="F77" s="250"/>
      <c r="G77" s="250"/>
      <c r="H77" s="250"/>
      <c r="I77" s="250"/>
      <c r="J77" s="250"/>
      <c r="K77" s="553"/>
      <c r="P77" s="245"/>
      <c r="Q77" s="245"/>
      <c r="R77" s="245"/>
      <c r="S77" s="245"/>
      <c r="T77" s="245"/>
      <c r="U77" s="245"/>
      <c r="V77" s="245"/>
    </row>
    <row r="78" spans="1:22" ht="39.65" customHeight="1">
      <c r="B78" s="1220" t="s">
        <v>2962</v>
      </c>
      <c r="C78" s="1220"/>
      <c r="D78" s="1220"/>
      <c r="E78" s="1220"/>
      <c r="F78" s="1220"/>
      <c r="G78" s="1220"/>
      <c r="H78" s="1220"/>
      <c r="I78" s="1220"/>
      <c r="J78" s="1220"/>
    </row>
    <row r="79" spans="1:22" s="187" customFormat="1" ht="45.65" customHeight="1">
      <c r="B79" s="1217" t="s">
        <v>1806</v>
      </c>
      <c r="C79" s="1217"/>
      <c r="D79" s="1217"/>
      <c r="E79" s="1217"/>
      <c r="F79" s="1217"/>
      <c r="G79" s="1217"/>
      <c r="H79" s="1217"/>
      <c r="I79" s="1217"/>
      <c r="J79" s="1217"/>
      <c r="K79" s="1217"/>
      <c r="P79" s="245"/>
      <c r="Q79" s="245"/>
      <c r="R79" s="245"/>
      <c r="S79" s="245"/>
      <c r="T79" s="245"/>
      <c r="U79" s="245"/>
      <c r="V79" s="245"/>
    </row>
    <row r="80" spans="1:22" s="187" customFormat="1" ht="33" customHeight="1">
      <c r="B80" s="1218" t="s">
        <v>1831</v>
      </c>
      <c r="C80" s="1218"/>
      <c r="D80" s="1218"/>
      <c r="E80" s="1218"/>
      <c r="F80" s="1218"/>
      <c r="G80" s="1218"/>
      <c r="H80" s="1218"/>
      <c r="I80" s="1218"/>
      <c r="J80" s="1218"/>
      <c r="K80" s="1218"/>
      <c r="L80" s="251"/>
      <c r="M80" s="251"/>
      <c r="P80" s="245"/>
      <c r="Q80" s="245"/>
      <c r="R80" s="245"/>
      <c r="S80" s="245"/>
      <c r="T80" s="245"/>
      <c r="U80" s="245"/>
      <c r="V80" s="245"/>
    </row>
    <row r="81" spans="1:22" s="187" customFormat="1" ht="30" customHeight="1">
      <c r="F81" s="699" t="str">
        <f>IF(AND($F$83&lt;&gt;"",$C$64="«Confirmer»"),"Voir cellule C64 - Merci de confirmer que vous avez joint les états financiers","")</f>
        <v/>
      </c>
      <c r="P81" s="245"/>
      <c r="Q81" s="245"/>
      <c r="R81" s="245"/>
      <c r="S81" s="245"/>
      <c r="T81" s="245"/>
      <c r="U81" s="245"/>
      <c r="V81" s="245"/>
    </row>
    <row r="82" spans="1:22" s="187" customFormat="1">
      <c r="D82" s="252"/>
      <c r="E82" s="252"/>
      <c r="F82" s="253"/>
      <c r="G82" s="252"/>
      <c r="H82" s="252"/>
      <c r="I82" s="252"/>
      <c r="J82" s="252"/>
      <c r="K82" s="252"/>
      <c r="L82" s="252"/>
      <c r="M82" s="252"/>
      <c r="P82" s="245"/>
      <c r="Q82" s="245"/>
      <c r="R82" s="245"/>
      <c r="S82" s="245"/>
      <c r="T82" s="245"/>
      <c r="U82" s="245"/>
      <c r="V82" s="245"/>
    </row>
    <row r="83" spans="1:22" s="187" customFormat="1" ht="24.65" customHeight="1">
      <c r="B83" s="106"/>
      <c r="C83" s="254"/>
      <c r="D83" s="176" t="s">
        <v>289</v>
      </c>
      <c r="E83" s="176"/>
      <c r="F83" s="1219"/>
      <c r="G83" s="1219"/>
      <c r="H83" s="255" t="s">
        <v>1807</v>
      </c>
      <c r="I83" s="256" t="s">
        <v>1808</v>
      </c>
      <c r="J83" s="790"/>
      <c r="K83" s="554"/>
      <c r="L83" s="257"/>
      <c r="M83" s="257"/>
      <c r="P83" s="245"/>
      <c r="Q83" s="245"/>
      <c r="R83" s="245"/>
      <c r="S83" s="245"/>
      <c r="T83" s="245"/>
      <c r="U83" s="245"/>
      <c r="V83" s="245"/>
    </row>
    <row r="84" spans="1:22" s="187" customFormat="1" ht="23.5" customHeight="1">
      <c r="C84" s="258"/>
      <c r="D84" s="176" t="s">
        <v>290</v>
      </c>
      <c r="E84" s="176"/>
      <c r="F84" s="1213"/>
      <c r="G84" s="1213"/>
      <c r="H84" s="252"/>
      <c r="I84" s="252"/>
      <c r="J84" s="252"/>
      <c r="K84" s="252"/>
      <c r="L84" s="252"/>
      <c r="M84" s="252"/>
      <c r="P84" s="245"/>
      <c r="Q84" s="245"/>
      <c r="R84" s="245"/>
      <c r="S84" s="245"/>
      <c r="T84" s="245"/>
      <c r="U84" s="245"/>
      <c r="V84" s="245"/>
    </row>
    <row r="85" spans="1:22" s="187" customFormat="1">
      <c r="D85" s="252"/>
      <c r="E85" s="252"/>
      <c r="F85" s="253"/>
      <c r="G85" s="252"/>
      <c r="H85" s="252"/>
      <c r="I85" s="252"/>
      <c r="J85" s="252"/>
      <c r="K85" s="252"/>
      <c r="L85" s="252"/>
      <c r="M85" s="252"/>
      <c r="P85" s="245"/>
      <c r="Q85" s="245"/>
      <c r="R85" s="245"/>
      <c r="S85" s="245"/>
      <c r="T85" s="245"/>
      <c r="U85" s="245"/>
      <c r="V85" s="245"/>
    </row>
    <row r="86" spans="1:22" ht="13">
      <c r="F86" s="699" t="str">
        <f>IF(AND($F$83&lt;&gt;"",$F$21=""),"Voir cellule F20 - Merci de saisir la date de fin du dernier exercice terminé","")</f>
        <v/>
      </c>
    </row>
    <row r="89" spans="1:22" ht="21.65" customHeight="1">
      <c r="A89" s="385" t="s">
        <v>2952</v>
      </c>
      <c r="B89" s="386"/>
      <c r="C89" s="386"/>
      <c r="D89" s="386"/>
      <c r="E89" s="386"/>
      <c r="F89" s="386"/>
      <c r="G89" s="386"/>
      <c r="H89" s="386"/>
      <c r="I89" s="386"/>
      <c r="J89" s="386"/>
    </row>
    <row r="91" spans="1:22" ht="22.5" customHeight="1">
      <c r="B91" s="405" t="str">
        <f>IF($F$23="Oui","Veuillez annexer le formulaire dûment rempli et signé, via Mon dossier CALQ, sous l'onglet Documents du profil de l'organisme.","")</f>
        <v/>
      </c>
    </row>
    <row r="92" spans="1:22" ht="27" customHeight="1">
      <c r="B92" s="345" t="s">
        <v>1849</v>
      </c>
      <c r="F92" s="409" t="s">
        <v>1804</v>
      </c>
    </row>
  </sheetData>
  <sheetProtection algorithmName="SHA-512" hashValue="6iyaUAilaE3J/thdSwlIbbkj6cpAyMjOdnIdu0KfjQmp9uDnQcVQnkk7pYt5MOqPvTAYn/QJrI/NQvKjDNcY0A==" saltValue="WPJv8iVNklTFrBOr4GJhwA==" spinCount="100000" sheet="1" objects="1" formatCells="0" formatRows="0"/>
  <mergeCells count="18">
    <mergeCell ref="A15:D15"/>
    <mergeCell ref="A13:D13"/>
    <mergeCell ref="A9:J9"/>
    <mergeCell ref="A2:K2"/>
    <mergeCell ref="A31:J31"/>
    <mergeCell ref="H23:K23"/>
    <mergeCell ref="A3:K3"/>
    <mergeCell ref="A27:D27"/>
    <mergeCell ref="A4:K4"/>
    <mergeCell ref="F84:G84"/>
    <mergeCell ref="A25:J25"/>
    <mergeCell ref="F71:K71"/>
    <mergeCell ref="F70:J70"/>
    <mergeCell ref="B79:K79"/>
    <mergeCell ref="B80:K80"/>
    <mergeCell ref="F83:G83"/>
    <mergeCell ref="B78:J78"/>
    <mergeCell ref="D75:F75"/>
  </mergeCells>
  <conditionalFormatting sqref="A25 K25 B39:B40 D39:E41 A47:B54 D48:E58 B55:C58">
    <cfRule type="expression" dxfId="42" priority="53">
      <formula>#REF!=""</formula>
    </cfRule>
  </conditionalFormatting>
  <conditionalFormatting sqref="A74">
    <cfRule type="containsText" dxfId="41" priority="3" operator="containsText" text="mer">
      <formula>NOT(ISERROR(SEARCH("mer",A74)))</formula>
    </cfRule>
  </conditionalFormatting>
  <conditionalFormatting sqref="A30:E30 A31 A32:E32 A33 C33:E33 A34:E37 A38:A40 C38:E40 A41:B41 A42:E42 A43:A45 A46:E46 C47:E47 A59:E60 H60:L60 H62">
    <cfRule type="expression" dxfId="40" priority="55">
      <formula>#REF!=""</formula>
    </cfRule>
  </conditionalFormatting>
  <conditionalFormatting sqref="B44:B45">
    <cfRule type="expression" dxfId="39" priority="7">
      <formula>#REF!=""</formula>
    </cfRule>
  </conditionalFormatting>
  <conditionalFormatting sqref="C64">
    <cfRule type="expression" dxfId="38" priority="49">
      <formula>$K$89="Oui"</formula>
    </cfRule>
    <cfRule type="expression" dxfId="37" priority="48">
      <formula>$K$92="Oui"</formula>
    </cfRule>
  </conditionalFormatting>
  <conditionalFormatting sqref="C67">
    <cfRule type="expression" dxfId="36" priority="45">
      <formula>$K$89="Oui"</formula>
    </cfRule>
    <cfRule type="expression" dxfId="35" priority="44">
      <formula>$K$92="Oui"</formula>
    </cfRule>
  </conditionalFormatting>
  <conditionalFormatting sqref="C70">
    <cfRule type="expression" dxfId="34" priority="47">
      <formula>$K$89="Oui"</formula>
    </cfRule>
    <cfRule type="expression" dxfId="33" priority="46">
      <formula>$K$92="Oui"</formula>
    </cfRule>
  </conditionalFormatting>
  <conditionalFormatting sqref="C43:E45">
    <cfRule type="expression" dxfId="32" priority="6">
      <formula>#REF!=""</formula>
    </cfRule>
  </conditionalFormatting>
  <conditionalFormatting sqref="F11">
    <cfRule type="expression" dxfId="31" priority="13">
      <formula>AND($F$11="",$F$15&lt;&gt;"")</formula>
    </cfRule>
    <cfRule type="expression" dxfId="30" priority="56">
      <formula>IF(#REF!&lt;&gt;"",$F$11="")</formula>
    </cfRule>
  </conditionalFormatting>
  <conditionalFormatting sqref="F21">
    <cfRule type="expression" dxfId="29" priority="211">
      <formula>AND($F$83&lt;&gt;"",$F$21="")</formula>
    </cfRule>
    <cfRule type="expression" dxfId="28" priority="210">
      <formula>AND($D$75&lt;&gt;"",$F$21="")</formula>
    </cfRule>
  </conditionalFormatting>
  <conditionalFormatting sqref="F23">
    <cfRule type="expression" dxfId="27" priority="43">
      <formula>$K$89="Oui"</formula>
    </cfRule>
    <cfRule type="expression" dxfId="26" priority="42">
      <formula>$K$92="Oui"</formula>
    </cfRule>
  </conditionalFormatting>
  <conditionalFormatting sqref="F81">
    <cfRule type="containsText" dxfId="25" priority="10" operator="containsText" text="mer">
      <formula>NOT(ISERROR(SEARCH("mer",F81)))</formula>
    </cfRule>
  </conditionalFormatting>
  <conditionalFormatting sqref="F86">
    <cfRule type="containsText" dxfId="24" priority="9" operator="containsText" text="mer">
      <formula>NOT(ISERROR(SEARCH("mer",F86)))</formula>
    </cfRule>
  </conditionalFormatting>
  <conditionalFormatting sqref="F70:K71">
    <cfRule type="expression" dxfId="23" priority="17">
      <formula>$C$70="N/A"</formula>
    </cfRule>
  </conditionalFormatting>
  <conditionalFormatting sqref="G74">
    <cfRule type="containsText" dxfId="22" priority="2" operator="containsText" text="mer">
      <formula>NOT(ISERROR(SEARCH("mer",G74)))</formula>
    </cfRule>
  </conditionalFormatting>
  <conditionalFormatting sqref="H11">
    <cfRule type="containsText" dxfId="21" priority="4" operator="containsText" text="veui">
      <formula>NOT(ISERROR(SEARCH("veui",H11)))</formula>
    </cfRule>
  </conditionalFormatting>
  <conditionalFormatting sqref="H35:H36">
    <cfRule type="iconSet" priority="40">
      <iconSet iconSet="3Symbols2">
        <cfvo type="percent" val="0"/>
        <cfvo type="num" val="0"/>
        <cfvo type="num" val="0"/>
      </iconSet>
    </cfRule>
  </conditionalFormatting>
  <conditionalFormatting sqref="H23:K23">
    <cfRule type="containsText" dxfId="20" priority="19" operator="containsText" text="Nouveau">
      <formula>NOT(ISERROR(SEARCH("Nouveau",H23)))</formula>
    </cfRule>
  </conditionalFormatting>
  <conditionalFormatting sqref="I34:I36">
    <cfRule type="iconSet" priority="37">
      <iconSet iconSet="3Symbols2" showValue="0">
        <cfvo type="percent" val="0"/>
        <cfvo type="num" val="0"/>
        <cfvo type="num" val="1"/>
      </iconSet>
    </cfRule>
  </conditionalFormatting>
  <conditionalFormatting sqref="I39:I41">
    <cfRule type="iconSet" priority="163">
      <iconSet iconSet="3Symbols2" showValue="0">
        <cfvo type="percent" val="0"/>
        <cfvo type="num" val="0"/>
        <cfvo type="num" val="1"/>
      </iconSet>
    </cfRule>
  </conditionalFormatting>
  <conditionalFormatting sqref="I44:I45">
    <cfRule type="iconSet" priority="5">
      <iconSet iconSet="3Symbols2" showValue="0">
        <cfvo type="percent" val="0"/>
        <cfvo type="num" val="0"/>
        <cfvo type="num" val="1"/>
      </iconSet>
    </cfRule>
  </conditionalFormatting>
  <conditionalFormatting sqref="I48:I49">
    <cfRule type="iconSet" priority="156">
      <iconSet iconSet="3Symbols2" showValue="0">
        <cfvo type="percent" val="0"/>
        <cfvo type="num" val="0"/>
        <cfvo type="num" val="1"/>
      </iconSet>
    </cfRule>
  </conditionalFormatting>
  <conditionalFormatting sqref="I52:I53">
    <cfRule type="iconSet" priority="26">
      <iconSet iconSet="3Symbols2" showValue="0">
        <cfvo type="percent" val="0"/>
        <cfvo type="num" val="0"/>
        <cfvo type="num" val="1"/>
      </iconSet>
    </cfRule>
  </conditionalFormatting>
  <conditionalFormatting sqref="I56:I57">
    <cfRule type="iconSet" priority="14">
      <iconSet iconSet="3Symbols2" showValue="0">
        <cfvo type="percent" val="0"/>
        <cfvo type="num" val="0"/>
        <cfvo type="num" val="1"/>
      </iconSet>
    </cfRule>
  </conditionalFormatting>
  <conditionalFormatting sqref="K11">
    <cfRule type="expression" dxfId="19" priority="24">
      <formula>IF(#REF!&lt;&gt;"",$F$11="")</formula>
    </cfRule>
  </conditionalFormatting>
  <conditionalFormatting sqref="K62">
    <cfRule type="expression" dxfId="18" priority="32">
      <formula>#REF!=""</formula>
    </cfRule>
  </conditionalFormatting>
  <conditionalFormatting sqref="K64:K65">
    <cfRule type="expression" dxfId="17" priority="30">
      <formula>#REF!=""</formula>
    </cfRule>
  </conditionalFormatting>
  <dataValidations count="3">
    <dataValidation type="list" allowBlank="1" showInputMessage="1" showErrorMessage="1" sqref="H27 C64 F23" xr:uid="{6B68F5B0-B3C6-46DF-BA44-51C5185C7763}">
      <formula1>"«Confirmer»,Oui,Non"</formula1>
    </dataValidation>
    <dataValidation type="list" allowBlank="1" showInputMessage="1" showErrorMessage="1" sqref="C67" xr:uid="{1D1BEDD4-5DDC-4DDE-AF5B-9E449854C0A0}">
      <formula1>"«Confirmer»,Oui,Non,N/A"</formula1>
    </dataValidation>
    <dataValidation type="list" allowBlank="1" showInputMessage="1" showErrorMessage="1" sqref="C70" xr:uid="{39F2B73B-8F9F-4B66-8416-C8C257B3EAA4}">
      <formula1>"«Confirmer»,Oui,N/A"</formula1>
    </dataValidation>
  </dataValidations>
  <hyperlinks>
    <hyperlink ref="A33" location="Gouvernance!A1" display="Gouvernance" xr:uid="{D57A5589-2F99-4029-8D24-9E79E8426385}"/>
    <hyperlink ref="A43" location="'Bilan&amp;progr'!A1" display="Bilan et programmes d'activités" xr:uid="{05E5CE7E-CF93-4F8E-8A7F-1799CBFD7748}"/>
    <hyperlink ref="A47:G47" location="'Section 14b'!A1" display="Section 14b - Sommaire des revenus et des dépenses" xr:uid="{2978C16B-F48D-465C-AA46-6FF31C3C0B19}"/>
    <hyperlink ref="F92" location="'Directives d''envoi'!A1" display="Directives d'envoi" xr:uid="{C0CFA6AC-11DD-4728-A7DB-90A155252A6E}"/>
    <hyperlink ref="A51:F51" location="'Section 15b'!A1" display="Section 15b - Statistiques d'adhésion et d'abonnements" xr:uid="{235BE8EF-BD0B-4D36-B56D-E2122B710D78}"/>
    <hyperlink ref="A38" location="'Statistiques d''emploi'!A1" display="Statistiques d'emploi" xr:uid="{FFA8BBCD-E8C6-43C2-8042-AD93E3D5FCDA}"/>
    <hyperlink ref="A55:C55" location="'Projets spéciaux'!A1" display="Projets spéciaux" xr:uid="{15A02B44-F2CA-4A0B-8C99-F8AADE4D716B}"/>
    <hyperlink ref="B78:J78" r:id="rId1" display="Je confirme que les documents fournis au Conseil ne contiennent pas de renseignements personnels, comme entendu par la Loi sur l’accès aux documents des organismes publics et sur la protection des renseignements personnels. Dans le cas contraire, je déclare avoir obtenu tous les consentements valides requis en vertu de toutes lois applicables pour collecter, utiliser et communiquer ces renseignements personnels." xr:uid="{FF33542E-546B-4C17-BD1A-6AAFE91FB44C}"/>
    <hyperlink ref="A55" location="'Projets spéciaux'!A1" display="Projets spéciaux s'il y a lieu" xr:uid="{B7251BED-FC31-45B8-873F-A284E73B8F4C}"/>
    <hyperlink ref="A3:G3" r:id="rId2" location="x3700ce15e92646bfae86879301831555" display="Pour accéder à la version en ligne d’Excel, vous devez vous créer un compte Microsoft en cliquant ICI." xr:uid="{3B205B89-ED7C-4D88-A241-B9C815F25F93}"/>
  </hyperlinks>
  <pageMargins left="0.5" right="0.5" top="0.75" bottom="0.5" header="0.31496062992126" footer="0.31496062992126"/>
  <pageSetup scale="41" orientation="portrait" r:id="rId3"/>
  <drawing r:id="rId4"/>
  <legacyDrawing r:id="rId5"/>
  <mc:AlternateContent xmlns:mc="http://schemas.openxmlformats.org/markup-compatibility/2006">
    <mc:Choice Requires="x14">
      <controls>
        <mc:AlternateContent xmlns:mc="http://schemas.openxmlformats.org/markup-compatibility/2006">
          <mc:Choice Requires="x14">
            <control shapeId="552961" r:id="rId6" name="Check Box 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2" r:id="rId7" name="Check Box 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3" r:id="rId8" name="Check Box 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64" r:id="rId9" name="Check Box 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65" r:id="rId10" name="Check Box 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6" r:id="rId11" name="Check Box 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7" r:id="rId12" name="Check Box 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8" r:id="rId13" name="Check Box 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69" r:id="rId14" name="Check Box 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0" r:id="rId15" name="Check Box 1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1" r:id="rId16" name="Check Box 1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2" r:id="rId17" name="Check Box 1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3" r:id="rId18" name="Check Box 1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4" r:id="rId19" name="Check Box 1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5" r:id="rId20" name="Check Box 1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6" r:id="rId21" name="Check Box 1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7" r:id="rId22" name="Check Box 1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8" r:id="rId23" name="Check Box 1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79" r:id="rId24" name="Check Box 1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0" r:id="rId25" name="Check Box 2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1" r:id="rId26" name="Check Box 21">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2" r:id="rId27" name="Check Box 22">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3" r:id="rId28" name="Check Box 23">
              <controlPr defaultSize="0" autoFill="0" autoLine="0" autoPict="0">
                <anchor moveWithCells="1">
                  <from>
                    <xdr:col>3</xdr:col>
                    <xdr:colOff>0</xdr:colOff>
                    <xdr:row>21</xdr:row>
                    <xdr:rowOff>0</xdr:rowOff>
                  </from>
                  <to>
                    <xdr:col>3</xdr:col>
                    <xdr:colOff>0</xdr:colOff>
                    <xdr:row>22</xdr:row>
                    <xdr:rowOff>127000</xdr:rowOff>
                  </to>
                </anchor>
              </controlPr>
            </control>
          </mc:Choice>
        </mc:AlternateContent>
        <mc:AlternateContent xmlns:mc="http://schemas.openxmlformats.org/markup-compatibility/2006">
          <mc:Choice Requires="x14">
            <control shapeId="552984" r:id="rId29" name="Check Box 24">
              <controlPr defaultSize="0" autoFill="0" autoLine="0" autoPict="0">
                <anchor moveWithCells="1">
                  <from>
                    <xdr:col>3</xdr:col>
                    <xdr:colOff>0</xdr:colOff>
                    <xdr:row>21</xdr:row>
                    <xdr:rowOff>0</xdr:rowOff>
                  </from>
                  <to>
                    <xdr:col>3</xdr:col>
                    <xdr:colOff>0</xdr:colOff>
                    <xdr:row>22</xdr:row>
                    <xdr:rowOff>50800</xdr:rowOff>
                  </to>
                </anchor>
              </controlPr>
            </control>
          </mc:Choice>
        </mc:AlternateContent>
        <mc:AlternateContent xmlns:mc="http://schemas.openxmlformats.org/markup-compatibility/2006">
          <mc:Choice Requires="x14">
            <control shapeId="552985" r:id="rId30" name="Check Box 2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6" r:id="rId31" name="Check Box 2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7" r:id="rId32" name="Check Box 2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8" r:id="rId33" name="Check Box 2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89" r:id="rId34" name="Check Box 2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0" r:id="rId35" name="Check Box 3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1" r:id="rId36" name="Check Box 31">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2" r:id="rId37" name="Check Box 32">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3" r:id="rId38" name="Check Box 33">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4" r:id="rId39" name="Check Box 34">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5" r:id="rId40" name="Check Box 35">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6" r:id="rId41" name="Check Box 36">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7" r:id="rId42" name="Check Box 37">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8" r:id="rId43" name="Check Box 38">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2999" r:id="rId44" name="Check Box 39">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0" r:id="rId45" name="Check Box 40">
              <controlPr defaultSize="0" autoFill="0" autoLine="0" autoPict="0">
                <anchor moveWithCells="1">
                  <from>
                    <xdr:col>3</xdr:col>
                    <xdr:colOff>0</xdr:colOff>
                    <xdr:row>21</xdr:row>
                    <xdr:rowOff>0</xdr:rowOff>
                  </from>
                  <to>
                    <xdr:col>3</xdr:col>
                    <xdr:colOff>0</xdr:colOff>
                    <xdr:row>22</xdr:row>
                    <xdr:rowOff>107950</xdr:rowOff>
                  </to>
                </anchor>
              </controlPr>
            </control>
          </mc:Choice>
        </mc:AlternateContent>
        <mc:AlternateContent xmlns:mc="http://schemas.openxmlformats.org/markup-compatibility/2006">
          <mc:Choice Requires="x14">
            <control shapeId="553001" r:id="rId46" name="Check Box 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2" r:id="rId47" name="Check Box 4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3" r:id="rId48" name="Check Box 4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04" r:id="rId49" name="Check Box 4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05" r:id="rId50" name="Check Box 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6" r:id="rId51" name="Check Box 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7" r:id="rId52" name="Check Box 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8" r:id="rId53" name="Check Box 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09" r:id="rId54" name="Check Box 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0" r:id="rId55" name="Check Box 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1" r:id="rId56" name="Check Box 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2" r:id="rId57" name="Check Box 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3" r:id="rId58" name="Check Box 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4" r:id="rId59" name="Check Box 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5" r:id="rId60" name="Check Box 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6" r:id="rId61" name="Check Box 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7" r:id="rId62" name="Check Box 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8" r:id="rId63" name="Check Box 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19" r:id="rId64" name="Check Box 5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0" r:id="rId65" name="Check Box 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1" r:id="rId66" name="Check Box 6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2" r:id="rId67" name="Check Box 6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3" r:id="rId68" name="Check Box 6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24" r:id="rId69" name="Check Box 6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25" r:id="rId70" name="Check Box 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6" r:id="rId71" name="Check Box 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7" r:id="rId72" name="Check Box 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8" r:id="rId73" name="Check Box 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29" r:id="rId74" name="Check Box 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0" r:id="rId75" name="Check Box 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1" r:id="rId76" name="Check Box 7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2" r:id="rId77" name="Check Box 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3" r:id="rId78" name="Check Box 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4" r:id="rId79" name="Check Box 7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5" r:id="rId80" name="Check Box 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6" r:id="rId81" name="Check Box 7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7" r:id="rId82" name="Check Box 7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38" r:id="rId83" name="Check Box 78">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39" r:id="rId84" name="Check Box 7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0" r:id="rId85" name="Check Box 8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1" r:id="rId86" name="Check Box 8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2" r:id="rId87" name="Check Box 8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3" r:id="rId88" name="Check Box 8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44" r:id="rId89" name="Check Box 84">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45" r:id="rId90" name="Check Box 8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6" r:id="rId91" name="Check Box 8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7" r:id="rId92" name="Check Box 8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8" r:id="rId93" name="Check Box 8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49" r:id="rId94" name="Check Box 8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0" r:id="rId95" name="Check Box 9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1" r:id="rId96" name="Check Box 9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2" r:id="rId97" name="Check Box 9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3" r:id="rId98" name="Check Box 9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4" r:id="rId99" name="Check Box 9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5" r:id="rId100" name="Check Box 9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6" r:id="rId101" name="Check Box 9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7" r:id="rId102" name="Check Box 9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8" r:id="rId103" name="Check Box 9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59" r:id="rId104" name="Check Box 9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0" r:id="rId105" name="Check Box 10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61" r:id="rId106" name="Check Box 10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2" r:id="rId107" name="Check Box 102">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3" r:id="rId108" name="Check Box 103">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4" r:id="rId109" name="Check Box 104">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065" r:id="rId110" name="Check Box 105">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66" r:id="rId111" name="Check Box 10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7" r:id="rId112" name="Check Box 10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8" r:id="rId113" name="Check Box 10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69" r:id="rId114" name="Check Box 109">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0" r:id="rId115" name="Check Box 11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1" r:id="rId116" name="Check Box 111">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2" r:id="rId117" name="Check Box 11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3" r:id="rId118" name="Check Box 113">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4" r:id="rId119" name="Check Box 114">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5" r:id="rId120" name="Check Box 11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76" r:id="rId121" name="Check Box 116">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7" r:id="rId122" name="Check Box 117">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8" r:id="rId123" name="Check Box 118">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79" r:id="rId124" name="Check Box 11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0" r:id="rId125" name="Check Box 120">
              <controlPr defaultSize="0" autoFill="0" autoLine="0" autoPict="0">
                <anchor moveWithCells="1">
                  <from>
                    <xdr:col>4</xdr:col>
                    <xdr:colOff>0</xdr:colOff>
                    <xdr:row>21</xdr:row>
                    <xdr:rowOff>0</xdr:rowOff>
                  </from>
                  <to>
                    <xdr:col>5</xdr:col>
                    <xdr:colOff>0</xdr:colOff>
                    <xdr:row>22</xdr:row>
                    <xdr:rowOff>88900</xdr:rowOff>
                  </to>
                </anchor>
              </controlPr>
            </control>
          </mc:Choice>
        </mc:AlternateContent>
        <mc:AlternateContent xmlns:mc="http://schemas.openxmlformats.org/markup-compatibility/2006">
          <mc:Choice Requires="x14">
            <control shapeId="553081" r:id="rId126" name="Check Box 12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2" r:id="rId127" name="Check Box 12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083" r:id="rId128" name="Check Box 12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4" r:id="rId129" name="Check Box 12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5" r:id="rId130" name="Check Box 12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6" r:id="rId131" name="Check Box 12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7" r:id="rId132" name="Check Box 12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8" r:id="rId133" name="Check Box 12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89" r:id="rId134" name="Check Box 12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0" r:id="rId135" name="Check Box 13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1" r:id="rId136" name="Check Box 13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2" r:id="rId137" name="Check Box 13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3" r:id="rId138" name="Check Box 13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4" r:id="rId139" name="Check Box 13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5" r:id="rId140" name="Check Box 13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6" r:id="rId141" name="Check Box 13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7" r:id="rId142" name="Check Box 13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8" r:id="rId143" name="Check Box 13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099" r:id="rId144" name="Check Box 139">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0" r:id="rId145" name="Check Box 140">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1" r:id="rId146" name="Check Box 141">
              <controlPr defaultSize="0" autoFill="0" autoLine="0" autoPict="0">
                <anchor moveWithCells="1">
                  <from>
                    <xdr:col>4</xdr:col>
                    <xdr:colOff>0</xdr:colOff>
                    <xdr:row>21</xdr:row>
                    <xdr:rowOff>0</xdr:rowOff>
                  </from>
                  <to>
                    <xdr:col>5</xdr:col>
                    <xdr:colOff>0</xdr:colOff>
                    <xdr:row>22</xdr:row>
                    <xdr:rowOff>127000</xdr:rowOff>
                  </to>
                </anchor>
              </controlPr>
            </control>
          </mc:Choice>
        </mc:AlternateContent>
        <mc:AlternateContent xmlns:mc="http://schemas.openxmlformats.org/markup-compatibility/2006">
          <mc:Choice Requires="x14">
            <control shapeId="553102" r:id="rId147" name="Check Box 142">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03" r:id="rId148" name="Check Box 14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4" r:id="rId149" name="Check Box 14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5" r:id="rId150" name="Check Box 14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6" r:id="rId151" name="Check Box 14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7" r:id="rId152" name="Check Box 14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8" r:id="rId153" name="Check Box 14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09" r:id="rId154" name="Check Box 14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0" r:id="rId155" name="Check Box 15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1" r:id="rId156" name="Check Box 15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2" r:id="rId157" name="Check Box 15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3" r:id="rId158" name="Check Box 15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4" r:id="rId159" name="Check Box 15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5" r:id="rId160" name="Check Box 15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6" r:id="rId161" name="Check Box 15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7" r:id="rId162" name="Check Box 15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8" r:id="rId163" name="Check Box 15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19" r:id="rId164" name="Check Box 159">
              <controlPr defaultSize="0" autoFill="0" autoLine="0" autoPict="0">
                <anchor moveWithCells="1">
                  <from>
                    <xdr:col>4</xdr:col>
                    <xdr:colOff>0</xdr:colOff>
                    <xdr:row>21</xdr:row>
                    <xdr:rowOff>0</xdr:rowOff>
                  </from>
                  <to>
                    <xdr:col>5</xdr:col>
                    <xdr:colOff>0</xdr:colOff>
                    <xdr:row>22</xdr:row>
                    <xdr:rowOff>50800</xdr:rowOff>
                  </to>
                </anchor>
              </controlPr>
            </control>
          </mc:Choice>
        </mc:AlternateContent>
        <mc:AlternateContent xmlns:mc="http://schemas.openxmlformats.org/markup-compatibility/2006">
          <mc:Choice Requires="x14">
            <control shapeId="553120" r:id="rId165" name="Check Box 16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1" r:id="rId166" name="Check Box 16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2" r:id="rId167" name="Check Box 16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3" r:id="rId168" name="Check Box 16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4" r:id="rId169" name="Check Box 16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5" r:id="rId170" name="Check Box 16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6" r:id="rId171" name="Check Box 166">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7" r:id="rId172" name="Check Box 167">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8" r:id="rId173" name="Check Box 168">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29" r:id="rId174" name="Check Box 169">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0" r:id="rId175" name="Check Box 170">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1" r:id="rId176" name="Check Box 171">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2" r:id="rId177" name="Check Box 172">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3" r:id="rId178" name="Check Box 173">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4" r:id="rId179" name="Check Box 174">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mc:AlternateContent xmlns:mc="http://schemas.openxmlformats.org/markup-compatibility/2006">
          <mc:Choice Requires="x14">
            <control shapeId="553135" r:id="rId180" name="Check Box 175">
              <controlPr defaultSize="0" autoFill="0" autoLine="0" autoPict="0">
                <anchor moveWithCells="1">
                  <from>
                    <xdr:col>4</xdr:col>
                    <xdr:colOff>0</xdr:colOff>
                    <xdr:row>21</xdr:row>
                    <xdr:rowOff>0</xdr:rowOff>
                  </from>
                  <to>
                    <xdr:col>5</xdr:col>
                    <xdr:colOff>0</xdr:colOff>
                    <xdr:row>22</xdr:row>
                    <xdr:rowOff>107950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2CCAC-0CA1-4295-AE79-92985BC196F5}">
  <sheetPr>
    <tabColor rgb="FF92D050"/>
  </sheetPr>
  <dimension ref="A1:AC155"/>
  <sheetViews>
    <sheetView showGridLines="0" showWhiteSpace="0" zoomScale="90" zoomScaleNormal="90" workbookViewId="0">
      <selection activeCell="F14" sqref="F14"/>
    </sheetView>
  </sheetViews>
  <sheetFormatPr baseColWidth="10" defaultColWidth="11.453125" defaultRowHeight="12.5"/>
  <cols>
    <col min="1" max="1" width="4" style="77" customWidth="1"/>
    <col min="2" max="2" width="26.453125" style="77" customWidth="1"/>
    <col min="3" max="3" width="1.453125" style="77" customWidth="1"/>
    <col min="4" max="4" width="21.453125" style="77" customWidth="1"/>
    <col min="5" max="5" width="2.26953125" style="77" customWidth="1"/>
    <col min="6" max="6" width="19.1796875" style="77" customWidth="1"/>
    <col min="7" max="7" width="1.54296875" style="77" customWidth="1"/>
    <col min="8" max="8" width="19.1796875" style="77" customWidth="1"/>
    <col min="9" max="9" width="2.453125" style="77" customWidth="1"/>
    <col min="10" max="10" width="9.453125" style="77" customWidth="1"/>
    <col min="11" max="11" width="2.54296875" style="77" customWidth="1"/>
    <col min="12" max="12" width="9.1796875" style="77" customWidth="1"/>
    <col min="13" max="13" width="2.81640625" style="77" customWidth="1"/>
    <col min="14" max="14" width="12.26953125" style="77" customWidth="1"/>
    <col min="15" max="15" width="2" style="77" customWidth="1"/>
    <col min="16" max="16" width="24.453125" style="77" customWidth="1"/>
    <col min="17" max="17" width="2.54296875" style="77" customWidth="1"/>
    <col min="18" max="18" width="4.26953125" style="77" customWidth="1"/>
    <col min="19" max="16384" width="11.453125" style="77"/>
  </cols>
  <sheetData>
    <row r="1" spans="1:17" ht="23.15" customHeight="1">
      <c r="A1" s="692" t="str">
        <f>CONCATENATE("Gouvernance ",'Identification '!D7)</f>
        <v>Gouvernance 2025-2026</v>
      </c>
      <c r="B1" s="693"/>
      <c r="C1" s="694"/>
      <c r="D1" s="694"/>
      <c r="E1" s="694"/>
      <c r="P1" s="187"/>
      <c r="Q1" s="187"/>
    </row>
    <row r="2" spans="1:17" ht="14.15" customHeight="1">
      <c r="A2" s="259"/>
      <c r="B2" s="260"/>
      <c r="P2" s="187"/>
      <c r="Q2" s="187"/>
    </row>
    <row r="3" spans="1:17" ht="18.649999999999999" customHeight="1">
      <c r="B3" s="20" t="s">
        <v>97</v>
      </c>
      <c r="C3" s="565" t="s">
        <v>2997</v>
      </c>
      <c r="D3" s="565" t="str">
        <f>IF(AND('Identification '!$F$11="",'Identification '!$F$15&lt;&gt;""),'Identification '!$F$15,IF('Identification '!$F$11="","",IF('Identification '!$F$13="Inscrire le nom de votre organisme dans la cellule F15",'Identification '!$F$15,'Identification '!$F$13)))</f>
        <v/>
      </c>
      <c r="E3" s="565"/>
      <c r="F3" s="565"/>
      <c r="G3" s="565"/>
      <c r="H3" s="565"/>
      <c r="I3" s="565"/>
      <c r="J3" s="565"/>
      <c r="K3" s="565"/>
      <c r="L3" s="565"/>
      <c r="M3" s="565"/>
      <c r="N3" s="261"/>
      <c r="O3" s="261"/>
    </row>
    <row r="4" spans="1:17" ht="18.649999999999999" customHeight="1">
      <c r="A4" s="262"/>
    </row>
    <row r="5" spans="1:17" ht="25" customHeight="1">
      <c r="A5" s="262"/>
      <c r="F5" s="178"/>
    </row>
    <row r="6" spans="1:17" s="263" customFormat="1" ht="18" customHeight="1">
      <c r="A6" s="580" t="s">
        <v>179</v>
      </c>
      <c r="B6" s="581" t="s">
        <v>2954</v>
      </c>
      <c r="C6" s="582"/>
      <c r="D6" s="582"/>
      <c r="E6" s="582"/>
      <c r="F6" s="603"/>
      <c r="G6" s="604"/>
      <c r="H6" s="605"/>
      <c r="I6" s="605"/>
      <c r="J6" s="605"/>
      <c r="K6" s="605"/>
      <c r="L6" s="605"/>
      <c r="M6" s="605"/>
      <c r="N6" s="605"/>
    </row>
    <row r="7" spans="1:17" ht="12" customHeight="1">
      <c r="A7" s="374"/>
      <c r="B7" s="100"/>
      <c r="C7" s="375"/>
      <c r="D7" s="72"/>
      <c r="E7" s="72"/>
      <c r="F7" s="264"/>
      <c r="G7" s="72"/>
      <c r="H7" s="72"/>
      <c r="I7" s="72"/>
      <c r="J7" s="72"/>
      <c r="K7" s="72"/>
      <c r="L7" s="72"/>
      <c r="M7" s="72"/>
      <c r="N7" s="72"/>
      <c r="O7" s="72"/>
    </row>
    <row r="8" spans="1:17" ht="28.5" customHeight="1">
      <c r="B8" s="1252" t="s">
        <v>2992</v>
      </c>
      <c r="C8" s="1252"/>
      <c r="D8" s="1252"/>
      <c r="E8" s="73"/>
      <c r="F8" s="373"/>
      <c r="G8" s="73"/>
      <c r="H8" s="73" t="str">
        <f>IF(AND(F8="",B22&lt;&gt;""),"Information manquante! Inscrivez la date de la dernière AGA","")</f>
        <v/>
      </c>
      <c r="I8" s="73"/>
      <c r="J8" s="73"/>
      <c r="K8" s="73"/>
      <c r="L8" s="73"/>
      <c r="M8" s="73"/>
      <c r="N8" s="73"/>
      <c r="O8" s="73"/>
    </row>
    <row r="9" spans="1:17" s="76" customFormat="1" ht="31.5" customHeight="1">
      <c r="B9" s="557" t="s">
        <v>1809</v>
      </c>
      <c r="D9" s="265"/>
      <c r="E9" s="265"/>
      <c r="F9" s="265"/>
      <c r="G9" s="265"/>
      <c r="H9" s="265"/>
      <c r="I9" s="265"/>
      <c r="J9" s="265"/>
      <c r="K9" s="265"/>
      <c r="L9" s="265"/>
      <c r="M9" s="265"/>
      <c r="N9" s="265"/>
      <c r="O9" s="265"/>
    </row>
    <row r="10" spans="1:17" s="76" customFormat="1" ht="23.15" customHeight="1">
      <c r="B10" s="1253" t="s">
        <v>2866</v>
      </c>
      <c r="C10" s="1253"/>
      <c r="D10" s="1253"/>
      <c r="E10" s="649"/>
      <c r="F10" s="606" t="s">
        <v>231</v>
      </c>
      <c r="G10" s="649"/>
      <c r="H10" s="266"/>
      <c r="O10" s="266"/>
    </row>
    <row r="11" spans="1:17" s="76" customFormat="1" ht="10" customHeight="1">
      <c r="A11" s="650"/>
      <c r="B11" s="651"/>
      <c r="C11" s="649"/>
      <c r="D11" s="649"/>
      <c r="E11" s="649"/>
      <c r="F11" s="652"/>
      <c r="G11" s="649"/>
      <c r="H11" s="266"/>
      <c r="O11" s="266"/>
    </row>
    <row r="12" spans="1:17" s="76" customFormat="1" ht="23.5" customHeight="1">
      <c r="B12" s="1253" t="s">
        <v>2867</v>
      </c>
      <c r="C12" s="1253"/>
      <c r="D12" s="1253"/>
      <c r="E12" s="649"/>
      <c r="F12" s="606" t="s">
        <v>231</v>
      </c>
      <c r="G12" s="649"/>
      <c r="H12" s="266"/>
      <c r="I12" s="266"/>
      <c r="J12" s="266"/>
      <c r="K12" s="266"/>
      <c r="L12" s="266"/>
      <c r="M12" s="266"/>
      <c r="N12" s="266"/>
      <c r="O12" s="266"/>
    </row>
    <row r="13" spans="1:17" s="76" customFormat="1" ht="14.5" customHeight="1">
      <c r="B13" s="376"/>
      <c r="C13" s="376"/>
      <c r="D13" s="376"/>
      <c r="E13" s="649"/>
      <c r="F13" s="652"/>
      <c r="G13" s="649"/>
      <c r="H13" s="266"/>
      <c r="I13" s="266"/>
      <c r="J13" s="266"/>
      <c r="K13" s="266"/>
      <c r="L13" s="266"/>
      <c r="M13" s="266"/>
      <c r="N13" s="266"/>
      <c r="O13" s="266"/>
    </row>
    <row r="14" spans="1:17" s="76" customFormat="1" ht="21.65" customHeight="1">
      <c r="A14" s="377"/>
      <c r="B14" s="1253" t="s">
        <v>2868</v>
      </c>
      <c r="C14" s="1253"/>
      <c r="D14" s="1253"/>
      <c r="E14" s="266"/>
      <c r="F14" s="606" t="s">
        <v>231</v>
      </c>
      <c r="G14" s="266"/>
      <c r="H14" s="266"/>
      <c r="I14" s="266"/>
      <c r="J14" s="266"/>
      <c r="K14" s="266"/>
      <c r="L14" s="266"/>
      <c r="M14" s="266"/>
      <c r="N14" s="266"/>
      <c r="O14" s="266"/>
    </row>
    <row r="15" spans="1:17" s="76" customFormat="1" ht="2.25" customHeight="1">
      <c r="A15" s="377"/>
      <c r="B15" s="112"/>
      <c r="C15" s="266"/>
      <c r="D15" s="266"/>
      <c r="E15" s="266"/>
      <c r="F15" s="266"/>
      <c r="G15" s="266"/>
      <c r="H15" s="266"/>
      <c r="I15" s="266"/>
      <c r="J15" s="266"/>
      <c r="K15" s="266"/>
      <c r="L15" s="266"/>
      <c r="M15" s="266"/>
      <c r="N15" s="266"/>
      <c r="O15" s="266"/>
    </row>
    <row r="16" spans="1:17" s="76" customFormat="1" ht="25.5" customHeight="1">
      <c r="B16" s="378"/>
      <c r="C16" s="267"/>
      <c r="D16" s="267"/>
      <c r="E16" s="267"/>
      <c r="G16" s="268"/>
      <c r="H16" s="269"/>
      <c r="I16" s="266"/>
      <c r="J16" s="266"/>
      <c r="K16" s="266"/>
      <c r="L16" s="266"/>
      <c r="M16" s="266"/>
      <c r="N16" s="266"/>
      <c r="O16" s="266"/>
    </row>
    <row r="17" spans="1:17" s="558" customFormat="1" ht="21" customHeight="1">
      <c r="A17" s="580" t="s">
        <v>2859</v>
      </c>
      <c r="B17" s="581" t="s">
        <v>2869</v>
      </c>
      <c r="C17" s="582"/>
      <c r="D17" s="582"/>
      <c r="E17" s="582"/>
      <c r="F17" s="603"/>
      <c r="G17" s="604"/>
      <c r="H17" s="605"/>
      <c r="I17" s="605"/>
      <c r="J17" s="605"/>
      <c r="K17" s="605"/>
      <c r="L17" s="605"/>
      <c r="M17" s="605"/>
      <c r="N17" s="605"/>
      <c r="O17" s="559"/>
    </row>
    <row r="18" spans="1:17" s="558" customFormat="1" ht="23.15" customHeight="1">
      <c r="A18" s="560"/>
      <c r="B18" s="561"/>
      <c r="C18" s="562"/>
      <c r="D18" s="562"/>
      <c r="E18" s="562"/>
      <c r="F18" s="187"/>
      <c r="G18" s="187"/>
      <c r="H18" s="187"/>
      <c r="I18" s="187"/>
      <c r="J18" s="187"/>
      <c r="K18" s="187"/>
      <c r="L18" s="187"/>
      <c r="M18" s="187"/>
      <c r="N18" s="187"/>
      <c r="O18" s="559"/>
    </row>
    <row r="19" spans="1:17" s="291" customFormat="1" ht="23.15" customHeight="1">
      <c r="A19" s="600" t="s">
        <v>2888</v>
      </c>
      <c r="B19" s="588" t="s">
        <v>2955</v>
      </c>
      <c r="C19" s="601"/>
      <c r="D19" s="601"/>
      <c r="E19" s="601"/>
      <c r="F19" s="601"/>
    </row>
    <row r="20" spans="1:17" s="80" customFormat="1" ht="25" customHeight="1" thickBot="1">
      <c r="B20" s="743" t="s">
        <v>3168</v>
      </c>
      <c r="C20" s="570"/>
    </row>
    <row r="21" spans="1:17" s="232" customFormat="1" ht="46.5" customHeight="1" thickTop="1" thickBot="1">
      <c r="A21" s="270"/>
      <c r="B21" s="271" t="s">
        <v>156</v>
      </c>
      <c r="C21" s="271"/>
      <c r="D21" s="271" t="s">
        <v>1810</v>
      </c>
      <c r="E21" s="271"/>
      <c r="F21" s="271" t="s">
        <v>157</v>
      </c>
      <c r="G21" s="271"/>
      <c r="H21" s="271" t="s">
        <v>2870</v>
      </c>
      <c r="I21" s="271"/>
      <c r="J21" s="566" t="s">
        <v>2877</v>
      </c>
      <c r="K21" s="271"/>
      <c r="L21" s="271" t="s">
        <v>2876</v>
      </c>
      <c r="M21" s="271"/>
      <c r="N21" s="271" t="s">
        <v>2878</v>
      </c>
      <c r="O21" s="271"/>
      <c r="P21" s="271" t="s">
        <v>1811</v>
      </c>
      <c r="Q21" s="272"/>
    </row>
    <row r="22" spans="1:17" s="203" customFormat="1" ht="13" customHeight="1" thickTop="1">
      <c r="A22" s="273"/>
      <c r="B22" s="274"/>
      <c r="C22" s="232"/>
      <c r="D22" s="275"/>
      <c r="E22" s="232"/>
      <c r="F22" s="275"/>
      <c r="G22" s="232"/>
      <c r="H22" s="563" t="s">
        <v>2871</v>
      </c>
      <c r="I22" s="232"/>
      <c r="J22" s="232"/>
      <c r="K22" s="232"/>
      <c r="L22" s="232"/>
      <c r="M22" s="232"/>
      <c r="N22" s="232"/>
      <c r="O22" s="232"/>
      <c r="P22" s="275"/>
      <c r="Q22" s="276"/>
    </row>
    <row r="23" spans="1:17" s="203" customFormat="1" ht="13" customHeight="1">
      <c r="A23" s="273"/>
      <c r="B23" s="277"/>
      <c r="C23" s="232"/>
      <c r="D23" s="278"/>
      <c r="E23" s="232"/>
      <c r="F23" s="278"/>
      <c r="G23" s="232"/>
      <c r="H23" s="564" t="s">
        <v>2872</v>
      </c>
      <c r="I23" s="232"/>
      <c r="J23" s="278"/>
      <c r="K23" s="232"/>
      <c r="L23" s="278"/>
      <c r="M23" s="232"/>
      <c r="N23" s="278"/>
      <c r="O23" s="232"/>
      <c r="P23" s="278"/>
      <c r="Q23" s="276"/>
    </row>
    <row r="24" spans="1:17" s="203" customFormat="1" ht="13" customHeight="1">
      <c r="A24" s="273"/>
      <c r="B24" s="277"/>
      <c r="C24" s="232"/>
      <c r="D24" s="278"/>
      <c r="E24" s="232"/>
      <c r="F24" s="278"/>
      <c r="G24" s="232"/>
      <c r="H24" s="564" t="s">
        <v>2873</v>
      </c>
      <c r="I24" s="232"/>
      <c r="J24" s="278"/>
      <c r="K24" s="232"/>
      <c r="L24" s="278"/>
      <c r="M24" s="232"/>
      <c r="N24" s="278"/>
      <c r="O24" s="232"/>
      <c r="P24" s="278"/>
      <c r="Q24" s="276"/>
    </row>
    <row r="25" spans="1:17" s="203" customFormat="1" ht="13" customHeight="1">
      <c r="A25" s="273"/>
      <c r="B25" s="287"/>
      <c r="C25" s="232"/>
      <c r="D25" s="278"/>
      <c r="E25" s="232"/>
      <c r="F25" s="278"/>
      <c r="G25" s="232"/>
      <c r="H25" s="564" t="s">
        <v>2874</v>
      </c>
      <c r="I25" s="232"/>
      <c r="J25" s="278"/>
      <c r="K25" s="232"/>
      <c r="L25" s="278"/>
      <c r="M25" s="232"/>
      <c r="N25" s="278"/>
      <c r="O25" s="232"/>
      <c r="P25" s="278"/>
      <c r="Q25" s="276"/>
    </row>
    <row r="26" spans="1:17" s="203" customFormat="1" ht="13" customHeight="1">
      <c r="A26" s="273"/>
      <c r="B26" s="277"/>
      <c r="C26" s="232"/>
      <c r="D26" s="278"/>
      <c r="E26" s="232"/>
      <c r="F26" s="278"/>
      <c r="G26" s="232"/>
      <c r="H26" s="564" t="s">
        <v>2875</v>
      </c>
      <c r="I26" s="232"/>
      <c r="J26" s="278"/>
      <c r="K26" s="232"/>
      <c r="L26" s="278"/>
      <c r="M26" s="232"/>
      <c r="N26" s="278"/>
      <c r="O26" s="232"/>
      <c r="P26" s="278"/>
      <c r="Q26" s="276"/>
    </row>
    <row r="27" spans="1:17" s="203" customFormat="1" ht="13" customHeight="1">
      <c r="A27" s="273"/>
      <c r="B27" s="277"/>
      <c r="C27" s="232"/>
      <c r="D27" s="278"/>
      <c r="E27" s="232"/>
      <c r="F27" s="278"/>
      <c r="G27" s="232"/>
      <c r="H27" s="564" t="s">
        <v>2875</v>
      </c>
      <c r="I27" s="232"/>
      <c r="J27" s="278"/>
      <c r="K27" s="232"/>
      <c r="L27" s="278"/>
      <c r="M27" s="232"/>
      <c r="N27" s="278"/>
      <c r="O27" s="232"/>
      <c r="P27" s="278"/>
      <c r="Q27" s="276"/>
    </row>
    <row r="28" spans="1:17" s="203" customFormat="1" ht="13" customHeight="1">
      <c r="A28" s="273"/>
      <c r="B28" s="277"/>
      <c r="C28" s="232"/>
      <c r="D28" s="278"/>
      <c r="E28" s="232"/>
      <c r="F28" s="278"/>
      <c r="G28" s="232"/>
      <c r="H28" s="278"/>
      <c r="I28" s="232"/>
      <c r="J28" s="278"/>
      <c r="K28" s="232"/>
      <c r="L28" s="278"/>
      <c r="M28" s="232"/>
      <c r="N28" s="278"/>
      <c r="O28" s="232"/>
      <c r="P28" s="278"/>
      <c r="Q28" s="276"/>
    </row>
    <row r="29" spans="1:17" s="203" customFormat="1" ht="13" customHeight="1">
      <c r="A29" s="273"/>
      <c r="B29" s="277"/>
      <c r="C29" s="232"/>
      <c r="D29" s="278"/>
      <c r="E29" s="232"/>
      <c r="F29" s="278"/>
      <c r="G29" s="232"/>
      <c r="H29" s="278"/>
      <c r="I29" s="232"/>
      <c r="J29" s="278"/>
      <c r="K29" s="232"/>
      <c r="L29" s="278"/>
      <c r="M29" s="232"/>
      <c r="N29" s="278"/>
      <c r="O29" s="232"/>
      <c r="P29" s="278"/>
      <c r="Q29" s="276"/>
    </row>
    <row r="30" spans="1:17" s="203" customFormat="1" ht="13" customHeight="1">
      <c r="A30" s="273"/>
      <c r="B30" s="277"/>
      <c r="C30" s="232"/>
      <c r="D30" s="278"/>
      <c r="E30" s="232"/>
      <c r="F30" s="278"/>
      <c r="G30" s="232"/>
      <c r="H30" s="278"/>
      <c r="I30" s="232"/>
      <c r="J30" s="278"/>
      <c r="K30" s="232"/>
      <c r="L30" s="278"/>
      <c r="M30" s="232"/>
      <c r="N30" s="278"/>
      <c r="O30" s="232"/>
      <c r="P30" s="278"/>
      <c r="Q30" s="276"/>
    </row>
    <row r="31" spans="1:17" s="203" customFormat="1" ht="13" customHeight="1">
      <c r="A31" s="273"/>
      <c r="B31" s="277"/>
      <c r="C31" s="232"/>
      <c r="D31" s="278"/>
      <c r="E31" s="232"/>
      <c r="F31" s="278"/>
      <c r="G31" s="232"/>
      <c r="H31" s="278"/>
      <c r="I31" s="232"/>
      <c r="J31" s="278"/>
      <c r="K31" s="232"/>
      <c r="L31" s="278"/>
      <c r="M31" s="232"/>
      <c r="N31" s="278"/>
      <c r="O31" s="232"/>
      <c r="P31" s="278"/>
      <c r="Q31" s="276"/>
    </row>
    <row r="32" spans="1:17" s="203" customFormat="1" ht="13" customHeight="1">
      <c r="A32" s="273"/>
      <c r="B32" s="277"/>
      <c r="C32" s="232"/>
      <c r="D32" s="278"/>
      <c r="E32" s="232"/>
      <c r="F32" s="278"/>
      <c r="G32" s="232"/>
      <c r="H32" s="278"/>
      <c r="I32" s="232"/>
      <c r="J32" s="278"/>
      <c r="K32" s="232"/>
      <c r="L32" s="278"/>
      <c r="M32" s="232"/>
      <c r="N32" s="278"/>
      <c r="O32" s="232"/>
      <c r="P32" s="278"/>
      <c r="Q32" s="276"/>
    </row>
    <row r="33" spans="1:17" s="203" customFormat="1" ht="13" customHeight="1">
      <c r="A33" s="273"/>
      <c r="B33" s="277"/>
      <c r="C33" s="232"/>
      <c r="D33" s="278"/>
      <c r="E33" s="232"/>
      <c r="F33" s="278"/>
      <c r="G33" s="232"/>
      <c r="H33" s="278"/>
      <c r="I33" s="232"/>
      <c r="J33" s="278"/>
      <c r="K33" s="232"/>
      <c r="L33" s="278"/>
      <c r="M33" s="232"/>
      <c r="N33" s="278"/>
      <c r="O33" s="232"/>
      <c r="P33" s="278"/>
      <c r="Q33" s="276"/>
    </row>
    <row r="34" spans="1:17" s="203" customFormat="1" ht="13" customHeight="1">
      <c r="A34" s="273"/>
      <c r="B34" s="277"/>
      <c r="C34" s="232"/>
      <c r="D34" s="278"/>
      <c r="E34" s="232"/>
      <c r="F34" s="278"/>
      <c r="G34" s="232"/>
      <c r="H34" s="278"/>
      <c r="I34" s="232"/>
      <c r="J34" s="278"/>
      <c r="K34" s="232"/>
      <c r="L34" s="278"/>
      <c r="M34" s="232"/>
      <c r="N34" s="278"/>
      <c r="O34" s="232"/>
      <c r="P34" s="278"/>
      <c r="Q34" s="276"/>
    </row>
    <row r="35" spans="1:17" s="203" customFormat="1" ht="13" customHeight="1">
      <c r="A35" s="273"/>
      <c r="B35" s="277"/>
      <c r="C35" s="232"/>
      <c r="D35" s="278"/>
      <c r="E35" s="232"/>
      <c r="F35" s="278"/>
      <c r="G35" s="232"/>
      <c r="H35" s="278"/>
      <c r="I35" s="232"/>
      <c r="J35" s="278"/>
      <c r="K35" s="232"/>
      <c r="L35" s="278"/>
      <c r="M35" s="232"/>
      <c r="N35" s="278"/>
      <c r="O35" s="232"/>
      <c r="P35" s="278"/>
      <c r="Q35" s="276"/>
    </row>
    <row r="36" spans="1:17" s="203" customFormat="1" ht="13" customHeight="1">
      <c r="A36" s="273"/>
      <c r="B36" s="277"/>
      <c r="C36" s="232"/>
      <c r="D36" s="278"/>
      <c r="E36" s="232"/>
      <c r="F36" s="278"/>
      <c r="G36" s="232"/>
      <c r="H36" s="278"/>
      <c r="I36" s="232"/>
      <c r="J36" s="278"/>
      <c r="K36" s="232"/>
      <c r="L36" s="278"/>
      <c r="M36" s="232"/>
      <c r="N36" s="278"/>
      <c r="O36" s="232"/>
      <c r="P36" s="278"/>
      <c r="Q36" s="276"/>
    </row>
    <row r="37" spans="1:17" s="203" customFormat="1" ht="13" customHeight="1">
      <c r="A37" s="273"/>
      <c r="B37" s="277"/>
      <c r="C37" s="232"/>
      <c r="D37" s="278"/>
      <c r="E37" s="232"/>
      <c r="F37" s="278"/>
      <c r="G37" s="232"/>
      <c r="H37" s="278"/>
      <c r="I37" s="232"/>
      <c r="J37" s="278"/>
      <c r="K37" s="232"/>
      <c r="L37" s="278"/>
      <c r="M37" s="232"/>
      <c r="N37" s="278"/>
      <c r="O37" s="232"/>
      <c r="P37" s="278"/>
      <c r="Q37" s="276"/>
    </row>
    <row r="38" spans="1:17" s="203" customFormat="1" ht="13" customHeight="1">
      <c r="A38" s="273"/>
      <c r="B38" s="277"/>
      <c r="C38" s="232"/>
      <c r="D38" s="278"/>
      <c r="E38" s="232"/>
      <c r="F38" s="278"/>
      <c r="G38" s="232"/>
      <c r="H38" s="278"/>
      <c r="I38" s="232"/>
      <c r="J38" s="278"/>
      <c r="K38" s="232"/>
      <c r="L38" s="278"/>
      <c r="M38" s="232"/>
      <c r="N38" s="278"/>
      <c r="O38" s="232"/>
      <c r="P38" s="278"/>
      <c r="Q38" s="276"/>
    </row>
    <row r="39" spans="1:17" s="203" customFormat="1" ht="13" customHeight="1">
      <c r="A39" s="273"/>
      <c r="B39" s="277"/>
      <c r="C39" s="232"/>
      <c r="D39" s="278"/>
      <c r="E39" s="232"/>
      <c r="F39" s="278"/>
      <c r="G39" s="232"/>
      <c r="H39" s="278"/>
      <c r="I39" s="232"/>
      <c r="J39" s="278"/>
      <c r="K39" s="232"/>
      <c r="L39" s="278"/>
      <c r="M39" s="232"/>
      <c r="N39" s="278"/>
      <c r="O39" s="232"/>
      <c r="P39" s="278"/>
      <c r="Q39" s="276"/>
    </row>
    <row r="40" spans="1:17" s="203" customFormat="1" ht="13" customHeight="1">
      <c r="A40" s="273"/>
      <c r="B40" s="277"/>
      <c r="C40" s="232"/>
      <c r="D40" s="278"/>
      <c r="E40" s="232"/>
      <c r="F40" s="278"/>
      <c r="G40" s="232"/>
      <c r="H40" s="278"/>
      <c r="I40" s="232"/>
      <c r="J40" s="278"/>
      <c r="K40" s="232"/>
      <c r="L40" s="278"/>
      <c r="M40" s="232"/>
      <c r="N40" s="278"/>
      <c r="O40" s="232"/>
      <c r="P40" s="278"/>
      <c r="Q40" s="276"/>
    </row>
    <row r="41" spans="1:17" s="203" customFormat="1" ht="13" customHeight="1">
      <c r="A41" s="273"/>
      <c r="B41" s="277"/>
      <c r="C41" s="232"/>
      <c r="D41" s="278"/>
      <c r="E41" s="232"/>
      <c r="F41" s="278"/>
      <c r="G41" s="232"/>
      <c r="H41" s="278"/>
      <c r="I41" s="232"/>
      <c r="J41" s="278"/>
      <c r="K41" s="232"/>
      <c r="L41" s="278"/>
      <c r="M41" s="232"/>
      <c r="N41" s="278"/>
      <c r="O41" s="232"/>
      <c r="P41" s="278"/>
      <c r="Q41" s="276"/>
    </row>
    <row r="42" spans="1:17" s="203" customFormat="1" ht="13" customHeight="1">
      <c r="A42" s="273"/>
      <c r="B42" s="277"/>
      <c r="C42" s="232"/>
      <c r="D42" s="278"/>
      <c r="E42" s="232"/>
      <c r="F42" s="278"/>
      <c r="G42" s="232"/>
      <c r="H42" s="278"/>
      <c r="I42" s="232"/>
      <c r="J42" s="278"/>
      <c r="K42" s="232"/>
      <c r="L42" s="278"/>
      <c r="M42" s="232"/>
      <c r="N42" s="278"/>
      <c r="O42" s="232"/>
      <c r="P42" s="278"/>
      <c r="Q42" s="276"/>
    </row>
    <row r="43" spans="1:17" s="203" customFormat="1" ht="13" customHeight="1">
      <c r="A43" s="273"/>
      <c r="B43" s="277"/>
      <c r="C43" s="232"/>
      <c r="D43" s="278"/>
      <c r="E43" s="232"/>
      <c r="F43" s="278"/>
      <c r="G43" s="232"/>
      <c r="H43" s="278"/>
      <c r="I43" s="232"/>
      <c r="J43" s="278"/>
      <c r="K43" s="232"/>
      <c r="L43" s="278"/>
      <c r="M43" s="232"/>
      <c r="N43" s="278"/>
      <c r="O43" s="232"/>
      <c r="P43" s="278"/>
      <c r="Q43" s="276"/>
    </row>
    <row r="44" spans="1:17" s="203" customFormat="1" ht="13" customHeight="1">
      <c r="A44" s="273"/>
      <c r="B44" s="277"/>
      <c r="C44" s="232"/>
      <c r="D44" s="278"/>
      <c r="E44" s="232"/>
      <c r="F44" s="278"/>
      <c r="G44" s="232"/>
      <c r="H44" s="278"/>
      <c r="I44" s="232"/>
      <c r="J44" s="278"/>
      <c r="K44" s="232"/>
      <c r="L44" s="278"/>
      <c r="M44" s="232"/>
      <c r="N44" s="278"/>
      <c r="O44" s="232"/>
      <c r="P44" s="278"/>
      <c r="Q44" s="276"/>
    </row>
    <row r="45" spans="1:17" s="203" customFormat="1" ht="13" customHeight="1">
      <c r="A45" s="273"/>
      <c r="B45" s="277"/>
      <c r="C45" s="232"/>
      <c r="D45" s="278"/>
      <c r="E45" s="232"/>
      <c r="F45" s="278"/>
      <c r="G45" s="232"/>
      <c r="H45" s="278"/>
      <c r="I45" s="232"/>
      <c r="J45" s="278"/>
      <c r="K45" s="232"/>
      <c r="L45" s="278"/>
      <c r="M45" s="232"/>
      <c r="N45" s="278"/>
      <c r="O45" s="232"/>
      <c r="P45" s="278"/>
      <c r="Q45" s="276"/>
    </row>
    <row r="46" spans="1:17" s="203" customFormat="1" ht="13" customHeight="1">
      <c r="A46" s="273"/>
      <c r="B46" s="277"/>
      <c r="C46" s="232"/>
      <c r="D46" s="278"/>
      <c r="E46" s="232"/>
      <c r="F46" s="278"/>
      <c r="G46" s="232"/>
      <c r="H46" s="278"/>
      <c r="I46" s="232"/>
      <c r="J46" s="278"/>
      <c r="K46" s="232"/>
      <c r="L46" s="278"/>
      <c r="M46" s="232"/>
      <c r="N46" s="278"/>
      <c r="O46" s="232"/>
      <c r="P46" s="278"/>
      <c r="Q46" s="276"/>
    </row>
    <row r="47" spans="1:17" s="203" customFormat="1" ht="13" customHeight="1">
      <c r="A47" s="273"/>
      <c r="B47" s="277"/>
      <c r="C47" s="232"/>
      <c r="D47" s="278"/>
      <c r="E47" s="232"/>
      <c r="F47" s="278"/>
      <c r="G47" s="232"/>
      <c r="H47" s="278"/>
      <c r="I47" s="232"/>
      <c r="J47" s="278"/>
      <c r="K47" s="232"/>
      <c r="L47" s="278"/>
      <c r="M47" s="232"/>
      <c r="N47" s="278"/>
      <c r="O47" s="232"/>
      <c r="P47" s="278"/>
      <c r="Q47" s="276"/>
    </row>
    <row r="48" spans="1:17" s="203" customFormat="1" ht="13" customHeight="1">
      <c r="A48" s="273"/>
      <c r="B48" s="277"/>
      <c r="C48" s="232"/>
      <c r="D48" s="278"/>
      <c r="E48" s="232"/>
      <c r="F48" s="278"/>
      <c r="G48" s="232"/>
      <c r="H48" s="278"/>
      <c r="I48" s="232"/>
      <c r="J48" s="278"/>
      <c r="K48" s="232"/>
      <c r="L48" s="278"/>
      <c r="M48" s="232"/>
      <c r="N48" s="278"/>
      <c r="O48" s="232"/>
      <c r="P48" s="278"/>
      <c r="Q48" s="276"/>
    </row>
    <row r="49" spans="1:17" s="203" customFormat="1" ht="13" customHeight="1">
      <c r="A49" s="273"/>
      <c r="B49" s="277"/>
      <c r="C49" s="232"/>
      <c r="D49" s="278"/>
      <c r="E49" s="232"/>
      <c r="F49" s="278"/>
      <c r="G49" s="232"/>
      <c r="H49" s="278"/>
      <c r="I49" s="232"/>
      <c r="J49" s="278"/>
      <c r="K49" s="232"/>
      <c r="L49" s="278"/>
      <c r="M49" s="232"/>
      <c r="N49" s="278"/>
      <c r="O49" s="232"/>
      <c r="P49" s="278"/>
      <c r="Q49" s="276"/>
    </row>
    <row r="50" spans="1:17" s="203" customFormat="1" ht="13" customHeight="1">
      <c r="A50" s="273"/>
      <c r="B50" s="277"/>
      <c r="C50" s="232"/>
      <c r="D50" s="278"/>
      <c r="E50" s="232"/>
      <c r="F50" s="278"/>
      <c r="G50" s="232"/>
      <c r="H50" s="278"/>
      <c r="I50" s="232"/>
      <c r="J50" s="278"/>
      <c r="K50" s="232"/>
      <c r="L50" s="278"/>
      <c r="M50" s="232"/>
      <c r="N50" s="278"/>
      <c r="O50" s="232"/>
      <c r="P50" s="278"/>
      <c r="Q50" s="276"/>
    </row>
    <row r="51" spans="1:17" s="203" customFormat="1" ht="13" customHeight="1">
      <c r="A51" s="273"/>
      <c r="B51" s="277"/>
      <c r="C51" s="232"/>
      <c r="D51" s="278"/>
      <c r="E51" s="232"/>
      <c r="F51" s="278"/>
      <c r="G51" s="232"/>
      <c r="H51" s="278"/>
      <c r="I51" s="232"/>
      <c r="J51" s="278"/>
      <c r="K51" s="232"/>
      <c r="L51" s="278"/>
      <c r="M51" s="232"/>
      <c r="N51" s="278"/>
      <c r="O51" s="232"/>
      <c r="P51" s="278"/>
      <c r="Q51" s="276"/>
    </row>
    <row r="52" spans="1:17" s="203" customFormat="1" ht="13" customHeight="1">
      <c r="A52" s="273"/>
      <c r="B52" s="277"/>
      <c r="C52" s="232"/>
      <c r="D52" s="278"/>
      <c r="E52" s="232"/>
      <c r="F52" s="278"/>
      <c r="G52" s="232"/>
      <c r="H52" s="278"/>
      <c r="I52" s="232"/>
      <c r="J52" s="278"/>
      <c r="K52" s="232"/>
      <c r="L52" s="278"/>
      <c r="M52" s="232"/>
      <c r="N52" s="278"/>
      <c r="O52" s="232"/>
      <c r="P52" s="278"/>
      <c r="Q52" s="276"/>
    </row>
    <row r="53" spans="1:17" s="203" customFormat="1" ht="13" customHeight="1">
      <c r="A53" s="273"/>
      <c r="B53" s="277"/>
      <c r="C53" s="232"/>
      <c r="D53" s="278"/>
      <c r="E53" s="232"/>
      <c r="F53" s="278"/>
      <c r="G53" s="232"/>
      <c r="H53" s="278"/>
      <c r="I53" s="232"/>
      <c r="J53" s="278"/>
      <c r="K53" s="232"/>
      <c r="L53" s="278"/>
      <c r="M53" s="232"/>
      <c r="N53" s="278"/>
      <c r="O53" s="232"/>
      <c r="P53" s="278"/>
      <c r="Q53" s="276"/>
    </row>
    <row r="54" spans="1:17" s="203" customFormat="1" ht="13" customHeight="1">
      <c r="A54" s="273"/>
      <c r="B54" s="277"/>
      <c r="C54" s="232"/>
      <c r="D54" s="278"/>
      <c r="E54" s="232"/>
      <c r="F54" s="278"/>
      <c r="G54" s="232"/>
      <c r="H54" s="278"/>
      <c r="I54" s="232"/>
      <c r="J54" s="278"/>
      <c r="K54" s="232"/>
      <c r="L54" s="278"/>
      <c r="M54" s="232"/>
      <c r="N54" s="278"/>
      <c r="O54" s="232"/>
      <c r="P54" s="278"/>
      <c r="Q54" s="276"/>
    </row>
    <row r="55" spans="1:17" s="203" customFormat="1" ht="13" customHeight="1">
      <c r="A55" s="273"/>
      <c r="B55" s="277"/>
      <c r="C55" s="232"/>
      <c r="D55" s="278"/>
      <c r="E55" s="232"/>
      <c r="F55" s="278"/>
      <c r="G55" s="232"/>
      <c r="H55" s="278"/>
      <c r="I55" s="232"/>
      <c r="J55" s="278"/>
      <c r="K55" s="232"/>
      <c r="L55" s="278"/>
      <c r="M55" s="232"/>
      <c r="N55" s="278"/>
      <c r="O55" s="232"/>
      <c r="P55" s="278"/>
      <c r="Q55" s="276"/>
    </row>
    <row r="56" spans="1:17" s="203" customFormat="1" ht="13" customHeight="1">
      <c r="A56" s="273"/>
      <c r="B56" s="277"/>
      <c r="C56" s="232"/>
      <c r="D56" s="278"/>
      <c r="E56" s="232"/>
      <c r="F56" s="278"/>
      <c r="G56" s="232"/>
      <c r="H56" s="278"/>
      <c r="I56" s="232"/>
      <c r="J56" s="278"/>
      <c r="K56" s="232"/>
      <c r="L56" s="278"/>
      <c r="M56" s="232"/>
      <c r="N56" s="278"/>
      <c r="O56" s="232"/>
      <c r="P56" s="278"/>
      <c r="Q56" s="276"/>
    </row>
    <row r="57" spans="1:17" s="203" customFormat="1" ht="13" customHeight="1">
      <c r="A57" s="273"/>
      <c r="B57" s="277"/>
      <c r="C57" s="232"/>
      <c r="D57" s="278"/>
      <c r="E57" s="232"/>
      <c r="F57" s="278"/>
      <c r="G57" s="232"/>
      <c r="H57" s="278"/>
      <c r="I57" s="232"/>
      <c r="J57" s="278"/>
      <c r="K57" s="232"/>
      <c r="L57" s="278"/>
      <c r="M57" s="232"/>
      <c r="N57" s="278"/>
      <c r="O57" s="232"/>
      <c r="P57" s="278"/>
      <c r="Q57" s="276"/>
    </row>
    <row r="58" spans="1:17" s="203" customFormat="1" ht="13" customHeight="1">
      <c r="A58" s="273"/>
      <c r="B58" s="277"/>
      <c r="C58" s="232"/>
      <c r="D58" s="278"/>
      <c r="E58" s="232"/>
      <c r="F58" s="278"/>
      <c r="G58" s="232"/>
      <c r="H58" s="278"/>
      <c r="I58" s="232"/>
      <c r="J58" s="278"/>
      <c r="K58" s="232"/>
      <c r="L58" s="278"/>
      <c r="M58" s="232"/>
      <c r="N58" s="278"/>
      <c r="O58" s="232"/>
      <c r="P58" s="278"/>
      <c r="Q58" s="276"/>
    </row>
    <row r="59" spans="1:17" s="203" customFormat="1" ht="13" customHeight="1">
      <c r="A59" s="273"/>
      <c r="B59" s="277"/>
      <c r="C59" s="232"/>
      <c r="D59" s="278"/>
      <c r="E59" s="232"/>
      <c r="F59" s="278"/>
      <c r="G59" s="232"/>
      <c r="H59" s="278"/>
      <c r="I59" s="232"/>
      <c r="J59" s="278"/>
      <c r="K59" s="232"/>
      <c r="L59" s="278"/>
      <c r="M59" s="232"/>
      <c r="N59" s="278"/>
      <c r="O59" s="232"/>
      <c r="P59" s="278"/>
      <c r="Q59" s="276"/>
    </row>
    <row r="60" spans="1:17" s="203" customFormat="1" ht="13" customHeight="1">
      <c r="A60" s="273"/>
      <c r="B60" s="277"/>
      <c r="C60" s="232"/>
      <c r="D60" s="278"/>
      <c r="E60" s="232"/>
      <c r="F60" s="278"/>
      <c r="G60" s="232"/>
      <c r="H60" s="278"/>
      <c r="I60" s="232"/>
      <c r="J60" s="278"/>
      <c r="K60" s="232"/>
      <c r="L60" s="278"/>
      <c r="M60" s="232"/>
      <c r="N60" s="278"/>
      <c r="O60" s="232"/>
      <c r="P60" s="278"/>
      <c r="Q60" s="276"/>
    </row>
    <row r="61" spans="1:17" s="203" customFormat="1" ht="13" customHeight="1">
      <c r="A61" s="273"/>
      <c r="B61" s="277"/>
      <c r="C61" s="232"/>
      <c r="D61" s="278"/>
      <c r="E61" s="232"/>
      <c r="F61" s="278"/>
      <c r="G61" s="232"/>
      <c r="H61" s="278"/>
      <c r="I61" s="232"/>
      <c r="J61" s="278"/>
      <c r="K61" s="232"/>
      <c r="L61" s="278"/>
      <c r="M61" s="232"/>
      <c r="N61" s="278"/>
      <c r="O61" s="232"/>
      <c r="P61" s="278"/>
      <c r="Q61" s="276"/>
    </row>
    <row r="62" spans="1:17" s="203" customFormat="1" ht="13" customHeight="1">
      <c r="A62" s="273"/>
      <c r="B62" s="277"/>
      <c r="C62" s="232"/>
      <c r="D62" s="278"/>
      <c r="E62" s="232"/>
      <c r="F62" s="278"/>
      <c r="G62" s="232"/>
      <c r="H62" s="278"/>
      <c r="I62" s="232"/>
      <c r="J62" s="278"/>
      <c r="K62" s="232"/>
      <c r="L62" s="278"/>
      <c r="M62" s="232"/>
      <c r="N62" s="278"/>
      <c r="O62" s="232"/>
      <c r="P62" s="278"/>
      <c r="Q62" s="276"/>
    </row>
    <row r="63" spans="1:17" s="203" customFormat="1" ht="13" customHeight="1">
      <c r="A63" s="273"/>
      <c r="B63" s="277"/>
      <c r="C63" s="232"/>
      <c r="D63" s="278"/>
      <c r="E63" s="232"/>
      <c r="F63" s="278"/>
      <c r="G63" s="232"/>
      <c r="H63" s="278"/>
      <c r="I63" s="232"/>
      <c r="J63" s="278"/>
      <c r="K63" s="232"/>
      <c r="L63" s="278"/>
      <c r="M63" s="232"/>
      <c r="N63" s="278"/>
      <c r="O63" s="232"/>
      <c r="P63" s="278"/>
      <c r="Q63" s="276"/>
    </row>
    <row r="64" spans="1:17" s="203" customFormat="1" ht="13" customHeight="1">
      <c r="A64" s="273"/>
      <c r="B64" s="277"/>
      <c r="C64" s="232"/>
      <c r="D64" s="278"/>
      <c r="E64" s="232"/>
      <c r="F64" s="278"/>
      <c r="G64" s="232"/>
      <c r="H64" s="278"/>
      <c r="I64" s="232"/>
      <c r="J64" s="278"/>
      <c r="K64" s="232"/>
      <c r="L64" s="278"/>
      <c r="M64" s="232"/>
      <c r="N64" s="278"/>
      <c r="O64" s="232"/>
      <c r="P64" s="278"/>
      <c r="Q64" s="276"/>
    </row>
    <row r="65" spans="1:17" s="203" customFormat="1" ht="13" customHeight="1">
      <c r="A65" s="273"/>
      <c r="B65" s="277"/>
      <c r="C65" s="232"/>
      <c r="D65" s="278"/>
      <c r="E65" s="232"/>
      <c r="F65" s="278"/>
      <c r="G65" s="232"/>
      <c r="H65" s="278"/>
      <c r="I65" s="232"/>
      <c r="J65" s="278"/>
      <c r="K65" s="232"/>
      <c r="L65" s="278"/>
      <c r="M65" s="232"/>
      <c r="N65" s="278"/>
      <c r="O65" s="232"/>
      <c r="P65" s="278"/>
      <c r="Q65" s="276"/>
    </row>
    <row r="66" spans="1:17" s="203" customFormat="1" ht="13" customHeight="1" thickBot="1">
      <c r="A66" s="279"/>
      <c r="B66" s="280"/>
      <c r="C66" s="281"/>
      <c r="D66" s="282"/>
      <c r="E66" s="281"/>
      <c r="F66" s="282"/>
      <c r="G66" s="281"/>
      <c r="H66" s="282"/>
      <c r="I66" s="281"/>
      <c r="J66" s="281"/>
      <c r="K66" s="281"/>
      <c r="L66" s="281"/>
      <c r="M66" s="281"/>
      <c r="N66" s="281"/>
      <c r="O66" s="281"/>
      <c r="P66" s="282"/>
      <c r="Q66" s="276"/>
    </row>
    <row r="67" spans="1:17" s="76" customFormat="1" ht="17.149999999999999" customHeight="1" thickBot="1">
      <c r="A67" s="495"/>
      <c r="B67" s="203"/>
      <c r="C67" s="203"/>
      <c r="D67" s="203"/>
      <c r="E67" s="203"/>
      <c r="F67" s="203"/>
      <c r="G67" s="203"/>
      <c r="H67" s="203"/>
      <c r="Q67" s="397"/>
    </row>
    <row r="68" spans="1:17" s="76" customFormat="1" ht="9" customHeight="1">
      <c r="A68" s="613"/>
      <c r="B68" s="614"/>
      <c r="C68" s="614"/>
      <c r="D68" s="614"/>
      <c r="E68" s="614"/>
      <c r="F68" s="614"/>
      <c r="G68" s="614"/>
      <c r="H68" s="614"/>
      <c r="I68" s="614"/>
      <c r="J68" s="614"/>
      <c r="K68" s="614"/>
      <c r="L68" s="614"/>
      <c r="M68" s="614"/>
      <c r="N68" s="615"/>
      <c r="O68" s="615"/>
      <c r="P68" s="615"/>
      <c r="Q68" s="616"/>
    </row>
    <row r="69" spans="1:17" s="76" customFormat="1" ht="16" customHeight="1">
      <c r="A69" s="611"/>
      <c r="B69" s="1251" t="s">
        <v>2879</v>
      </c>
      <c r="C69" s="1251"/>
      <c r="D69" s="1251"/>
      <c r="E69" s="611"/>
      <c r="F69" s="612">
        <f>COUNTA(B22:B65)</f>
        <v>0</v>
      </c>
      <c r="G69" s="568"/>
      <c r="H69" s="568"/>
      <c r="I69" s="568"/>
      <c r="J69" s="568"/>
      <c r="K69" s="568"/>
      <c r="L69" s="568"/>
      <c r="M69" s="568"/>
      <c r="N69" s="617"/>
      <c r="O69" s="618"/>
      <c r="P69" s="619"/>
      <c r="Q69" s="625"/>
    </row>
    <row r="70" spans="1:17" s="76" customFormat="1" ht="16" customHeight="1">
      <c r="A70" s="611"/>
      <c r="B70" s="1251" t="s">
        <v>2880</v>
      </c>
      <c r="C70" s="1251"/>
      <c r="D70" s="1251"/>
      <c r="E70" s="611"/>
      <c r="F70" s="612">
        <f>COUNTA($N$22:$N$66)</f>
        <v>0</v>
      </c>
      <c r="G70" s="568"/>
      <c r="H70" s="568"/>
      <c r="I70" s="568"/>
      <c r="J70" s="568"/>
      <c r="K70" s="568"/>
      <c r="L70" s="568"/>
      <c r="M70" s="568"/>
      <c r="N70" s="617"/>
      <c r="O70" s="618"/>
      <c r="P70" s="619"/>
      <c r="Q70" s="625"/>
    </row>
    <row r="71" spans="1:17" s="76" customFormat="1" ht="11.5" customHeight="1">
      <c r="A71" s="623"/>
      <c r="B71" s="620"/>
      <c r="C71" s="624"/>
      <c r="D71" s="621"/>
      <c r="E71" s="620"/>
      <c r="F71" s="620"/>
      <c r="G71" s="620"/>
      <c r="H71" s="620"/>
      <c r="I71" s="620"/>
      <c r="J71" s="620"/>
      <c r="K71" s="620"/>
      <c r="L71" s="620"/>
      <c r="M71" s="620"/>
      <c r="N71" s="621"/>
      <c r="O71" s="620"/>
      <c r="P71" s="622"/>
      <c r="Q71" s="626"/>
    </row>
    <row r="72" spans="1:17" s="76" customFormat="1" ht="21" customHeight="1">
      <c r="A72" s="396"/>
      <c r="C72" s="492"/>
      <c r="D72" s="493"/>
      <c r="N72" s="493"/>
      <c r="P72" s="103"/>
      <c r="Q72" s="397"/>
    </row>
    <row r="73" spans="1:17" s="76" customFormat="1" ht="14.5" customHeight="1">
      <c r="B73" s="1256" t="s">
        <v>2968</v>
      </c>
      <c r="C73" s="1256"/>
      <c r="D73" s="1256"/>
      <c r="F73" s="203"/>
      <c r="N73" s="493"/>
      <c r="P73" s="103"/>
      <c r="Q73" s="397"/>
    </row>
    <row r="74" spans="1:17" s="80" customFormat="1" ht="20.149999999999999" customHeight="1">
      <c r="A74" s="569"/>
      <c r="C74" s="570"/>
      <c r="D74" s="590" t="s">
        <v>2901</v>
      </c>
      <c r="F74" s="1077"/>
      <c r="H74" s="73" t="str">
        <f>IF(AND(F74="",F69&lt;&gt;""),"Information manquante!","")</f>
        <v>Information manquante!</v>
      </c>
      <c r="N74" s="497"/>
      <c r="P74" s="179"/>
      <c r="Q74" s="571"/>
    </row>
    <row r="75" spans="1:17" s="358" customFormat="1" ht="4.5" customHeight="1">
      <c r="A75" s="572"/>
      <c r="C75" s="573"/>
      <c r="D75" s="574"/>
      <c r="F75" s="823"/>
      <c r="N75" s="575"/>
      <c r="P75" s="576"/>
      <c r="Q75" s="577"/>
    </row>
    <row r="76" spans="1:17" s="595" customFormat="1" ht="18.649999999999999" customHeight="1">
      <c r="A76" s="727"/>
      <c r="B76" s="728"/>
      <c r="C76" s="729"/>
      <c r="D76" s="739" t="s">
        <v>2902</v>
      </c>
      <c r="F76" s="824"/>
      <c r="N76" s="730"/>
      <c r="P76" s="731"/>
      <c r="Q76" s="732"/>
    </row>
    <row r="77" spans="1:17" s="358" customFormat="1" ht="5.5" customHeight="1">
      <c r="A77" s="572"/>
      <c r="B77" s="579"/>
      <c r="C77" s="573"/>
      <c r="D77" s="567"/>
      <c r="F77" s="825"/>
      <c r="N77" s="575"/>
      <c r="P77" s="576"/>
      <c r="Q77" s="577"/>
    </row>
    <row r="78" spans="1:17" s="80" customFormat="1" ht="17.5" customHeight="1">
      <c r="A78" s="569"/>
      <c r="B78" s="578"/>
      <c r="C78" s="570"/>
      <c r="D78" s="497" t="s">
        <v>2903</v>
      </c>
      <c r="F78" s="824"/>
      <c r="N78" s="497"/>
      <c r="P78" s="179"/>
      <c r="Q78" s="571"/>
    </row>
    <row r="79" spans="1:17" s="76" customFormat="1" ht="20.149999999999999" customHeight="1">
      <c r="A79" s="495"/>
      <c r="B79" s="494"/>
      <c r="C79" s="492"/>
      <c r="F79" s="204"/>
      <c r="Q79" s="397"/>
    </row>
    <row r="80" spans="1:17" s="76" customFormat="1" ht="8.15" customHeight="1" thickBot="1">
      <c r="A80" s="283"/>
      <c r="B80" s="284"/>
      <c r="C80" s="284"/>
      <c r="D80" s="284"/>
      <c r="E80" s="284"/>
      <c r="F80" s="284"/>
      <c r="G80" s="284"/>
      <c r="H80" s="284"/>
      <c r="I80" s="284"/>
      <c r="J80" s="284"/>
      <c r="K80" s="284"/>
      <c r="L80" s="284"/>
      <c r="M80" s="284"/>
      <c r="N80" s="284"/>
      <c r="O80" s="284"/>
      <c r="P80" s="284"/>
      <c r="Q80" s="285"/>
    </row>
    <row r="81" spans="1:18" s="76" customFormat="1" ht="21.65" customHeight="1" thickTop="1"/>
    <row r="82" spans="1:18" s="76" customFormat="1" ht="23.5" customHeight="1">
      <c r="A82" s="600" t="s">
        <v>2889</v>
      </c>
      <c r="B82" s="588" t="s">
        <v>2881</v>
      </c>
      <c r="C82" s="487"/>
      <c r="D82" s="487"/>
    </row>
    <row r="83" spans="1:18" s="76" customFormat="1" ht="12" customHeight="1" thickBot="1">
      <c r="A83" s="586"/>
      <c r="B83" s="587"/>
    </row>
    <row r="84" spans="1:18" s="203" customFormat="1" ht="37.5" customHeight="1" thickBot="1">
      <c r="A84" s="643"/>
      <c r="B84" s="646"/>
      <c r="C84" s="646"/>
      <c r="D84" s="647" t="s">
        <v>1812</v>
      </c>
      <c r="E84" s="646"/>
      <c r="F84" s="647" t="s">
        <v>2882</v>
      </c>
      <c r="G84" s="593"/>
      <c r="H84" s="76"/>
      <c r="I84" s="113"/>
      <c r="J84" s="113"/>
      <c r="K84" s="113"/>
      <c r="L84" s="113"/>
      <c r="M84" s="113"/>
      <c r="N84" s="113"/>
      <c r="O84" s="627"/>
      <c r="P84" s="113"/>
      <c r="Q84" s="76"/>
      <c r="R84" s="76"/>
    </row>
    <row r="85" spans="1:18" s="203" customFormat="1" ht="19.5" customHeight="1" thickTop="1">
      <c r="A85" s="644"/>
      <c r="B85" s="597" t="s">
        <v>2883</v>
      </c>
      <c r="C85" s="232"/>
      <c r="D85" s="275"/>
      <c r="E85" s="232"/>
      <c r="F85" s="275"/>
      <c r="G85" s="584"/>
      <c r="H85" s="113"/>
      <c r="I85" s="113"/>
      <c r="J85" s="113"/>
      <c r="K85" s="113"/>
      <c r="L85" s="113"/>
      <c r="M85" s="113"/>
      <c r="N85" s="113"/>
      <c r="O85" s="113"/>
      <c r="P85" s="113"/>
      <c r="Q85" s="76"/>
      <c r="R85" s="76"/>
    </row>
    <row r="86" spans="1:18" s="203" customFormat="1" ht="18.649999999999999" customHeight="1">
      <c r="A86" s="644"/>
      <c r="B86" s="592" t="s">
        <v>2884</v>
      </c>
      <c r="C86" s="232"/>
      <c r="D86" s="275"/>
      <c r="E86" s="232"/>
      <c r="F86" s="275"/>
      <c r="G86" s="584"/>
      <c r="H86" s="113"/>
      <c r="I86" s="113"/>
      <c r="J86" s="113"/>
      <c r="K86" s="113"/>
      <c r="L86" s="113"/>
      <c r="M86" s="113"/>
      <c r="N86" s="113"/>
      <c r="O86" s="113"/>
      <c r="P86" s="113"/>
      <c r="Q86" s="76"/>
      <c r="R86" s="76"/>
    </row>
    <row r="87" spans="1:18" s="203" customFormat="1" ht="15.65" customHeight="1">
      <c r="A87" s="644"/>
      <c r="B87" s="592" t="s">
        <v>6</v>
      </c>
      <c r="C87" s="232"/>
      <c r="D87" s="233"/>
      <c r="E87" s="232"/>
      <c r="F87" s="233"/>
      <c r="G87" s="584"/>
      <c r="H87" s="113"/>
      <c r="I87" s="113"/>
      <c r="J87" s="113"/>
      <c r="K87" s="113"/>
      <c r="L87" s="113"/>
      <c r="M87" s="113"/>
      <c r="N87" s="113"/>
      <c r="O87" s="113"/>
      <c r="P87" s="113"/>
      <c r="Q87" s="76"/>
      <c r="R87" s="76"/>
    </row>
    <row r="88" spans="1:18" s="203" customFormat="1" ht="18" customHeight="1">
      <c r="A88" s="644"/>
      <c r="B88" s="591"/>
      <c r="C88" s="232"/>
      <c r="D88" s="275"/>
      <c r="E88" s="232"/>
      <c r="F88" s="275"/>
      <c r="G88" s="584"/>
      <c r="H88" s="113"/>
      <c r="I88" s="113"/>
      <c r="J88" s="113"/>
      <c r="K88" s="113"/>
      <c r="L88" s="113"/>
      <c r="M88" s="113"/>
      <c r="N88" s="113"/>
      <c r="O88" s="113"/>
      <c r="P88" s="113"/>
      <c r="Q88" s="76"/>
      <c r="R88" s="76"/>
    </row>
    <row r="89" spans="1:18" s="203" customFormat="1" ht="18" customHeight="1">
      <c r="A89" s="644"/>
      <c r="B89" s="591"/>
      <c r="C89" s="232"/>
      <c r="D89" s="275"/>
      <c r="E89" s="232"/>
      <c r="F89" s="275"/>
      <c r="G89" s="584"/>
      <c r="H89" s="113"/>
      <c r="I89" s="113"/>
      <c r="J89" s="113"/>
      <c r="K89" s="113"/>
      <c r="L89" s="113"/>
      <c r="M89" s="113"/>
      <c r="N89" s="113"/>
      <c r="O89" s="113"/>
      <c r="P89" s="113"/>
      <c r="Q89" s="76"/>
      <c r="R89" s="76"/>
    </row>
    <row r="90" spans="1:18" s="203" customFormat="1" ht="18" customHeight="1">
      <c r="A90" s="644"/>
      <c r="B90" s="591"/>
      <c r="C90" s="232"/>
      <c r="D90" s="275"/>
      <c r="E90" s="232"/>
      <c r="F90" s="275"/>
      <c r="G90" s="584"/>
      <c r="H90" s="113"/>
      <c r="I90" s="113"/>
      <c r="J90" s="113"/>
      <c r="K90" s="113"/>
      <c r="L90" s="113"/>
      <c r="M90" s="113"/>
      <c r="N90" s="113"/>
      <c r="O90" s="113"/>
      <c r="P90" s="113"/>
      <c r="Q90" s="76"/>
      <c r="R90" s="76"/>
    </row>
    <row r="91" spans="1:18" s="203" customFormat="1" ht="18" customHeight="1">
      <c r="A91" s="644"/>
      <c r="B91" s="589"/>
      <c r="C91" s="232"/>
      <c r="D91" s="275"/>
      <c r="E91" s="232"/>
      <c r="F91" s="275"/>
      <c r="G91" s="584"/>
      <c r="H91" s="113"/>
      <c r="I91" s="113"/>
      <c r="J91" s="113"/>
      <c r="K91" s="113"/>
      <c r="L91" s="113"/>
      <c r="M91" s="113"/>
      <c r="N91" s="113"/>
      <c r="O91" s="113"/>
      <c r="P91" s="113"/>
      <c r="Q91" s="76"/>
      <c r="R91" s="76"/>
    </row>
    <row r="92" spans="1:18" s="203" customFormat="1" ht="18" customHeight="1">
      <c r="A92" s="644"/>
      <c r="B92" s="589"/>
      <c r="C92" s="232"/>
      <c r="D92" s="275"/>
      <c r="E92" s="232"/>
      <c r="F92" s="275"/>
      <c r="G92" s="584"/>
      <c r="H92" s="113"/>
      <c r="I92" s="113"/>
      <c r="J92" s="113"/>
      <c r="K92" s="113"/>
      <c r="L92" s="113"/>
      <c r="M92" s="113"/>
      <c r="N92" s="113"/>
      <c r="O92" s="113"/>
      <c r="P92" s="113"/>
      <c r="Q92" s="76"/>
      <c r="R92" s="76"/>
    </row>
    <row r="93" spans="1:18" s="203" customFormat="1" ht="18" customHeight="1">
      <c r="A93" s="644"/>
      <c r="B93" s="589"/>
      <c r="C93" s="232"/>
      <c r="D93" s="275"/>
      <c r="E93" s="232"/>
      <c r="F93" s="275"/>
      <c r="G93" s="584"/>
      <c r="H93" s="113"/>
      <c r="I93" s="113"/>
      <c r="J93" s="113"/>
      <c r="K93" s="113"/>
      <c r="L93" s="113"/>
      <c r="M93" s="113"/>
      <c r="N93" s="113"/>
      <c r="O93" s="113"/>
      <c r="P93" s="113"/>
      <c r="Q93" s="76"/>
      <c r="R93" s="76"/>
    </row>
    <row r="94" spans="1:18" s="203" customFormat="1" ht="18" customHeight="1" thickBot="1">
      <c r="A94" s="645"/>
      <c r="B94" s="282"/>
      <c r="C94" s="281"/>
      <c r="D94" s="281"/>
      <c r="E94" s="281"/>
      <c r="F94" s="281"/>
      <c r="G94" s="585"/>
      <c r="H94" s="113"/>
      <c r="I94" s="76"/>
      <c r="J94" s="76"/>
      <c r="K94" s="76"/>
      <c r="L94" s="76"/>
      <c r="M94" s="76"/>
      <c r="N94" s="76"/>
      <c r="O94" s="76"/>
      <c r="P94" s="113"/>
      <c r="Q94" s="76"/>
      <c r="R94" s="76"/>
    </row>
    <row r="95" spans="1:18" s="203" customFormat="1" ht="23.5" customHeight="1">
      <c r="A95" s="76"/>
      <c r="B95" s="287"/>
    </row>
    <row r="96" spans="1:18" s="203" customFormat="1" ht="11.5">
      <c r="B96" s="287"/>
    </row>
    <row r="97" spans="1:29" s="203" customFormat="1" ht="23.15" customHeight="1">
      <c r="A97" s="600" t="s">
        <v>2891</v>
      </c>
      <c r="B97" s="588" t="s">
        <v>2890</v>
      </c>
    </row>
    <row r="98" spans="1:29" s="203" customFormat="1" ht="11.5">
      <c r="B98" s="287"/>
    </row>
    <row r="99" spans="1:29" s="203" customFormat="1" ht="3" customHeight="1" thickBot="1">
      <c r="B99" s="287"/>
    </row>
    <row r="100" spans="1:29" s="203" customFormat="1" ht="24" customHeight="1">
      <c r="B100" s="598" t="s">
        <v>2885</v>
      </c>
      <c r="C100" s="496"/>
      <c r="D100" s="583"/>
      <c r="E100" s="496"/>
      <c r="F100" s="102"/>
      <c r="G100" s="102"/>
      <c r="H100" s="102"/>
      <c r="I100" s="644"/>
      <c r="J100" s="76"/>
      <c r="K100" s="76"/>
      <c r="L100" s="76"/>
      <c r="M100" s="76"/>
      <c r="N100" s="76"/>
      <c r="O100" s="76"/>
      <c r="P100" s="76"/>
      <c r="Q100" s="76"/>
      <c r="R100" s="76"/>
      <c r="S100" s="76"/>
      <c r="T100" s="76"/>
      <c r="U100" s="76"/>
      <c r="V100" s="76"/>
      <c r="W100" s="76"/>
      <c r="X100" s="76"/>
      <c r="Y100" s="76"/>
      <c r="Z100" s="76"/>
      <c r="AA100" s="76"/>
      <c r="AB100" s="76"/>
      <c r="AC100" s="76"/>
    </row>
    <row r="101" spans="1:29" s="595" customFormat="1" ht="28.5" customHeight="1">
      <c r="B101" s="599" t="s">
        <v>2886</v>
      </c>
      <c r="D101" s="596" t="s">
        <v>19</v>
      </c>
      <c r="F101" s="1257" t="s">
        <v>2887</v>
      </c>
      <c r="G101" s="1257"/>
      <c r="H101" s="1258"/>
      <c r="I101" s="648"/>
      <c r="J101" s="80"/>
      <c r="K101" s="80"/>
      <c r="L101" s="80"/>
      <c r="M101" s="80"/>
      <c r="N101" s="80"/>
      <c r="O101" s="80"/>
      <c r="P101" s="80"/>
      <c r="Q101" s="80"/>
      <c r="R101" s="80"/>
      <c r="S101" s="80"/>
      <c r="T101" s="80"/>
      <c r="U101" s="80"/>
      <c r="V101" s="80"/>
      <c r="W101" s="80"/>
      <c r="X101" s="80"/>
      <c r="Y101" s="80"/>
      <c r="Z101" s="80"/>
    </row>
    <row r="102" spans="1:29" s="203" customFormat="1" ht="12" thickBot="1">
      <c r="B102" s="594"/>
      <c r="C102" s="286"/>
      <c r="D102" s="286"/>
      <c r="E102" s="286"/>
      <c r="F102" s="286"/>
      <c r="G102" s="286"/>
      <c r="H102" s="286"/>
      <c r="I102" s="644"/>
      <c r="J102" s="76"/>
      <c r="K102" s="76"/>
      <c r="L102" s="76"/>
      <c r="M102" s="76"/>
      <c r="N102" s="76"/>
      <c r="O102" s="76"/>
      <c r="P102" s="76"/>
      <c r="Q102" s="76"/>
      <c r="R102" s="76"/>
      <c r="S102" s="76"/>
      <c r="T102" s="76"/>
      <c r="U102" s="76"/>
      <c r="V102" s="76"/>
      <c r="W102" s="76"/>
      <c r="X102" s="76"/>
      <c r="Y102" s="76"/>
    </row>
    <row r="103" spans="1:29" s="76" customFormat="1" ht="18.5" customHeight="1">
      <c r="B103" s="111"/>
    </row>
    <row r="104" spans="1:29" s="76" customFormat="1" ht="11.5">
      <c r="B104" s="111"/>
    </row>
    <row r="105" spans="1:29" s="76" customFormat="1" ht="11.5">
      <c r="B105" s="111"/>
    </row>
    <row r="106" spans="1:29" s="76" customFormat="1" ht="35.5" customHeight="1">
      <c r="A106" s="826" t="s">
        <v>2892</v>
      </c>
      <c r="B106" s="1259" t="s">
        <v>2993</v>
      </c>
      <c r="C106" s="1259"/>
      <c r="D106" s="1259"/>
      <c r="E106" s="1259"/>
      <c r="F106" s="1259"/>
      <c r="G106" s="1259"/>
      <c r="H106" s="1259"/>
      <c r="I106" s="1259"/>
      <c r="J106" s="1259"/>
      <c r="K106" s="1259"/>
      <c r="L106" s="1259"/>
      <c r="M106" s="1259"/>
      <c r="N106" s="1259"/>
    </row>
    <row r="107" spans="1:29" s="76" customFormat="1" ht="14.5" thickBot="1">
      <c r="A107" s="827"/>
      <c r="B107" s="87"/>
    </row>
    <row r="108" spans="1:29" s="76" customFormat="1" ht="163" customHeight="1" thickBot="1">
      <c r="B108" s="1260"/>
      <c r="C108" s="1261"/>
      <c r="D108" s="1261"/>
      <c r="E108" s="1261"/>
      <c r="F108" s="1261"/>
      <c r="G108" s="1261"/>
      <c r="H108" s="1261"/>
      <c r="I108" s="1261"/>
      <c r="J108" s="1261"/>
      <c r="K108" s="1261"/>
      <c r="L108" s="1261"/>
      <c r="M108" s="1261"/>
      <c r="N108" s="1262"/>
    </row>
    <row r="109" spans="1:29" s="76" customFormat="1" ht="40.5" customHeight="1">
      <c r="B109" s="111"/>
    </row>
    <row r="110" spans="1:29" s="76" customFormat="1" ht="27" customHeight="1">
      <c r="A110" s="499" t="s">
        <v>2994</v>
      </c>
      <c r="B110" s="1263" t="s">
        <v>2904</v>
      </c>
      <c r="C110" s="1263"/>
      <c r="D110" s="1263"/>
      <c r="E110" s="1263"/>
      <c r="F110" s="1263"/>
      <c r="G110" s="1263"/>
      <c r="H110" s="1263"/>
      <c r="I110" s="602"/>
      <c r="L110" s="1255" t="s">
        <v>193</v>
      </c>
      <c r="M110" s="1255"/>
      <c r="O110" s="289"/>
      <c r="Q110" s="289"/>
      <c r="R110" s="289"/>
      <c r="S110" s="289"/>
      <c r="T110" s="289"/>
    </row>
    <row r="111" spans="1:29" s="76" customFormat="1" ht="4.5" customHeight="1">
      <c r="B111" s="111"/>
    </row>
    <row r="112" spans="1:29" s="76" customFormat="1" ht="27.5" customHeight="1">
      <c r="B112" s="111"/>
    </row>
    <row r="113" spans="1:14" s="203" customFormat="1" ht="26.5" customHeight="1">
      <c r="A113" s="499" t="s">
        <v>2995</v>
      </c>
      <c r="B113" s="1264" t="s">
        <v>2953</v>
      </c>
      <c r="C113" s="1264"/>
      <c r="D113" s="1264"/>
      <c r="E113" s="1264"/>
      <c r="F113" s="1264"/>
      <c r="G113" s="1264"/>
      <c r="H113" s="1264"/>
      <c r="I113" s="1264"/>
      <c r="L113" s="1255" t="s">
        <v>231</v>
      </c>
      <c r="M113" s="1255"/>
    </row>
    <row r="114" spans="1:14" s="203" customFormat="1" ht="14.5" customHeight="1">
      <c r="B114" s="287"/>
    </row>
    <row r="115" spans="1:14" s="203" customFormat="1" ht="28" customHeight="1">
      <c r="B115" s="1265" t="s">
        <v>2897</v>
      </c>
      <c r="C115" s="1265"/>
      <c r="D115" s="1265"/>
      <c r="E115" s="1265"/>
      <c r="F115" s="1265"/>
      <c r="G115" s="1265"/>
      <c r="H115" s="1265"/>
      <c r="I115" s="1265"/>
    </row>
    <row r="116" spans="1:14" s="203" customFormat="1" ht="3" customHeight="1">
      <c r="B116" s="628"/>
      <c r="C116" s="628"/>
      <c r="D116" s="628"/>
      <c r="E116" s="628"/>
      <c r="F116" s="628"/>
      <c r="G116" s="628"/>
      <c r="H116" s="628"/>
      <c r="I116" s="76"/>
    </row>
    <row r="117" spans="1:14" s="203" customFormat="1" ht="41.5" customHeight="1">
      <c r="B117" s="1254" t="s">
        <v>2895</v>
      </c>
      <c r="C117" s="1254"/>
      <c r="D117" s="1254"/>
      <c r="E117" s="1254"/>
      <c r="F117" s="1254"/>
      <c r="G117" s="1254"/>
      <c r="H117" s="1254"/>
      <c r="I117" s="1254"/>
      <c r="J117" s="607"/>
      <c r="L117" s="1255" t="s">
        <v>231</v>
      </c>
      <c r="M117" s="1255"/>
      <c r="N117" s="287" t="str">
        <f>IF(AND(L117&lt;&gt;"«Confirmer»",L113="«Confirmer»"),"Répondez d'abord à la question précédente!","")</f>
        <v/>
      </c>
    </row>
    <row r="118" spans="1:14" s="203" customFormat="1" ht="6" customHeight="1">
      <c r="B118" s="629"/>
      <c r="C118" s="629"/>
      <c r="D118" s="629"/>
      <c r="E118" s="629"/>
      <c r="F118" s="629"/>
      <c r="G118" s="629"/>
      <c r="H118" s="629"/>
      <c r="I118" s="607"/>
      <c r="J118" s="607"/>
      <c r="L118" s="608"/>
      <c r="M118" s="608"/>
    </row>
    <row r="119" spans="1:14" s="203" customFormat="1" ht="26.15" customHeight="1">
      <c r="B119" s="1254" t="s">
        <v>2959</v>
      </c>
      <c r="C119" s="1254"/>
      <c r="D119" s="1254"/>
      <c r="E119" s="1254"/>
      <c r="F119" s="1254"/>
      <c r="G119" s="1254"/>
      <c r="H119" s="1254"/>
      <c r="I119" s="1254"/>
      <c r="J119" s="607"/>
      <c r="L119" s="1255" t="s">
        <v>231</v>
      </c>
      <c r="M119" s="1255"/>
    </row>
    <row r="120" spans="1:14" s="203" customFormat="1" ht="6" customHeight="1">
      <c r="B120" s="629"/>
      <c r="C120" s="629"/>
      <c r="D120" s="629"/>
      <c r="E120" s="629"/>
      <c r="F120" s="629"/>
      <c r="G120" s="629"/>
      <c r="H120" s="629"/>
      <c r="I120" s="607"/>
      <c r="J120" s="607"/>
      <c r="L120" s="609"/>
      <c r="M120" s="609"/>
    </row>
    <row r="121" spans="1:14" s="203" customFormat="1" ht="30" customHeight="1">
      <c r="B121" s="1254" t="s">
        <v>2958</v>
      </c>
      <c r="C121" s="1254"/>
      <c r="D121" s="1254"/>
      <c r="E121" s="1254"/>
      <c r="F121" s="1254"/>
      <c r="G121" s="1254"/>
      <c r="H121" s="1254"/>
      <c r="I121" s="607"/>
      <c r="J121" s="607"/>
      <c r="L121" s="1255" t="s">
        <v>231</v>
      </c>
      <c r="M121" s="1255"/>
    </row>
    <row r="122" spans="1:14" s="203" customFormat="1" ht="6" customHeight="1">
      <c r="B122" s="111"/>
      <c r="C122" s="76"/>
      <c r="D122" s="76"/>
      <c r="E122" s="76"/>
      <c r="F122" s="76"/>
      <c r="G122" s="76"/>
      <c r="H122" s="76"/>
      <c r="I122" s="76"/>
    </row>
    <row r="123" spans="1:14" s="203" customFormat="1" ht="22" customHeight="1">
      <c r="B123" s="1254" t="s">
        <v>2896</v>
      </c>
      <c r="C123" s="1254"/>
      <c r="D123" s="1254"/>
      <c r="E123" s="1254"/>
      <c r="F123" s="1254"/>
      <c r="G123" s="1254"/>
      <c r="H123" s="1254"/>
      <c r="I123" s="76"/>
      <c r="L123" s="1255" t="s">
        <v>231</v>
      </c>
      <c r="M123" s="1255"/>
    </row>
    <row r="124" spans="1:14" s="203" customFormat="1" ht="6" customHeight="1">
      <c r="B124" s="376"/>
      <c r="C124" s="376"/>
      <c r="D124" s="376"/>
      <c r="E124" s="376"/>
      <c r="F124" s="376"/>
      <c r="G124" s="376"/>
      <c r="H124" s="376"/>
      <c r="I124" s="76"/>
      <c r="L124" s="609"/>
      <c r="M124" s="609"/>
    </row>
    <row r="125" spans="1:14" s="203" customFormat="1" ht="22" customHeight="1">
      <c r="B125" s="1254" t="s">
        <v>2960</v>
      </c>
      <c r="C125" s="1254"/>
      <c r="D125" s="1254"/>
      <c r="E125" s="1254"/>
      <c r="F125" s="1254"/>
      <c r="G125" s="1254"/>
      <c r="H125" s="1254"/>
      <c r="I125" s="76"/>
      <c r="L125" s="1255" t="s">
        <v>231</v>
      </c>
      <c r="M125" s="1255"/>
    </row>
    <row r="126" spans="1:14" s="203" customFormat="1" ht="6" customHeight="1">
      <c r="B126" s="376"/>
      <c r="C126" s="376"/>
      <c r="D126" s="376"/>
      <c r="E126" s="376"/>
      <c r="F126" s="376"/>
      <c r="G126" s="376"/>
      <c r="H126" s="376"/>
      <c r="I126" s="76"/>
      <c r="L126" s="609"/>
      <c r="M126" s="609"/>
    </row>
    <row r="127" spans="1:14" s="203" customFormat="1" ht="22" customHeight="1">
      <c r="B127" s="1254" t="s">
        <v>2961</v>
      </c>
      <c r="C127" s="1254"/>
      <c r="D127" s="1254"/>
      <c r="E127" s="1254"/>
      <c r="F127" s="1254"/>
      <c r="G127" s="1254"/>
      <c r="H127" s="1254"/>
      <c r="I127" s="76"/>
      <c r="L127" s="1255" t="s">
        <v>231</v>
      </c>
      <c r="M127" s="1255"/>
    </row>
    <row r="128" spans="1:14" s="203" customFormat="1" ht="22" customHeight="1">
      <c r="B128" s="610"/>
      <c r="C128" s="610"/>
      <c r="D128" s="610"/>
      <c r="E128" s="610"/>
      <c r="F128" s="610"/>
      <c r="G128" s="610"/>
      <c r="H128" s="610"/>
      <c r="L128" s="609"/>
      <c r="M128" s="609"/>
    </row>
    <row r="129" spans="1:20" s="203" customFormat="1" ht="22" customHeight="1">
      <c r="B129" s="287"/>
    </row>
    <row r="130" spans="1:20" s="203" customFormat="1" ht="22" customHeight="1">
      <c r="A130" s="580" t="s">
        <v>2860</v>
      </c>
      <c r="B130" s="581" t="s">
        <v>2894</v>
      </c>
      <c r="C130" s="582"/>
      <c r="D130" s="582"/>
      <c r="E130" s="582"/>
      <c r="F130" s="603"/>
      <c r="G130" s="604"/>
      <c r="H130" s="605"/>
      <c r="I130" s="605"/>
      <c r="J130" s="605"/>
      <c r="K130" s="605"/>
      <c r="L130" s="605"/>
      <c r="M130" s="605"/>
      <c r="N130" s="605"/>
    </row>
    <row r="131" spans="1:20" s="203" customFormat="1" ht="22" customHeight="1">
      <c r="A131" s="76"/>
      <c r="B131" s="111"/>
      <c r="C131" s="76"/>
      <c r="D131" s="76"/>
      <c r="E131" s="76"/>
      <c r="F131" s="76"/>
      <c r="G131" s="76"/>
      <c r="H131" s="76"/>
      <c r="I131" s="76"/>
      <c r="J131" s="76"/>
      <c r="K131" s="76"/>
    </row>
    <row r="132" spans="1:20" s="203" customFormat="1" ht="24.65" customHeight="1">
      <c r="A132" s="76"/>
      <c r="B132" s="1271" t="s">
        <v>2898</v>
      </c>
      <c r="C132" s="1271"/>
      <c r="D132" s="1271"/>
      <c r="E132" s="1271"/>
      <c r="F132" s="1271"/>
      <c r="G132" s="1271"/>
      <c r="H132" s="1271"/>
      <c r="I132" s="76"/>
      <c r="J132" s="76"/>
      <c r="K132" s="76"/>
      <c r="L132" s="1255" t="s">
        <v>231</v>
      </c>
      <c r="M132" s="1255"/>
    </row>
    <row r="133" spans="1:20" s="203" customFormat="1" ht="18.649999999999999" customHeight="1" thickBot="1">
      <c r="A133" s="76"/>
      <c r="B133" s="104" t="s">
        <v>2899</v>
      </c>
      <c r="C133" s="290"/>
      <c r="D133" s="290"/>
      <c r="E133" s="290"/>
      <c r="F133" s="290"/>
      <c r="G133" s="290"/>
      <c r="H133" s="290"/>
      <c r="I133" s="76"/>
      <c r="J133" s="76"/>
      <c r="K133" s="76"/>
      <c r="L133" s="609"/>
      <c r="M133" s="609"/>
    </row>
    <row r="134" spans="1:20" s="76" customFormat="1" ht="60.65" customHeight="1" thickBot="1">
      <c r="B134" s="1272"/>
      <c r="C134" s="1273"/>
      <c r="D134" s="1273"/>
      <c r="E134" s="1273"/>
      <c r="F134" s="1273"/>
      <c r="G134" s="1273"/>
      <c r="H134" s="1273"/>
      <c r="I134" s="1273"/>
      <c r="J134" s="1273"/>
      <c r="K134" s="1273"/>
      <c r="L134" s="1273"/>
      <c r="M134" s="1273"/>
      <c r="N134" s="1274"/>
    </row>
    <row r="135" spans="1:20" s="76" customFormat="1" ht="19" customHeight="1">
      <c r="B135" s="290"/>
      <c r="C135" s="290"/>
      <c r="D135" s="290"/>
      <c r="E135" s="290"/>
      <c r="F135" s="290"/>
      <c r="G135" s="290"/>
      <c r="H135" s="290"/>
      <c r="L135" s="552"/>
      <c r="M135" s="552"/>
    </row>
    <row r="136" spans="1:20" s="76" customFormat="1" ht="18.649999999999999" customHeight="1" thickBot="1">
      <c r="B136" s="828" t="s">
        <v>2906</v>
      </c>
      <c r="C136" s="111"/>
      <c r="D136" s="111"/>
      <c r="E136" s="111"/>
      <c r="F136" s="111"/>
      <c r="G136" s="111"/>
      <c r="H136" s="111"/>
    </row>
    <row r="137" spans="1:20" s="76" customFormat="1" ht="30" customHeight="1" thickBot="1">
      <c r="B137" s="1266"/>
      <c r="C137" s="1267"/>
      <c r="D137" s="1267"/>
      <c r="E137" s="1267"/>
      <c r="F137" s="1267"/>
      <c r="G137" s="1267"/>
      <c r="H137" s="1268"/>
    </row>
    <row r="138" spans="1:20" s="76" customFormat="1" ht="18.649999999999999" customHeight="1">
      <c r="B138" s="828"/>
      <c r="C138" s="111"/>
      <c r="D138" s="111"/>
      <c r="E138" s="111"/>
      <c r="F138" s="111"/>
      <c r="G138" s="111"/>
      <c r="H138" s="111"/>
    </row>
    <row r="139" spans="1:20" s="76" customFormat="1" ht="18.649999999999999" customHeight="1" thickBot="1">
      <c r="B139" s="828" t="s">
        <v>2905</v>
      </c>
      <c r="C139" s="111"/>
      <c r="D139" s="111"/>
      <c r="E139" s="111"/>
      <c r="F139" s="111"/>
      <c r="G139" s="111"/>
      <c r="H139" s="111"/>
    </row>
    <row r="140" spans="1:20" s="76" customFormat="1" ht="30" customHeight="1" thickBot="1">
      <c r="B140" s="1266"/>
      <c r="C140" s="1267"/>
      <c r="D140" s="1267"/>
      <c r="E140" s="1267"/>
      <c r="F140" s="1267"/>
      <c r="G140" s="1267"/>
      <c r="H140" s="1268"/>
    </row>
    <row r="141" spans="1:20" s="76" customFormat="1" ht="6.75" customHeight="1">
      <c r="A141" s="289"/>
      <c r="C141" s="666"/>
      <c r="D141" s="666"/>
      <c r="E141" s="666"/>
      <c r="F141" s="666"/>
      <c r="G141" s="667"/>
      <c r="H141" s="667"/>
      <c r="I141" s="289"/>
      <c r="J141" s="289"/>
      <c r="K141" s="289"/>
      <c r="L141" s="289"/>
      <c r="M141" s="289"/>
      <c r="N141" s="289"/>
      <c r="O141" s="289"/>
      <c r="P141" s="289"/>
      <c r="Q141" s="289"/>
      <c r="R141" s="289"/>
      <c r="S141" s="289"/>
      <c r="T141" s="289"/>
    </row>
    <row r="142" spans="1:20" s="76" customFormat="1" ht="28.5" customHeight="1">
      <c r="C142" s="666"/>
      <c r="D142" s="666"/>
      <c r="E142" s="666"/>
      <c r="F142" s="666"/>
      <c r="G142" s="667"/>
      <c r="H142" s="667"/>
      <c r="I142" s="289"/>
      <c r="J142" s="289"/>
      <c r="K142" s="289"/>
      <c r="L142" s="289"/>
      <c r="M142" s="289"/>
      <c r="N142" s="289"/>
      <c r="O142" s="289"/>
      <c r="P142" s="289"/>
      <c r="Q142" s="289"/>
      <c r="R142" s="289"/>
      <c r="S142" s="289"/>
      <c r="T142" s="289"/>
    </row>
    <row r="143" spans="1:20" s="76" customFormat="1" ht="3.75" hidden="1" customHeight="1">
      <c r="A143" s="288"/>
      <c r="B143" s="101"/>
      <c r="C143" s="111"/>
      <c r="D143" s="111"/>
      <c r="E143" s="111"/>
      <c r="F143" s="111"/>
      <c r="G143" s="111"/>
      <c r="H143" s="111"/>
    </row>
    <row r="144" spans="1:20" s="203" customFormat="1" ht="16" customHeight="1">
      <c r="B144" s="726" t="s">
        <v>301</v>
      </c>
      <c r="C144" s="287"/>
      <c r="E144" s="287"/>
      <c r="F144" s="287"/>
      <c r="G144" s="287"/>
      <c r="H144" s="287"/>
    </row>
    <row r="145" spans="1:17" s="203" customFormat="1" ht="12.65" customHeight="1">
      <c r="B145" s="383"/>
      <c r="C145" s="383"/>
      <c r="D145" s="383"/>
      <c r="E145" s="383"/>
      <c r="F145" s="383"/>
      <c r="G145" s="383"/>
      <c r="H145" s="383"/>
      <c r="I145" s="383"/>
      <c r="J145" s="383"/>
      <c r="K145" s="383"/>
      <c r="L145" s="383"/>
      <c r="M145" s="383"/>
      <c r="N145" s="383"/>
      <c r="O145" s="383"/>
      <c r="P145" s="383"/>
    </row>
    <row r="146" spans="1:17">
      <c r="B146" s="383"/>
      <c r="C146" s="383"/>
      <c r="D146" s="383"/>
      <c r="E146" s="383"/>
      <c r="F146" s="383"/>
      <c r="G146" s="383"/>
      <c r="H146" s="383"/>
      <c r="I146" s="383"/>
      <c r="J146" s="383"/>
      <c r="K146" s="383"/>
      <c r="L146" s="383"/>
      <c r="M146" s="383"/>
      <c r="N146" s="383"/>
      <c r="O146" s="383"/>
      <c r="P146" s="383"/>
    </row>
    <row r="147" spans="1:17" s="76" customFormat="1" ht="18.649999999999999" customHeight="1">
      <c r="A147" s="292"/>
      <c r="B147" s="383"/>
      <c r="C147" s="383"/>
      <c r="D147" s="383"/>
      <c r="E147" s="383"/>
      <c r="F147" s="383"/>
      <c r="G147" s="383"/>
      <c r="H147" s="383"/>
      <c r="I147" s="383"/>
      <c r="J147" s="383"/>
      <c r="K147" s="383"/>
      <c r="L147" s="383"/>
      <c r="M147" s="383"/>
      <c r="N147" s="383"/>
      <c r="O147" s="383"/>
      <c r="P147" s="383"/>
    </row>
    <row r="148" spans="1:17" s="76" customFormat="1" ht="22.5" customHeight="1">
      <c r="B148" s="383"/>
      <c r="C148" s="383"/>
      <c r="D148" s="383"/>
      <c r="E148" s="383"/>
      <c r="F148" s="383"/>
      <c r="G148" s="383"/>
      <c r="H148" s="383"/>
      <c r="I148" s="383"/>
      <c r="J148" s="383"/>
      <c r="K148" s="383"/>
      <c r="L148" s="383"/>
      <c r="M148" s="383"/>
      <c r="N148" s="383"/>
      <c r="O148" s="383"/>
      <c r="P148" s="383"/>
    </row>
    <row r="149" spans="1:17" s="76" customFormat="1" ht="22.5" customHeight="1">
      <c r="B149" s="293"/>
      <c r="C149" s="289"/>
      <c r="D149" s="289"/>
      <c r="E149" s="289"/>
      <c r="F149" s="289"/>
      <c r="G149" s="289"/>
      <c r="H149" s="289"/>
    </row>
    <row r="150" spans="1:17" ht="17.25" customHeight="1">
      <c r="A150" s="539" t="s">
        <v>298</v>
      </c>
    </row>
    <row r="151" spans="1:17" ht="72" customHeight="1">
      <c r="A151" s="1269" t="s">
        <v>2947</v>
      </c>
      <c r="B151" s="1270"/>
      <c r="C151" s="1270"/>
      <c r="D151" s="1270"/>
      <c r="E151" s="1270"/>
      <c r="F151" s="1270"/>
      <c r="G151" s="1270"/>
      <c r="H151" s="1270"/>
      <c r="I151" s="1270"/>
      <c r="J151" s="1270"/>
      <c r="K151" s="1270"/>
      <c r="L151" s="1270"/>
      <c r="M151" s="1270"/>
      <c r="N151" s="1270"/>
      <c r="O151" s="1270"/>
      <c r="P151" s="1270"/>
      <c r="Q151" s="294"/>
    </row>
    <row r="152" spans="1:17" ht="14.5">
      <c r="A152" s="726" t="s">
        <v>2919</v>
      </c>
      <c r="B152" s="204"/>
    </row>
    <row r="155" spans="1:17">
      <c r="B155" s="498"/>
    </row>
  </sheetData>
  <sheetProtection algorithmName="SHA-512" hashValue="hh2U5gA79XhX3IBv4srCwMBua6IPBItm8y+vHLWEt+y0gYXZa7u8GmrGLhrgYOHKTDTMyk9IMwYNX2ZSgwBCOg==" saltValue="NvfvqaXktdagPtgaL6JImg==" spinCount="100000" sheet="1" objects="1" formatCells="0" formatRows="0"/>
  <mergeCells count="33">
    <mergeCell ref="B140:H140"/>
    <mergeCell ref="A151:P151"/>
    <mergeCell ref="B127:H127"/>
    <mergeCell ref="L127:M127"/>
    <mergeCell ref="B132:H132"/>
    <mergeCell ref="L132:M132"/>
    <mergeCell ref="B134:N134"/>
    <mergeCell ref="B137:H137"/>
    <mergeCell ref="B121:H121"/>
    <mergeCell ref="L121:M121"/>
    <mergeCell ref="B123:H123"/>
    <mergeCell ref="L123:M123"/>
    <mergeCell ref="B125:H125"/>
    <mergeCell ref="L125:M125"/>
    <mergeCell ref="B119:I119"/>
    <mergeCell ref="L119:M119"/>
    <mergeCell ref="B73:D73"/>
    <mergeCell ref="F101:H101"/>
    <mergeCell ref="B106:N106"/>
    <mergeCell ref="B108:N108"/>
    <mergeCell ref="B110:H110"/>
    <mergeCell ref="L110:M110"/>
    <mergeCell ref="B113:I113"/>
    <mergeCell ref="L113:M113"/>
    <mergeCell ref="B115:I115"/>
    <mergeCell ref="B117:I117"/>
    <mergeCell ref="L117:M117"/>
    <mergeCell ref="B70:D70"/>
    <mergeCell ref="B8:D8"/>
    <mergeCell ref="B10:D10"/>
    <mergeCell ref="B12:D12"/>
    <mergeCell ref="B14:D14"/>
    <mergeCell ref="B69:D69"/>
  </mergeCells>
  <conditionalFormatting sqref="B133">
    <cfRule type="expression" dxfId="16" priority="9">
      <formula>$L$132="Oui"</formula>
    </cfRule>
  </conditionalFormatting>
  <conditionalFormatting sqref="F5">
    <cfRule type="containsText" dxfId="15" priority="5" operator="containsText" text="inform">
      <formula>NOT(ISERROR(SEARCH("inform",F5)))</formula>
    </cfRule>
  </conditionalFormatting>
  <conditionalFormatting sqref="F8">
    <cfRule type="expression" dxfId="14" priority="3">
      <formula>AND($F$8="",$B$22&lt;&gt;"")</formula>
    </cfRule>
  </conditionalFormatting>
  <conditionalFormatting sqref="F10">
    <cfRule type="expression" dxfId="13" priority="7">
      <formula>AND($F$10="«Confirmer»",$B$22&lt;&gt;"")</formula>
    </cfRule>
  </conditionalFormatting>
  <conditionalFormatting sqref="F12">
    <cfRule type="expression" dxfId="12" priority="6">
      <formula>AND($B$22&lt;&gt;"",$F$12="«Confirmer»")</formula>
    </cfRule>
  </conditionalFormatting>
  <conditionalFormatting sqref="F14">
    <cfRule type="expression" dxfId="11" priority="4">
      <formula>AND($F$14="«Confirmer»",$B$22&lt;&gt;"")</formula>
    </cfRule>
  </conditionalFormatting>
  <conditionalFormatting sqref="H6">
    <cfRule type="containsText" dxfId="10" priority="2" operator="containsText" text="Veuillez">
      <formula>NOT(ISERROR(SEARCH("Veuillez",H6)))</formula>
    </cfRule>
  </conditionalFormatting>
  <conditionalFormatting sqref="H8">
    <cfRule type="containsText" dxfId="9" priority="8" operator="containsText" text="information">
      <formula>NOT(ISERROR(SEARCH("information",H8)))</formula>
    </cfRule>
  </conditionalFormatting>
  <conditionalFormatting sqref="H16:H17">
    <cfRule type="containsText" dxfId="8" priority="13" operator="containsText" text="Veuillez">
      <formula>NOT(ISERROR(SEARCH("Veuillez",H16)))</formula>
    </cfRule>
  </conditionalFormatting>
  <conditionalFormatting sqref="H74">
    <cfRule type="containsText" dxfId="7" priority="1" operator="containsText" text="information">
      <formula>NOT(ISERROR(SEARCH("information",H74)))</formula>
    </cfRule>
  </conditionalFormatting>
  <conditionalFormatting sqref="H130">
    <cfRule type="containsText" dxfId="6" priority="12" operator="containsText" text="Veuillez">
      <formula>NOT(ISERROR(SEARCH("Veuillez",H130)))</formula>
    </cfRule>
  </conditionalFormatting>
  <conditionalFormatting sqref="J117:N117 B115:N116 B117 B118:N118 B119 J119:N119 B120:N120 B121 I121:N121 B122:N122 B123 I123:N123 B124:N124 B125 I125:N125 B126:N126 B127 I127:N127 L135:M135">
    <cfRule type="expression" dxfId="5" priority="11">
      <formula>$L$113="Non"</formula>
    </cfRule>
  </conditionalFormatting>
  <conditionalFormatting sqref="N117">
    <cfRule type="containsText" dxfId="4" priority="10" operator="containsText" text="question">
      <formula>NOT(ISERROR(SEARCH("question",N117)))</formula>
    </cfRule>
  </conditionalFormatting>
  <dataValidations count="9">
    <dataValidation allowBlank="1" showInputMessage="1" showErrorMessage="1" promptTitle="Inscrire un nombre" prompt="Inscrire un nombre" sqref="F85:F94" xr:uid="{0949F2FD-3132-4D72-B05C-185757B6CC91}"/>
    <dataValidation type="whole" allowBlank="1" showInputMessage="1" showErrorMessage="1" prompt="Inscrire un nombre" sqref="F78 F76" xr:uid="{2D2E6106-0FA1-4CE0-A2F0-C5FAD74B54D0}">
      <formula1>0</formula1>
      <formula2>100</formula2>
    </dataValidation>
    <dataValidation allowBlank="1" showInputMessage="1" sqref="F11 F13" xr:uid="{5ECF3028-4A95-488E-A4F3-8F816395404C}"/>
    <dataValidation type="list" allowBlank="1" showInputMessage="1" sqref="F10 F12 F14 L117:M117 L119:M119 L121:M121 L123:M123 L125:M127 L113:M113 L132:M133 L135:M135" xr:uid="{FE412D21-F151-4923-AC00-96B650D71DAB}">
      <formula1>"«Confirmer»,Oui,Non"</formula1>
    </dataValidation>
    <dataValidation type="whole" allowBlank="1" showInputMessage="1" showErrorMessage="1" promptTitle="Inscrire un nombre" prompt="Inscrire un nombre" sqref="D100 D85:D94" xr:uid="{CA058BC7-DD38-4E8B-99FF-655682B664CE}">
      <formula1>0</formula1>
      <formula2>200</formula2>
    </dataValidation>
    <dataValidation type="whole" allowBlank="1" showInputMessage="1" showErrorMessage="1" promptTitle="Inscrire un nombre" prompt="Inscrire un nombre" sqref="F75 F77" xr:uid="{64032729-9BE8-4126-B15F-CE135C7644D4}">
      <formula1>1</formula1>
      <formula2>100</formula2>
    </dataValidation>
    <dataValidation type="list" allowBlank="1" showInputMessage="1" showErrorMessage="1" sqref="G130" xr:uid="{FEB136ED-5984-4644-889E-BBFF5EEBA6A9}">
      <formula1>"Choisir,OUI,NON"</formula1>
    </dataValidation>
    <dataValidation type="list" allowBlank="1" showInputMessage="1" sqref="L128 L110 L124 L118 L120" xr:uid="{5767C492-B086-4ACC-8A13-0B02C8334AD4}">
      <formula1>"«Choisir»,Oui,Non"</formula1>
    </dataValidation>
    <dataValidation type="date" operator="lessThan" allowBlank="1" showInputMessage="1" showErrorMessage="1" promptTitle="Format : Année-mois-jour" prompt="Format : Année-mois-jour" sqref="F8" xr:uid="{E8908ED9-CFE9-40C2-8BE5-2212E4B40573}">
      <formula1>55153</formula1>
    </dataValidation>
  </dataValidations>
  <hyperlinks>
    <hyperlink ref="A152" r:id="rId1" location="DiversiteCulturelle" xr:uid="{3B6147BB-6F06-4788-B362-B4F8AF436766}"/>
    <hyperlink ref="B144" location="Gouvernance!A1" display="Retour en haut de la page" xr:uid="{FCFD7619-FC27-41AC-AFE9-E509037BDFDE}"/>
    <hyperlink ref="D76" location="Gouvernance!A150" display="de la diversité culturelle" xr:uid="{9F27E821-4A7D-48F8-97F8-2DF16AD05D18}"/>
  </hyperlinks>
  <pageMargins left="0.55118110236220474" right="0.43307086614173229" top="0.51181102362204722" bottom="0.43307086614173229" header="0.23622047244094491" footer="0.23622047244094491"/>
  <pageSetup scale="80" orientation="landscape" r:id="rId2"/>
  <headerFooter>
    <oddFooter>&amp;RRapport final d'activité</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C5D14-A225-45C9-9618-E1E670E80A1C}">
  <dimension ref="A1:Z121"/>
  <sheetViews>
    <sheetView showGridLines="0" zoomScale="90" zoomScaleNormal="90" zoomScaleSheetLayoutView="100" workbookViewId="0">
      <selection activeCell="M16" sqref="M16"/>
    </sheetView>
  </sheetViews>
  <sheetFormatPr baseColWidth="10" defaultColWidth="11.453125" defaultRowHeight="10"/>
  <cols>
    <col min="1" max="1" width="4.6328125" style="304" customWidth="1"/>
    <col min="2" max="2" width="49.1796875" style="310" customWidth="1"/>
    <col min="3" max="3" width="11.81640625" style="304" customWidth="1"/>
    <col min="4" max="4" width="3.26953125" style="304" customWidth="1"/>
    <col min="5" max="5" width="2.54296875" style="304" customWidth="1"/>
    <col min="6" max="6" width="15.7265625" style="900" customWidth="1"/>
    <col min="7" max="7" width="10.6328125" style="304" customWidth="1"/>
    <col min="8" max="8" width="9.54296875" style="304" customWidth="1"/>
    <col min="9" max="9" width="1.81640625" style="304" customWidth="1"/>
    <col min="10" max="10" width="2.26953125" style="304" customWidth="1"/>
    <col min="11" max="11" width="15.7265625" style="910" customWidth="1"/>
    <col min="12" max="12" width="10.6328125" style="304" customWidth="1"/>
    <col min="13" max="13" width="10.54296875" style="304" customWidth="1"/>
    <col min="14" max="14" width="2" style="304" customWidth="1"/>
    <col min="15" max="15" width="1.7265625" style="304" customWidth="1"/>
    <col min="16" max="16" width="15.90625" style="910" customWidth="1"/>
    <col min="17" max="17" width="1.26953125" style="304" customWidth="1"/>
    <col min="18" max="18" width="11.453125" style="304"/>
    <col min="19" max="19" width="15.54296875" style="304" customWidth="1"/>
    <col min="20" max="20" width="11.453125" style="304"/>
    <col min="21" max="21" width="1.81640625" style="304" customWidth="1"/>
    <col min="22" max="22" width="11.453125" style="304"/>
    <col min="23" max="23" width="1.453125" style="304" customWidth="1"/>
    <col min="24" max="24" width="11.453125" style="304"/>
    <col min="25" max="25" width="1.26953125" style="304" customWidth="1"/>
    <col min="26" max="26" width="11.453125" style="304"/>
    <col min="27" max="27" width="9.7265625" style="304" customWidth="1"/>
    <col min="28" max="16384" width="11.453125" style="304"/>
  </cols>
  <sheetData>
    <row r="1" spans="1:26" s="300" customFormat="1" ht="20.25" customHeight="1">
      <c r="A1" s="357" t="str">
        <f>"Statistiques d'emploi "&amp;'Identification '!D7&amp;" - Données réelles"</f>
        <v>Statistiques d'emploi 2025-2026 - Données réelles</v>
      </c>
      <c r="B1" s="357"/>
      <c r="C1" s="336"/>
      <c r="D1" s="336"/>
      <c r="E1" s="336"/>
      <c r="F1" s="870"/>
      <c r="G1" s="296"/>
      <c r="H1" s="297"/>
      <c r="I1" s="297"/>
      <c r="J1" s="297"/>
      <c r="K1" s="746"/>
      <c r="L1" s="298"/>
      <c r="M1" s="298"/>
      <c r="N1" s="298"/>
      <c r="O1" s="298"/>
      <c r="P1" s="765"/>
      <c r="Q1" s="299"/>
    </row>
    <row r="2" spans="1:26" ht="15.65" customHeight="1">
      <c r="B2" s="301"/>
      <c r="C2" s="302"/>
      <c r="D2" s="302"/>
      <c r="E2" s="302"/>
      <c r="F2" s="871"/>
      <c r="G2" s="302"/>
      <c r="H2" s="302"/>
      <c r="I2" s="302"/>
      <c r="J2" s="302"/>
      <c r="K2" s="747"/>
      <c r="L2" s="302"/>
      <c r="M2" s="302"/>
      <c r="N2" s="302"/>
      <c r="O2" s="302"/>
      <c r="Q2" s="303"/>
    </row>
    <row r="3" spans="1:26" ht="54" customHeight="1">
      <c r="A3" s="1285" t="s">
        <v>2970</v>
      </c>
      <c r="B3" s="1285"/>
      <c r="C3" s="1285"/>
      <c r="D3" s="1285"/>
      <c r="E3" s="1285"/>
      <c r="F3" s="1285"/>
      <c r="G3" s="1285"/>
      <c r="H3" s="1285"/>
      <c r="I3" s="1285"/>
      <c r="J3" s="1285"/>
      <c r="K3" s="1285"/>
      <c r="L3" s="1285"/>
      <c r="M3" s="1285"/>
      <c r="N3" s="1285"/>
      <c r="O3" s="302"/>
      <c r="Q3" s="303"/>
    </row>
    <row r="4" spans="1:26" ht="15.5" customHeight="1">
      <c r="B4" s="1043"/>
      <c r="C4" s="1044"/>
      <c r="D4" s="1044"/>
      <c r="E4" s="1044"/>
      <c r="F4" s="1045"/>
      <c r="G4" s="1044"/>
      <c r="H4" s="1044"/>
      <c r="I4" s="1044"/>
      <c r="J4" s="1044"/>
      <c r="K4" s="1044"/>
      <c r="L4" s="1044"/>
      <c r="M4" s="1044"/>
      <c r="N4" s="1044"/>
      <c r="O4" s="302"/>
      <c r="Q4" s="303"/>
    </row>
    <row r="5" spans="1:26" ht="15.65" customHeight="1">
      <c r="B5" s="301"/>
      <c r="C5" s="302"/>
      <c r="D5" s="302"/>
      <c r="E5" s="302"/>
      <c r="F5" s="871"/>
      <c r="G5" s="302"/>
      <c r="H5" s="302"/>
      <c r="I5" s="302"/>
      <c r="J5" s="302"/>
      <c r="K5" s="747"/>
      <c r="L5" s="302"/>
      <c r="M5" s="302"/>
      <c r="N5" s="302"/>
      <c r="O5" s="302"/>
      <c r="Q5" s="303"/>
    </row>
    <row r="6" spans="1:26" ht="19.5" customHeight="1">
      <c r="B6" s="305" t="s">
        <v>252</v>
      </c>
      <c r="C6" s="565" t="str">
        <f>IF(AND('Identification '!$F$11="",'Identification '!$F$15&lt;&gt;""),'Identification '!$F$15,IF('Identification '!$F$11="","",IF('Identification '!$F$13="Inscrire le nom de votre organisme dans la cellule F15",'Identification '!$F$15,'Identification '!$F$13)))</f>
        <v/>
      </c>
      <c r="D6" s="565"/>
      <c r="E6" s="565"/>
      <c r="F6" s="565"/>
      <c r="G6" s="565"/>
      <c r="H6" s="565"/>
      <c r="I6" s="565"/>
      <c r="J6" s="565"/>
      <c r="K6" s="565"/>
      <c r="L6" s="565"/>
      <c r="M6" s="565"/>
      <c r="N6" s="565"/>
      <c r="O6" s="565"/>
      <c r="Q6" s="303"/>
      <c r="V6" s="1195"/>
    </row>
    <row r="7" spans="1:26" ht="16.5" customHeight="1">
      <c r="B7" s="546" t="s">
        <v>2948</v>
      </c>
      <c r="C7" s="741" t="str">
        <f>IF('Identification '!$F$11="","",'Identification '!$F$11)</f>
        <v/>
      </c>
      <c r="D7" s="742"/>
      <c r="E7" s="491"/>
      <c r="F7" s="872"/>
      <c r="G7" s="249"/>
      <c r="H7" s="249"/>
      <c r="I7" s="249"/>
      <c r="J7" s="249"/>
      <c r="K7" s="903"/>
      <c r="L7" s="249"/>
      <c r="M7" s="249"/>
      <c r="N7" s="249"/>
      <c r="O7" s="249"/>
      <c r="Q7" s="303"/>
      <c r="V7" s="1195"/>
    </row>
    <row r="8" spans="1:26" ht="12.65" hidden="1" customHeight="1">
      <c r="B8" s="306"/>
      <c r="C8" s="306"/>
      <c r="D8" s="306"/>
      <c r="E8" s="306"/>
      <c r="F8" s="873"/>
      <c r="G8" s="306"/>
      <c r="H8" s="306"/>
      <c r="I8" s="306"/>
      <c r="J8" s="306"/>
      <c r="K8" s="748"/>
      <c r="L8" s="306"/>
      <c r="M8" s="306"/>
      <c r="N8" s="306"/>
      <c r="O8" s="306"/>
      <c r="Q8" s="303"/>
      <c r="S8" s="1195"/>
    </row>
    <row r="9" spans="1:26" ht="48.5" customHeight="1" thickBot="1">
      <c r="B9" s="306"/>
      <c r="C9" s="306"/>
      <c r="D9" s="306"/>
      <c r="E9" s="306"/>
      <c r="F9" s="873"/>
      <c r="G9" s="306"/>
      <c r="H9" s="306"/>
      <c r="I9" s="306"/>
      <c r="J9" s="306"/>
      <c r="K9" s="748"/>
      <c r="L9" s="306"/>
      <c r="M9" s="306"/>
      <c r="N9" s="306"/>
      <c r="O9" s="306"/>
      <c r="Q9" s="303"/>
    </row>
    <row r="10" spans="1:26" ht="23" customHeight="1" thickTop="1" thickBot="1">
      <c r="A10" s="1084">
        <v>1</v>
      </c>
      <c r="B10" s="940" t="s">
        <v>3015</v>
      </c>
      <c r="C10" s="933"/>
      <c r="D10" s="934"/>
      <c r="E10" s="934"/>
      <c r="F10" s="934"/>
      <c r="G10" s="938"/>
      <c r="H10" s="937"/>
      <c r="I10" s="934"/>
      <c r="J10" s="934"/>
      <c r="K10" s="934"/>
      <c r="L10" s="935"/>
      <c r="M10" s="939"/>
      <c r="N10" s="934"/>
      <c r="O10" s="934"/>
      <c r="P10" s="936"/>
      <c r="Q10" s="308"/>
      <c r="T10" s="1196"/>
      <c r="V10" s="1197"/>
      <c r="Z10" s="1197"/>
    </row>
    <row r="11" spans="1:26" ht="31.5" customHeight="1" thickTop="1" thickBot="1">
      <c r="A11" s="1052" t="s">
        <v>3012</v>
      </c>
      <c r="B11" s="1052" t="s">
        <v>3160</v>
      </c>
      <c r="C11" s="989"/>
      <c r="D11" s="990"/>
      <c r="E11" s="990"/>
      <c r="F11" s="990"/>
      <c r="G11" s="991"/>
      <c r="H11" s="989"/>
      <c r="I11" s="1163"/>
      <c r="J11" s="1163"/>
      <c r="K11" s="1163"/>
      <c r="L11" s="992"/>
      <c r="M11" s="993"/>
      <c r="N11" s="990"/>
      <c r="O11" s="990"/>
      <c r="P11" s="994"/>
      <c r="Q11" s="308"/>
      <c r="T11" s="1196"/>
      <c r="V11" s="1197"/>
      <c r="Z11" s="1197"/>
    </row>
    <row r="12" spans="1:26" ht="32" customHeight="1" thickTop="1" thickBot="1">
      <c r="B12" s="1275"/>
      <c r="C12" s="1279" t="s">
        <v>2910</v>
      </c>
      <c r="D12" s="1280"/>
      <c r="E12" s="1280"/>
      <c r="F12" s="1281"/>
      <c r="G12" s="845"/>
      <c r="H12" s="1282" t="s">
        <v>2909</v>
      </c>
      <c r="I12" s="1283"/>
      <c r="J12" s="1283"/>
      <c r="K12" s="1284"/>
      <c r="L12" s="421"/>
      <c r="M12" s="1299" t="s">
        <v>3018</v>
      </c>
      <c r="N12" s="1300"/>
      <c r="O12" s="1300"/>
      <c r="P12" s="1301"/>
      <c r="Q12" s="308"/>
      <c r="T12" s="1196"/>
      <c r="V12" s="1197"/>
      <c r="Z12" s="1197"/>
    </row>
    <row r="13" spans="1:26" ht="27" customHeight="1" thickBot="1">
      <c r="B13" s="1276"/>
      <c r="C13" s="984" t="s">
        <v>2912</v>
      </c>
      <c r="D13" s="984"/>
      <c r="E13" s="984"/>
      <c r="F13" s="985" t="s">
        <v>1815</v>
      </c>
      <c r="G13" s="957"/>
      <c r="H13" s="984" t="s">
        <v>1813</v>
      </c>
      <c r="I13" s="986"/>
      <c r="J13" s="986"/>
      <c r="K13" s="984" t="s">
        <v>1816</v>
      </c>
      <c r="L13" s="299"/>
      <c r="M13" s="984" t="s">
        <v>2912</v>
      </c>
      <c r="N13" s="984"/>
      <c r="O13" s="984"/>
      <c r="P13" s="987" t="s">
        <v>1816</v>
      </c>
      <c r="Q13" s="309"/>
      <c r="S13" s="1198"/>
      <c r="T13" s="1199"/>
      <c r="U13" s="1199"/>
    </row>
    <row r="14" spans="1:26" s="745" customFormat="1" ht="24" customHeight="1">
      <c r="B14" s="968" t="s">
        <v>1824</v>
      </c>
      <c r="C14" s="507"/>
      <c r="D14" s="507"/>
      <c r="E14" s="507"/>
      <c r="F14" s="884"/>
      <c r="G14" s="506"/>
      <c r="H14" s="507"/>
      <c r="I14" s="507"/>
      <c r="J14" s="507"/>
      <c r="K14" s="538"/>
      <c r="L14" s="506"/>
      <c r="M14" s="507"/>
      <c r="N14" s="507"/>
      <c r="O14" s="506"/>
      <c r="P14" s="919"/>
      <c r="Q14" s="312"/>
      <c r="S14" s="1200"/>
      <c r="T14" s="1199"/>
    </row>
    <row r="15" spans="1:26" s="745" customFormat="1" ht="31.5" customHeight="1">
      <c r="B15" s="846" t="s">
        <v>2971</v>
      </c>
      <c r="C15" s="941"/>
      <c r="D15" s="942"/>
      <c r="E15" s="943"/>
      <c r="F15" s="944"/>
      <c r="G15" s="945"/>
      <c r="H15" s="946"/>
      <c r="I15" s="943"/>
      <c r="J15" s="943"/>
      <c r="K15" s="947"/>
      <c r="L15" s="945"/>
      <c r="M15" s="946"/>
      <c r="N15" s="943"/>
      <c r="O15" s="945"/>
      <c r="P15" s="948"/>
      <c r="Q15" s="312"/>
      <c r="S15" s="1200"/>
    </row>
    <row r="16" spans="1:26" s="745" customFormat="1" ht="22.5" customHeight="1">
      <c r="B16" s="846" t="s">
        <v>2972</v>
      </c>
      <c r="C16" s="941"/>
      <c r="D16" s="942"/>
      <c r="E16" s="943"/>
      <c r="F16" s="944"/>
      <c r="G16" s="945"/>
      <c r="H16" s="946"/>
      <c r="I16" s="943"/>
      <c r="J16" s="943"/>
      <c r="K16" s="947"/>
      <c r="L16" s="945"/>
      <c r="M16" s="946"/>
      <c r="N16" s="943"/>
      <c r="O16" s="945"/>
      <c r="P16" s="948"/>
      <c r="Q16" s="312"/>
      <c r="R16" s="1201"/>
      <c r="S16" s="1200"/>
    </row>
    <row r="17" spans="2:19" s="745" customFormat="1" ht="23" customHeight="1">
      <c r="B17" s="846" t="s">
        <v>2973</v>
      </c>
      <c r="C17" s="949"/>
      <c r="D17" s="942"/>
      <c r="E17" s="943"/>
      <c r="F17" s="950"/>
      <c r="G17" s="945"/>
      <c r="H17" s="951"/>
      <c r="I17" s="943"/>
      <c r="J17" s="943"/>
      <c r="K17" s="952"/>
      <c r="L17" s="945"/>
      <c r="M17" s="951"/>
      <c r="N17" s="943"/>
      <c r="O17" s="945"/>
      <c r="P17" s="953"/>
      <c r="Q17" s="312"/>
      <c r="S17" s="1200"/>
    </row>
    <row r="18" spans="2:19" ht="13.5" customHeight="1">
      <c r="B18" s="847"/>
      <c r="C18" s="942"/>
      <c r="D18" s="942"/>
      <c r="E18" s="943"/>
      <c r="F18" s="1165"/>
      <c r="G18" s="945"/>
      <c r="H18" s="943"/>
      <c r="I18" s="943"/>
      <c r="J18" s="943"/>
      <c r="K18" s="1166"/>
      <c r="L18" s="299"/>
      <c r="M18" s="943"/>
      <c r="N18" s="943"/>
      <c r="O18" s="945"/>
      <c r="P18" s="1167"/>
      <c r="Q18" s="312"/>
      <c r="S18" s="1202"/>
    </row>
    <row r="19" spans="2:19" ht="20" customHeight="1" thickBot="1">
      <c r="B19" s="848" t="s">
        <v>31</v>
      </c>
      <c r="C19" s="954">
        <f>SUM(C15:C17)</f>
        <v>0</v>
      </c>
      <c r="D19" s="942"/>
      <c r="E19" s="943"/>
      <c r="F19" s="955">
        <f>SUM(F15:F17)</f>
        <v>0</v>
      </c>
      <c r="G19" s="945"/>
      <c r="H19" s="954">
        <f>SUM(H15:H17)</f>
        <v>0</v>
      </c>
      <c r="I19" s="943"/>
      <c r="J19" s="943"/>
      <c r="K19" s="956">
        <f>SUM(K15:K17)</f>
        <v>0</v>
      </c>
      <c r="L19" s="299"/>
      <c r="M19" s="954">
        <f>SUM(M15:M17)</f>
        <v>0</v>
      </c>
      <c r="N19" s="957"/>
      <c r="O19" s="945"/>
      <c r="P19" s="958">
        <f>SUM(P15:P17)</f>
        <v>0</v>
      </c>
      <c r="Q19" s="312"/>
      <c r="S19" s="1202"/>
    </row>
    <row r="20" spans="2:19" s="317" customFormat="1" ht="9" customHeight="1" thickBot="1">
      <c r="B20" s="848"/>
      <c r="C20" s="313"/>
      <c r="D20" s="313"/>
      <c r="E20" s="313"/>
      <c r="F20" s="875"/>
      <c r="G20" s="314"/>
      <c r="H20" s="315"/>
      <c r="I20" s="315"/>
      <c r="J20" s="315"/>
      <c r="K20" s="904"/>
      <c r="L20" s="316"/>
      <c r="M20" s="315"/>
      <c r="N20" s="315"/>
      <c r="O20" s="314"/>
      <c r="P20" s="912"/>
      <c r="Q20" s="315"/>
      <c r="S20" s="1203"/>
    </row>
    <row r="21" spans="2:19" ht="5.5" customHeight="1" thickBot="1">
      <c r="B21" s="849"/>
      <c r="C21" s="850"/>
      <c r="D21" s="850"/>
      <c r="E21" s="851"/>
      <c r="F21" s="876"/>
      <c r="G21" s="851"/>
      <c r="H21" s="318"/>
      <c r="I21" s="318"/>
      <c r="J21" s="318"/>
      <c r="K21" s="905"/>
      <c r="L21" s="318"/>
      <c r="M21" s="318"/>
      <c r="N21" s="851"/>
      <c r="O21" s="851"/>
      <c r="P21" s="913"/>
      <c r="Q21" s="319"/>
      <c r="S21" s="1204"/>
    </row>
    <row r="22" spans="2:19" s="317" customFormat="1" ht="21.65" customHeight="1">
      <c r="B22" s="969" t="s">
        <v>1825</v>
      </c>
      <c r="C22" s="1002"/>
      <c r="D22" s="1002"/>
      <c r="E22" s="1003"/>
      <c r="F22" s="1004"/>
      <c r="G22" s="1005"/>
      <c r="H22" s="1003"/>
      <c r="I22" s="1003"/>
      <c r="J22" s="1003"/>
      <c r="K22" s="1006"/>
      <c r="L22" s="1007"/>
      <c r="M22" s="1003"/>
      <c r="N22" s="1003"/>
      <c r="O22" s="1005"/>
      <c r="P22" s="1008"/>
      <c r="Q22" s="321"/>
      <c r="S22" s="1202"/>
    </row>
    <row r="23" spans="2:19" s="317" customFormat="1" ht="23" customHeight="1">
      <c r="B23" s="995" t="s">
        <v>2974</v>
      </c>
      <c r="C23" s="996"/>
      <c r="D23" s="997"/>
      <c r="E23" s="972"/>
      <c r="F23" s="998"/>
      <c r="G23" s="299"/>
      <c r="H23" s="975"/>
      <c r="I23" s="972"/>
      <c r="J23" s="972"/>
      <c r="K23" s="999"/>
      <c r="L23" s="299"/>
      <c r="M23" s="975"/>
      <c r="N23" s="972"/>
      <c r="O23" s="299"/>
      <c r="P23" s="1000"/>
      <c r="Q23" s="316"/>
      <c r="S23" s="1205"/>
    </row>
    <row r="24" spans="2:19" s="317" customFormat="1" ht="23" customHeight="1">
      <c r="B24" s="995" t="s">
        <v>2842</v>
      </c>
      <c r="C24" s="996"/>
      <c r="D24" s="997"/>
      <c r="E24" s="972"/>
      <c r="F24" s="998"/>
      <c r="G24" s="1001"/>
      <c r="H24" s="975"/>
      <c r="I24" s="972"/>
      <c r="J24" s="972"/>
      <c r="K24" s="999"/>
      <c r="L24" s="299"/>
      <c r="M24" s="975"/>
      <c r="N24" s="972"/>
      <c r="O24" s="1001"/>
      <c r="P24" s="1000"/>
      <c r="Q24" s="854"/>
      <c r="S24" s="1206"/>
    </row>
    <row r="25" spans="2:19" s="744" customFormat="1" ht="13" customHeight="1">
      <c r="B25" s="853"/>
      <c r="C25" s="1168"/>
      <c r="D25" s="942"/>
      <c r="E25" s="943"/>
      <c r="F25" s="1165"/>
      <c r="G25" s="297"/>
      <c r="H25" s="943"/>
      <c r="I25" s="943"/>
      <c r="J25" s="943"/>
      <c r="K25" s="1166"/>
      <c r="L25" s="945"/>
      <c r="M25" s="943"/>
      <c r="N25" s="943"/>
      <c r="O25" s="297"/>
      <c r="P25" s="1169"/>
      <c r="Q25" s="308"/>
    </row>
    <row r="26" spans="2:19" s="317" customFormat="1" ht="20.5" customHeight="1" thickBot="1">
      <c r="B26" s="983" t="s">
        <v>31</v>
      </c>
      <c r="C26" s="954">
        <f>C23+C24</f>
        <v>0</v>
      </c>
      <c r="D26" s="957"/>
      <c r="E26" s="959"/>
      <c r="F26" s="955">
        <f>F23+F24</f>
        <v>0</v>
      </c>
      <c r="G26" s="960"/>
      <c r="H26" s="961">
        <f>H23+H24</f>
        <v>0</v>
      </c>
      <c r="I26" s="959"/>
      <c r="J26" s="959"/>
      <c r="K26" s="956">
        <f>K23+K24</f>
        <v>0</v>
      </c>
      <c r="L26" s="962"/>
      <c r="M26" s="961">
        <f>M23+M24</f>
        <v>0</v>
      </c>
      <c r="N26" s="963"/>
      <c r="O26" s="960"/>
      <c r="P26" s="958">
        <f>P23+P24</f>
        <v>0</v>
      </c>
      <c r="Q26" s="308"/>
    </row>
    <row r="27" spans="2:19" ht="7.5" customHeight="1" thickBot="1">
      <c r="B27" s="855"/>
      <c r="C27" s="322"/>
      <c r="D27" s="322"/>
      <c r="E27" s="322"/>
      <c r="F27" s="878"/>
      <c r="G27" s="322"/>
      <c r="H27" s="322"/>
      <c r="I27" s="322"/>
      <c r="J27" s="322"/>
      <c r="K27" s="750"/>
      <c r="L27" s="322"/>
      <c r="M27" s="322"/>
      <c r="N27" s="322"/>
      <c r="O27" s="322"/>
      <c r="P27" s="914"/>
      <c r="Q27" s="319"/>
    </row>
    <row r="28" spans="2:19" ht="7.5" customHeight="1" thickBot="1">
      <c r="B28" s="856"/>
      <c r="C28" s="857"/>
      <c r="D28" s="857"/>
      <c r="E28" s="857"/>
      <c r="F28" s="879"/>
      <c r="G28" s="323"/>
      <c r="H28" s="323"/>
      <c r="I28" s="323"/>
      <c r="J28" s="323"/>
      <c r="K28" s="751"/>
      <c r="L28" s="323"/>
      <c r="M28" s="695"/>
      <c r="N28" s="857"/>
      <c r="O28" s="857"/>
      <c r="P28" s="915"/>
      <c r="Q28" s="319"/>
    </row>
    <row r="29" spans="2:19" s="317" customFormat="1" ht="19.5" customHeight="1">
      <c r="B29" s="969" t="s">
        <v>1819</v>
      </c>
      <c r="C29" s="1003"/>
      <c r="D29" s="1003"/>
      <c r="E29" s="1003"/>
      <c r="F29" s="884"/>
      <c r="G29" s="506"/>
      <c r="H29" s="507"/>
      <c r="I29" s="507"/>
      <c r="J29" s="507"/>
      <c r="K29" s="538"/>
      <c r="L29" s="399"/>
      <c r="M29" s="1003"/>
      <c r="N29" s="1003"/>
      <c r="O29" s="1005"/>
      <c r="P29" s="1008"/>
      <c r="Q29" s="321"/>
    </row>
    <row r="30" spans="2:19" s="744" customFormat="1" ht="30.5" customHeight="1">
      <c r="B30" s="852" t="s">
        <v>2975</v>
      </c>
      <c r="C30" s="946"/>
      <c r="D30" s="943"/>
      <c r="E30" s="943"/>
      <c r="F30" s="944"/>
      <c r="G30" s="945"/>
      <c r="H30" s="946"/>
      <c r="I30" s="943"/>
      <c r="J30" s="943"/>
      <c r="K30" s="947"/>
      <c r="L30" s="945"/>
      <c r="M30" s="946"/>
      <c r="N30" s="943"/>
      <c r="O30" s="945"/>
      <c r="P30" s="948"/>
      <c r="Q30" s="321"/>
    </row>
    <row r="31" spans="2:19" s="744" customFormat="1" ht="23" customHeight="1">
      <c r="B31" s="852" t="s">
        <v>2976</v>
      </c>
      <c r="C31" s="946"/>
      <c r="D31" s="943"/>
      <c r="E31" s="943"/>
      <c r="F31" s="944"/>
      <c r="G31" s="964"/>
      <c r="H31" s="946"/>
      <c r="I31" s="943"/>
      <c r="J31" s="943"/>
      <c r="K31" s="947"/>
      <c r="L31" s="945"/>
      <c r="M31" s="946"/>
      <c r="N31" s="943"/>
      <c r="O31" s="964"/>
      <c r="P31" s="948"/>
      <c r="Q31" s="320"/>
    </row>
    <row r="32" spans="2:19" s="744" customFormat="1" ht="23" customHeight="1">
      <c r="B32" s="852" t="s">
        <v>1820</v>
      </c>
      <c r="C32" s="946"/>
      <c r="D32" s="943"/>
      <c r="E32" s="943"/>
      <c r="F32" s="944"/>
      <c r="G32" s="964"/>
      <c r="H32" s="946"/>
      <c r="I32" s="943"/>
      <c r="J32" s="943"/>
      <c r="K32" s="947"/>
      <c r="L32" s="945"/>
      <c r="M32" s="946"/>
      <c r="N32" s="943"/>
      <c r="O32" s="964"/>
      <c r="P32" s="948"/>
      <c r="Q32" s="320"/>
    </row>
    <row r="33" spans="2:17" s="317" customFormat="1" ht="13">
      <c r="B33" s="858"/>
      <c r="C33" s="1170"/>
      <c r="D33" s="943"/>
      <c r="E33" s="943"/>
      <c r="F33" s="1165"/>
      <c r="G33" s="945"/>
      <c r="H33" s="943"/>
      <c r="I33" s="943"/>
      <c r="J33" s="943"/>
      <c r="K33" s="1171"/>
      <c r="L33" s="299"/>
      <c r="M33" s="1170"/>
      <c r="N33" s="943"/>
      <c r="O33" s="945"/>
      <c r="P33" s="1172"/>
      <c r="Q33" s="321"/>
    </row>
    <row r="34" spans="2:17" s="317" customFormat="1" ht="24.5" customHeight="1" thickBot="1">
      <c r="B34" s="983" t="s">
        <v>31</v>
      </c>
      <c r="C34" s="954">
        <f>C30+C31+C32</f>
        <v>0</v>
      </c>
      <c r="D34" s="957"/>
      <c r="E34" s="963"/>
      <c r="F34" s="955">
        <f>F30+F31+F32</f>
        <v>0</v>
      </c>
      <c r="G34" s="965"/>
      <c r="H34" s="961">
        <f>H30+H31+H32</f>
        <v>0</v>
      </c>
      <c r="I34" s="963"/>
      <c r="J34" s="963"/>
      <c r="K34" s="956">
        <f>K30+K31+K32</f>
        <v>0</v>
      </c>
      <c r="L34" s="299"/>
      <c r="M34" s="961">
        <f>M30+M31+M32</f>
        <v>0</v>
      </c>
      <c r="N34" s="966"/>
      <c r="O34" s="967"/>
      <c r="P34" s="958">
        <f>P30+P31+P32</f>
        <v>0</v>
      </c>
      <c r="Q34" s="315"/>
    </row>
    <row r="35" spans="2:17" s="317" customFormat="1" ht="6.65" customHeight="1" thickBot="1">
      <c r="B35" s="859"/>
      <c r="C35" s="860"/>
      <c r="D35" s="860"/>
      <c r="E35" s="861"/>
      <c r="F35" s="880"/>
      <c r="G35" s="862"/>
      <c r="H35" s="861"/>
      <c r="I35" s="861"/>
      <c r="J35" s="861"/>
      <c r="K35" s="906"/>
      <c r="L35" s="399"/>
      <c r="M35" s="861"/>
      <c r="N35" s="861"/>
      <c r="O35" s="862"/>
      <c r="P35" s="916"/>
      <c r="Q35" s="315"/>
    </row>
    <row r="36" spans="2:17" ht="25.5" customHeight="1">
      <c r="B36" s="970" t="s">
        <v>1821</v>
      </c>
      <c r="C36" s="1009"/>
      <c r="D36" s="1009"/>
      <c r="E36" s="1009"/>
      <c r="F36" s="1010"/>
      <c r="G36" s="1011"/>
      <c r="H36" s="1009"/>
      <c r="I36" s="1009"/>
      <c r="J36" s="1009"/>
      <c r="K36" s="1012"/>
      <c r="L36" s="1013"/>
      <c r="M36" s="1009"/>
      <c r="N36" s="1009"/>
      <c r="O36" s="1011"/>
      <c r="P36" s="1014"/>
      <c r="Q36" s="312"/>
    </row>
    <row r="37" spans="2:17" s="317" customFormat="1" ht="23" customHeight="1">
      <c r="B37" s="863" t="s">
        <v>2974</v>
      </c>
      <c r="C37" s="946"/>
      <c r="D37" s="943"/>
      <c r="E37" s="943"/>
      <c r="F37" s="944"/>
      <c r="G37" s="945"/>
      <c r="H37" s="946"/>
      <c r="I37" s="943"/>
      <c r="J37" s="943"/>
      <c r="K37" s="947"/>
      <c r="L37" s="299"/>
      <c r="M37" s="946"/>
      <c r="N37" s="943"/>
      <c r="O37" s="945"/>
      <c r="P37" s="948"/>
      <c r="Q37" s="321"/>
    </row>
    <row r="38" spans="2:17" ht="23" customHeight="1">
      <c r="B38" s="864" t="s">
        <v>1822</v>
      </c>
      <c r="C38" s="946"/>
      <c r="D38" s="943"/>
      <c r="E38" s="943"/>
      <c r="F38" s="944"/>
      <c r="G38" s="945"/>
      <c r="H38" s="946"/>
      <c r="I38" s="943"/>
      <c r="J38" s="943"/>
      <c r="K38" s="947"/>
      <c r="L38" s="299"/>
      <c r="M38" s="946"/>
      <c r="N38" s="943"/>
      <c r="O38" s="945"/>
      <c r="P38" s="948"/>
      <c r="Q38" s="312"/>
    </row>
    <row r="39" spans="2:17" ht="23" customHeight="1">
      <c r="B39" s="865" t="s">
        <v>1823</v>
      </c>
      <c r="C39" s="971"/>
      <c r="D39" s="972"/>
      <c r="E39" s="972"/>
      <c r="F39" s="944"/>
      <c r="G39" s="973"/>
      <c r="H39" s="971"/>
      <c r="I39" s="972"/>
      <c r="J39" s="972"/>
      <c r="K39" s="947"/>
      <c r="L39" s="299"/>
      <c r="M39" s="971"/>
      <c r="N39" s="972"/>
      <c r="O39" s="973"/>
      <c r="P39" s="948"/>
      <c r="Q39" s="325"/>
    </row>
    <row r="40" spans="2:17" ht="10" customHeight="1">
      <c r="B40" s="865"/>
      <c r="C40" s="972"/>
      <c r="D40" s="972"/>
      <c r="E40" s="972"/>
      <c r="F40" s="1165"/>
      <c r="G40" s="973"/>
      <c r="H40" s="972"/>
      <c r="I40" s="972"/>
      <c r="J40" s="972"/>
      <c r="K40" s="1166"/>
      <c r="L40" s="299"/>
      <c r="M40" s="972"/>
      <c r="N40" s="972"/>
      <c r="O40" s="973"/>
      <c r="P40" s="1167"/>
      <c r="Q40" s="325"/>
    </row>
    <row r="41" spans="2:17" s="317" customFormat="1" ht="22" customHeight="1" thickBot="1">
      <c r="B41" s="983" t="s">
        <v>31</v>
      </c>
      <c r="C41" s="961">
        <f>C37+C38+C39</f>
        <v>0</v>
      </c>
      <c r="D41" s="966"/>
      <c r="E41" s="966"/>
      <c r="F41" s="955">
        <f>F37+F38+F39</f>
        <v>0</v>
      </c>
      <c r="G41" s="974"/>
      <c r="H41" s="961">
        <f>H37+H38+H39</f>
        <v>0</v>
      </c>
      <c r="I41" s="963"/>
      <c r="J41" s="963"/>
      <c r="K41" s="956">
        <f>K37+K38+K39</f>
        <v>0</v>
      </c>
      <c r="L41" s="299"/>
      <c r="M41" s="961">
        <f>M37+M38+M39</f>
        <v>0</v>
      </c>
      <c r="N41" s="966"/>
      <c r="O41" s="974"/>
      <c r="P41" s="958">
        <f>P37+P38+P39</f>
        <v>0</v>
      </c>
      <c r="Q41" s="315"/>
    </row>
    <row r="42" spans="2:17" s="317" customFormat="1" ht="9" customHeight="1" thickBot="1">
      <c r="B42" s="859"/>
      <c r="C42" s="861"/>
      <c r="D42" s="861"/>
      <c r="E42" s="861"/>
      <c r="F42" s="880"/>
      <c r="G42" s="866"/>
      <c r="H42" s="861"/>
      <c r="I42" s="861"/>
      <c r="J42" s="861"/>
      <c r="K42" s="906"/>
      <c r="L42" s="399"/>
      <c r="M42" s="861"/>
      <c r="N42" s="861"/>
      <c r="O42" s="866"/>
      <c r="P42" s="916"/>
      <c r="Q42" s="315"/>
    </row>
    <row r="43" spans="2:17" s="317" customFormat="1" ht="23" customHeight="1" thickTop="1">
      <c r="B43" s="988" t="s">
        <v>2956</v>
      </c>
      <c r="C43" s="1173"/>
      <c r="D43" s="1173"/>
      <c r="E43" s="1173"/>
      <c r="F43" s="1174"/>
      <c r="G43" s="1175"/>
      <c r="H43" s="1173"/>
      <c r="I43" s="1173"/>
      <c r="J43" s="1173"/>
      <c r="K43" s="1176"/>
      <c r="L43" s="1177"/>
      <c r="M43" s="1173"/>
      <c r="N43" s="1173"/>
      <c r="O43" s="1175"/>
      <c r="P43" s="1178"/>
      <c r="Q43" s="321"/>
    </row>
    <row r="44" spans="2:17" s="317" customFormat="1" ht="23" customHeight="1">
      <c r="B44" s="865" t="s">
        <v>2957</v>
      </c>
      <c r="C44" s="975"/>
      <c r="D44" s="972"/>
      <c r="E44" s="972"/>
      <c r="F44" s="944"/>
      <c r="G44" s="299"/>
      <c r="H44" s="975"/>
      <c r="I44" s="972"/>
      <c r="J44" s="972"/>
      <c r="K44" s="947"/>
      <c r="L44" s="299"/>
      <c r="M44" s="975"/>
      <c r="N44" s="972"/>
      <c r="O44" s="299"/>
      <c r="P44" s="948"/>
      <c r="Q44" s="316"/>
    </row>
    <row r="45" spans="2:17" s="317" customFormat="1" ht="23" customHeight="1">
      <c r="B45" s="865" t="s">
        <v>2844</v>
      </c>
      <c r="C45" s="971"/>
      <c r="D45" s="972"/>
      <c r="E45" s="972"/>
      <c r="F45" s="944"/>
      <c r="G45" s="299"/>
      <c r="H45" s="971"/>
      <c r="I45" s="972"/>
      <c r="J45" s="972"/>
      <c r="K45" s="947"/>
      <c r="L45" s="299"/>
      <c r="M45" s="971"/>
      <c r="N45" s="972"/>
      <c r="O45" s="299"/>
      <c r="P45" s="948"/>
      <c r="Q45" s="316"/>
    </row>
    <row r="46" spans="2:17" s="317" customFormat="1" ht="23" customHeight="1">
      <c r="B46" s="867" t="s">
        <v>6</v>
      </c>
      <c r="C46" s="971"/>
      <c r="D46" s="943"/>
      <c r="E46" s="943"/>
      <c r="F46" s="944"/>
      <c r="G46" s="945"/>
      <c r="H46" s="971"/>
      <c r="I46" s="943"/>
      <c r="J46" s="943"/>
      <c r="K46" s="947"/>
      <c r="L46" s="299"/>
      <c r="M46" s="971"/>
      <c r="N46" s="943"/>
      <c r="O46" s="945"/>
      <c r="P46" s="948"/>
      <c r="Q46" s="321"/>
    </row>
    <row r="47" spans="2:17" s="317" customFormat="1" ht="11.5" customHeight="1">
      <c r="B47" s="867"/>
      <c r="C47" s="972"/>
      <c r="D47" s="943"/>
      <c r="E47" s="943"/>
      <c r="F47" s="1165"/>
      <c r="G47" s="945"/>
      <c r="H47" s="972"/>
      <c r="I47" s="943"/>
      <c r="J47" s="943"/>
      <c r="K47" s="1166"/>
      <c r="L47" s="299"/>
      <c r="M47" s="972"/>
      <c r="N47" s="943"/>
      <c r="O47" s="945"/>
      <c r="P47" s="1167"/>
      <c r="Q47" s="321"/>
    </row>
    <row r="48" spans="2:17" s="317" customFormat="1" ht="23" customHeight="1" thickBot="1">
      <c r="B48" s="983" t="s">
        <v>31</v>
      </c>
      <c r="C48" s="961">
        <f>SUM(C44:C46)</f>
        <v>0</v>
      </c>
      <c r="D48" s="943"/>
      <c r="E48" s="943"/>
      <c r="F48" s="955">
        <f>SUM(F44:F46)</f>
        <v>0</v>
      </c>
      <c r="G48" s="945"/>
      <c r="H48" s="961">
        <f>SUM(H44:H46)</f>
        <v>0</v>
      </c>
      <c r="I48" s="943"/>
      <c r="J48" s="943"/>
      <c r="K48" s="956">
        <f>SUM(K44:K46)</f>
        <v>0</v>
      </c>
      <c r="L48" s="299"/>
      <c r="M48" s="961">
        <f>SUM(M44:M46)</f>
        <v>0</v>
      </c>
      <c r="N48" s="943"/>
      <c r="O48" s="945"/>
      <c r="P48" s="958">
        <f>SUM(P44:P46)</f>
        <v>0</v>
      </c>
      <c r="Q48" s="321"/>
    </row>
    <row r="49" spans="1:18" ht="9" customHeight="1" thickBot="1">
      <c r="A49" s="1079"/>
      <c r="B49" s="1079"/>
      <c r="C49" s="1080"/>
      <c r="D49" s="1080"/>
      <c r="E49" s="1080"/>
      <c r="F49" s="1081"/>
      <c r="G49" s="509"/>
      <c r="H49" s="1080"/>
      <c r="I49" s="1080"/>
      <c r="J49" s="1080"/>
      <c r="K49" s="1082"/>
      <c r="L49" s="417"/>
      <c r="M49" s="1080"/>
      <c r="N49" s="1080"/>
      <c r="O49" s="509"/>
      <c r="P49" s="1083"/>
      <c r="Q49" s="326"/>
    </row>
    <row r="50" spans="1:18" ht="51" customHeight="1" thickTop="1" thickBot="1">
      <c r="B50" s="868"/>
      <c r="C50" s="326"/>
      <c r="D50" s="326"/>
      <c r="E50" s="326"/>
      <c r="F50" s="881"/>
      <c r="G50" s="327"/>
      <c r="H50" s="326"/>
      <c r="I50" s="326"/>
      <c r="J50" s="326"/>
      <c r="K50" s="907"/>
      <c r="L50" s="303"/>
      <c r="M50" s="326"/>
      <c r="N50" s="326"/>
      <c r="O50" s="327"/>
      <c r="P50" s="907"/>
      <c r="Q50" s="326"/>
    </row>
    <row r="51" spans="1:18" ht="34.5" customHeight="1" thickTop="1" thickBot="1">
      <c r="A51" s="1052" t="s">
        <v>3013</v>
      </c>
      <c r="B51" s="1074" t="s">
        <v>3014</v>
      </c>
      <c r="C51" s="869"/>
      <c r="D51" s="510"/>
      <c r="E51" s="510"/>
      <c r="F51" s="1041"/>
      <c r="G51" s="976"/>
      <c r="H51" s="977"/>
      <c r="I51" s="977"/>
      <c r="J51" s="977"/>
      <c r="K51" s="1041"/>
      <c r="L51" s="978"/>
      <c r="M51" s="977"/>
      <c r="N51" s="977"/>
      <c r="O51" s="979"/>
      <c r="P51" s="1042"/>
      <c r="Q51" s="311"/>
    </row>
    <row r="52" spans="1:18" ht="10" customHeight="1" thickBot="1">
      <c r="A52" s="926"/>
      <c r="B52" s="926"/>
      <c r="C52" s="509"/>
      <c r="D52" s="509"/>
      <c r="E52" s="509"/>
      <c r="F52" s="923"/>
      <c r="G52" s="511"/>
      <c r="H52" s="509"/>
      <c r="I52" s="509"/>
      <c r="J52" s="509"/>
      <c r="K52" s="924"/>
      <c r="L52" s="417"/>
      <c r="M52" s="509"/>
      <c r="N52" s="509"/>
      <c r="O52" s="511"/>
      <c r="P52" s="925"/>
      <c r="Q52" s="328"/>
    </row>
    <row r="53" spans="1:18" ht="2.5" customHeight="1" thickTop="1">
      <c r="B53" s="327"/>
      <c r="C53" s="327"/>
      <c r="D53" s="327"/>
      <c r="E53" s="327"/>
      <c r="F53" s="882"/>
      <c r="G53" s="328"/>
      <c r="H53" s="327"/>
      <c r="I53" s="327"/>
      <c r="J53" s="327"/>
      <c r="K53" s="748"/>
      <c r="L53" s="303"/>
      <c r="M53" s="327"/>
      <c r="N53" s="327"/>
      <c r="O53" s="328"/>
      <c r="P53" s="917"/>
      <c r="Q53" s="328"/>
    </row>
    <row r="54" spans="1:18" s="317" customFormat="1" ht="51" customHeight="1" thickBot="1">
      <c r="B54" s="1085"/>
      <c r="C54" s="320"/>
      <c r="D54" s="320"/>
      <c r="E54" s="320"/>
      <c r="F54" s="877"/>
      <c r="G54" s="321"/>
      <c r="H54" s="320"/>
      <c r="I54" s="320"/>
      <c r="J54" s="320"/>
      <c r="K54" s="508"/>
      <c r="L54" s="316"/>
      <c r="M54" s="320"/>
      <c r="N54" s="320"/>
      <c r="O54" s="321"/>
      <c r="P54" s="508"/>
      <c r="Q54" s="321"/>
    </row>
    <row r="55" spans="1:18" s="317" customFormat="1" ht="58" customHeight="1" thickTop="1" thickBot="1">
      <c r="A55" s="1052" t="s">
        <v>3016</v>
      </c>
      <c r="B55" s="1071" t="s">
        <v>3032</v>
      </c>
      <c r="C55" s="1046" t="s">
        <v>1813</v>
      </c>
      <c r="D55" s="1047"/>
      <c r="E55" s="1047"/>
      <c r="F55" s="1048" t="s">
        <v>1815</v>
      </c>
      <c r="G55" s="1049"/>
      <c r="H55" s="1047" t="s">
        <v>1813</v>
      </c>
      <c r="I55" s="1047"/>
      <c r="J55" s="1047"/>
      <c r="K55" s="1048" t="s">
        <v>1815</v>
      </c>
      <c r="L55" s="1050"/>
      <c r="M55" s="1047" t="s">
        <v>1813</v>
      </c>
      <c r="N55" s="1047"/>
      <c r="O55" s="1049"/>
      <c r="P55" s="1051" t="s">
        <v>1815</v>
      </c>
      <c r="Q55" s="321"/>
      <c r="R55" s="844"/>
    </row>
    <row r="56" spans="1:18" s="317" customFormat="1" ht="32.5" customHeight="1" thickTop="1">
      <c r="B56" s="766" t="s">
        <v>1817</v>
      </c>
      <c r="C56" s="1015"/>
      <c r="D56" s="943"/>
      <c r="E56" s="943"/>
      <c r="F56" s="1021"/>
      <c r="G56" s="945"/>
      <c r="H56" s="1015"/>
      <c r="I56" s="943"/>
      <c r="J56" s="943"/>
      <c r="K56" s="1016"/>
      <c r="L56" s="299"/>
      <c r="M56" s="1015"/>
      <c r="N56" s="943"/>
      <c r="O56" s="945"/>
      <c r="P56" s="1017"/>
      <c r="Q56" s="321"/>
      <c r="R56" s="1207" t="str">
        <f>IF(C67&gt;0,"N'oubliez pas de remplir cette section! Indiquez 0 lorsque il n'en y a pas!","")</f>
        <v/>
      </c>
    </row>
    <row r="57" spans="1:18" s="317" customFormat="1" ht="24.5" customHeight="1">
      <c r="B57" s="766" t="s">
        <v>1818</v>
      </c>
      <c r="C57" s="1018"/>
      <c r="D57" s="943"/>
      <c r="E57" s="943"/>
      <c r="F57" s="1021"/>
      <c r="G57" s="945"/>
      <c r="H57" s="1018"/>
      <c r="I57" s="943"/>
      <c r="J57" s="943"/>
      <c r="K57" s="1019"/>
      <c r="L57" s="299"/>
      <c r="M57" s="1018"/>
      <c r="N57" s="943"/>
      <c r="O57" s="945"/>
      <c r="P57" s="1020"/>
      <c r="Q57" s="321"/>
    </row>
    <row r="58" spans="1:18" s="317" customFormat="1" ht="27.5" customHeight="1">
      <c r="B58" s="766" t="s">
        <v>2983</v>
      </c>
      <c r="C58" s="1018"/>
      <c r="D58" s="943"/>
      <c r="E58" s="943"/>
      <c r="F58" s="1021"/>
      <c r="G58" s="945"/>
      <c r="H58" s="1018"/>
      <c r="I58" s="943"/>
      <c r="J58" s="943"/>
      <c r="K58" s="1019"/>
      <c r="L58" s="299"/>
      <c r="M58" s="1018"/>
      <c r="N58" s="943"/>
      <c r="O58" s="945"/>
      <c r="P58" s="1020"/>
      <c r="Q58" s="321"/>
    </row>
    <row r="59" spans="1:18" s="317" customFormat="1" ht="8" customHeight="1">
      <c r="A59" s="1090"/>
      <c r="B59" s="858"/>
      <c r="C59" s="320"/>
      <c r="D59" s="320"/>
      <c r="E59" s="320"/>
      <c r="F59" s="877"/>
      <c r="G59" s="321"/>
      <c r="H59" s="320"/>
      <c r="I59" s="320"/>
      <c r="J59" s="320"/>
      <c r="K59" s="508"/>
      <c r="L59" s="316"/>
      <c r="M59" s="320"/>
      <c r="N59" s="320"/>
      <c r="O59" s="321"/>
      <c r="P59" s="1078"/>
      <c r="Q59" s="321"/>
    </row>
    <row r="60" spans="1:18" ht="6" customHeight="1" thickBot="1">
      <c r="A60" s="1091"/>
      <c r="B60" s="1092"/>
      <c r="C60" s="1093"/>
      <c r="D60" s="1093"/>
      <c r="E60" s="1093"/>
      <c r="F60" s="1094"/>
      <c r="G60" s="1095"/>
      <c r="H60" s="1093"/>
      <c r="I60" s="1093"/>
      <c r="J60" s="1093"/>
      <c r="K60" s="1096"/>
      <c r="L60" s="417"/>
      <c r="M60" s="1093"/>
      <c r="N60" s="1093"/>
      <c r="O60" s="1095"/>
      <c r="P60" s="1097"/>
      <c r="Q60" s="312"/>
    </row>
    <row r="61" spans="1:18" ht="10.5" customHeight="1" thickTop="1">
      <c r="B61" s="303"/>
      <c r="C61" s="311"/>
      <c r="D61" s="311"/>
      <c r="E61" s="311"/>
      <c r="F61" s="874"/>
      <c r="G61" s="312"/>
      <c r="H61" s="311"/>
      <c r="I61" s="311"/>
      <c r="J61" s="311"/>
      <c r="K61" s="749"/>
      <c r="L61" s="303"/>
      <c r="M61" s="311"/>
      <c r="N61" s="311"/>
      <c r="O61" s="312"/>
      <c r="P61" s="920"/>
      <c r="Q61" s="312"/>
    </row>
    <row r="62" spans="1:18" ht="0.65" customHeight="1">
      <c r="B62" s="303"/>
      <c r="C62" s="311"/>
      <c r="D62" s="311"/>
      <c r="E62" s="311"/>
      <c r="F62" s="874"/>
      <c r="G62" s="312"/>
      <c r="H62" s="311"/>
      <c r="I62" s="311"/>
      <c r="J62" s="311"/>
      <c r="K62" s="749"/>
      <c r="L62" s="303"/>
      <c r="M62" s="311"/>
      <c r="N62" s="311"/>
      <c r="O62" s="312"/>
      <c r="P62" s="920"/>
      <c r="Q62" s="312"/>
    </row>
    <row r="63" spans="1:18" ht="33" customHeight="1" thickBot="1">
      <c r="B63" s="303"/>
      <c r="C63" s="311"/>
      <c r="D63" s="311"/>
      <c r="E63" s="311"/>
      <c r="F63" s="874"/>
      <c r="G63" s="312"/>
      <c r="H63" s="311"/>
      <c r="I63" s="311"/>
      <c r="J63" s="311"/>
      <c r="K63" s="749"/>
      <c r="L63" s="303"/>
      <c r="M63" s="311"/>
      <c r="N63" s="311"/>
      <c r="O63" s="312"/>
      <c r="P63" s="920"/>
      <c r="Q63" s="312"/>
    </row>
    <row r="64" spans="1:18" ht="30" customHeight="1" thickTop="1">
      <c r="A64" s="1286" t="s">
        <v>2843</v>
      </c>
      <c r="B64" s="1287"/>
      <c r="C64" s="1295" t="s">
        <v>2910</v>
      </c>
      <c r="D64" s="1296"/>
      <c r="E64" s="1296"/>
      <c r="F64" s="1296"/>
      <c r="G64" s="1086"/>
      <c r="H64" s="1295" t="s">
        <v>2909</v>
      </c>
      <c r="I64" s="1296"/>
      <c r="J64" s="1296"/>
      <c r="K64" s="1296"/>
      <c r="L64" s="1087"/>
      <c r="M64" s="1295" t="s">
        <v>1814</v>
      </c>
      <c r="N64" s="1296"/>
      <c r="O64" s="1296"/>
      <c r="P64" s="1297"/>
      <c r="Q64" s="328"/>
    </row>
    <row r="65" spans="1:18" s="300" customFormat="1" ht="30" customHeight="1" thickBot="1">
      <c r="A65" s="1288"/>
      <c r="B65" s="1289"/>
      <c r="C65" s="1066" t="s">
        <v>1813</v>
      </c>
      <c r="D65" s="1067"/>
      <c r="E65" s="1067"/>
      <c r="F65" s="1068" t="s">
        <v>1815</v>
      </c>
      <c r="G65" s="1069"/>
      <c r="H65" s="1066" t="s">
        <v>1813</v>
      </c>
      <c r="I65" s="1067"/>
      <c r="J65" s="1067"/>
      <c r="K65" s="1068" t="s">
        <v>1815</v>
      </c>
      <c r="L65" s="1070"/>
      <c r="M65" s="1066" t="s">
        <v>1813</v>
      </c>
      <c r="N65" s="1067"/>
      <c r="O65" s="1067"/>
      <c r="P65" s="1088" t="s">
        <v>1815</v>
      </c>
      <c r="Q65" s="1054"/>
    </row>
    <row r="66" spans="1:18" s="317" customFormat="1" ht="10" customHeight="1">
      <c r="A66" s="1288"/>
      <c r="B66" s="1289"/>
      <c r="C66" s="1065"/>
      <c r="D66" s="1055"/>
      <c r="E66" s="1056"/>
      <c r="F66" s="1057"/>
      <c r="G66" s="1058"/>
      <c r="H66" s="1061"/>
      <c r="I66" s="1056"/>
      <c r="J66" s="1056"/>
      <c r="K66" s="1062"/>
      <c r="L66" s="1053"/>
      <c r="M66" s="1061"/>
      <c r="N66" s="1055"/>
      <c r="O66" s="1064"/>
      <c r="P66" s="980"/>
      <c r="Q66" s="321"/>
    </row>
    <row r="67" spans="1:18" s="317" customFormat="1" ht="26.15" customHeight="1">
      <c r="A67" s="1288"/>
      <c r="B67" s="1289"/>
      <c r="C67" s="1212">
        <f>C48+C41+C34+C26+C19</f>
        <v>0</v>
      </c>
      <c r="D67" s="1059"/>
      <c r="E67" s="1056"/>
      <c r="F67" s="981">
        <f>F19+F26+F34+F41+F48</f>
        <v>0</v>
      </c>
      <c r="G67" s="1058"/>
      <c r="H67" s="1212">
        <f>H48+H41+H34+H26+H19</f>
        <v>0</v>
      </c>
      <c r="I67" s="1056"/>
      <c r="J67" s="1056"/>
      <c r="K67" s="982">
        <f>K19+K26+K34+K41+K48</f>
        <v>0</v>
      </c>
      <c r="L67" s="1053"/>
      <c r="M67" s="1212">
        <f>M48+M41+M34+M26+M19</f>
        <v>0</v>
      </c>
      <c r="N67" s="1059"/>
      <c r="O67" s="1064"/>
      <c r="P67" s="1089">
        <f>P19+P26+P34+P41+P48</f>
        <v>0</v>
      </c>
      <c r="Q67" s="321"/>
      <c r="R67" s="844"/>
    </row>
    <row r="68" spans="1:18" s="317" customFormat="1" ht="7" customHeight="1" thickBot="1">
      <c r="A68" s="1290"/>
      <c r="B68" s="1291"/>
      <c r="C68" s="767"/>
      <c r="D68" s="767"/>
      <c r="E68" s="767"/>
      <c r="F68" s="883"/>
      <c r="G68" s="1060"/>
      <c r="H68" s="1063"/>
      <c r="I68" s="767"/>
      <c r="J68" s="767"/>
      <c r="K68" s="768"/>
      <c r="L68" s="770"/>
      <c r="M68" s="1063"/>
      <c r="N68" s="767"/>
      <c r="O68" s="769"/>
      <c r="P68" s="918"/>
      <c r="Q68" s="321"/>
    </row>
    <row r="69" spans="1:18" ht="50" customHeight="1" thickTop="1" thickBot="1">
      <c r="B69" s="417"/>
      <c r="C69" s="311"/>
      <c r="D69" s="311"/>
      <c r="E69" s="311"/>
      <c r="F69" s="874"/>
      <c r="G69" s="312"/>
      <c r="H69" s="311"/>
      <c r="I69" s="311"/>
      <c r="J69" s="311"/>
      <c r="K69" s="749"/>
      <c r="L69" s="303"/>
      <c r="M69" s="311"/>
      <c r="N69" s="311"/>
      <c r="O69" s="312"/>
      <c r="P69" s="920"/>
      <c r="Q69" s="312"/>
    </row>
    <row r="70" spans="1:18" ht="32.5" customHeight="1" thickTop="1">
      <c r="A70" s="1073" t="s">
        <v>181</v>
      </c>
      <c r="B70" s="1073" t="s">
        <v>3017</v>
      </c>
      <c r="C70" s="1022"/>
      <c r="D70" s="1023"/>
      <c r="E70" s="1023"/>
      <c r="F70" s="1024"/>
      <c r="G70" s="1025"/>
      <c r="H70" s="1022"/>
      <c r="I70" s="1023"/>
      <c r="J70" s="1023"/>
      <c r="K70" s="1026"/>
      <c r="L70" s="1027"/>
      <c r="M70" s="312"/>
      <c r="P70" s="304"/>
    </row>
    <row r="71" spans="1:18" ht="10" customHeight="1">
      <c r="B71" s="418"/>
      <c r="C71" s="419"/>
      <c r="D71" s="420"/>
      <c r="E71" s="420"/>
      <c r="F71" s="885"/>
      <c r="G71" s="312"/>
      <c r="H71" s="419"/>
      <c r="I71" s="420"/>
      <c r="J71" s="420"/>
      <c r="K71" s="752"/>
      <c r="L71" s="927"/>
      <c r="M71" s="312"/>
      <c r="P71" s="304"/>
    </row>
    <row r="72" spans="1:18" ht="32" customHeight="1">
      <c r="B72" s="1072" t="s">
        <v>3011</v>
      </c>
      <c r="C72" s="1032" t="s">
        <v>2910</v>
      </c>
      <c r="D72" s="1037"/>
      <c r="E72" s="1037"/>
      <c r="F72" s="1038"/>
      <c r="G72" s="945"/>
      <c r="H72" s="1032" t="s">
        <v>2909</v>
      </c>
      <c r="I72" s="1039"/>
      <c r="J72" s="1039"/>
      <c r="K72" s="1040"/>
      <c r="L72" s="927"/>
      <c r="M72" s="312"/>
      <c r="P72" s="304"/>
    </row>
    <row r="73" spans="1:18" ht="10.5" customHeight="1">
      <c r="B73" s="1031"/>
      <c r="C73" s="928"/>
      <c r="D73" s="929"/>
      <c r="E73" s="929"/>
      <c r="F73" s="930"/>
      <c r="G73" s="312"/>
      <c r="H73" s="928"/>
      <c r="I73" s="929"/>
      <c r="J73" s="929"/>
      <c r="K73" s="931"/>
      <c r="L73" s="927"/>
      <c r="M73" s="312"/>
      <c r="P73" s="304"/>
    </row>
    <row r="74" spans="1:18" ht="24.65" customHeight="1">
      <c r="B74" s="1030" t="s">
        <v>2984</v>
      </c>
      <c r="C74" s="1277"/>
      <c r="D74" s="1277"/>
      <c r="E74" s="1277"/>
      <c r="F74" s="1277"/>
      <c r="G74" s="299"/>
      <c r="H74" s="1277"/>
      <c r="I74" s="1277"/>
      <c r="J74" s="1277"/>
      <c r="K74" s="1277"/>
      <c r="L74" s="927"/>
      <c r="M74" s="312"/>
      <c r="P74" s="304"/>
    </row>
    <row r="75" spans="1:18" ht="18.649999999999999" customHeight="1">
      <c r="B75" s="1028" t="s">
        <v>298</v>
      </c>
      <c r="C75" s="1278"/>
      <c r="D75" s="1278"/>
      <c r="E75" s="1278"/>
      <c r="F75" s="1278"/>
      <c r="G75" s="299"/>
      <c r="H75" s="1278"/>
      <c r="I75" s="1278"/>
      <c r="J75" s="1278"/>
      <c r="K75" s="1278"/>
      <c r="L75" s="927"/>
      <c r="M75" s="312"/>
      <c r="O75" s="844"/>
      <c r="P75" s="304"/>
    </row>
    <row r="76" spans="1:18" ht="18.649999999999999" customHeight="1">
      <c r="B76" s="1028" t="s">
        <v>300</v>
      </c>
      <c r="C76" s="1278"/>
      <c r="D76" s="1278"/>
      <c r="E76" s="1278"/>
      <c r="F76" s="1278"/>
      <c r="G76" s="299"/>
      <c r="H76" s="1278"/>
      <c r="I76" s="1278"/>
      <c r="J76" s="1278"/>
      <c r="K76" s="1278"/>
      <c r="L76" s="927"/>
      <c r="M76" s="312"/>
      <c r="P76" s="304"/>
    </row>
    <row r="77" spans="1:18" ht="18.649999999999999" customHeight="1">
      <c r="B77" s="1029" t="s">
        <v>2856</v>
      </c>
      <c r="C77" s="1278"/>
      <c r="D77" s="1278"/>
      <c r="E77" s="1278"/>
      <c r="F77" s="1278"/>
      <c r="G77" s="299"/>
      <c r="H77" s="1278"/>
      <c r="I77" s="1278"/>
      <c r="J77" s="1278"/>
      <c r="K77" s="1278"/>
      <c r="L77" s="927"/>
      <c r="M77" s="312"/>
      <c r="P77" s="304"/>
    </row>
    <row r="78" spans="1:18" ht="9" customHeight="1" thickBot="1">
      <c r="B78" s="422"/>
      <c r="C78" s="1179"/>
      <c r="D78" s="1179"/>
      <c r="E78" s="1179"/>
      <c r="F78" s="1180"/>
      <c r="G78" s="303"/>
      <c r="H78" s="1181"/>
      <c r="I78" s="1181"/>
      <c r="J78" s="1181"/>
      <c r="K78" s="1182"/>
      <c r="L78" s="927"/>
      <c r="M78" s="312"/>
      <c r="P78" s="304"/>
    </row>
    <row r="79" spans="1:18" s="1036" customFormat="1" ht="22.5" customHeight="1" thickBot="1">
      <c r="B79" s="1033" t="s">
        <v>7</v>
      </c>
      <c r="C79" s="1298">
        <f>SUM(C74:F77)</f>
        <v>0</v>
      </c>
      <c r="D79" s="1298"/>
      <c r="E79" s="1298"/>
      <c r="F79" s="1298"/>
      <c r="G79" s="1034"/>
      <c r="H79" s="1298">
        <f>SUM(H74:K77)</f>
        <v>0</v>
      </c>
      <c r="I79" s="1298"/>
      <c r="J79" s="1298"/>
      <c r="K79" s="1298"/>
      <c r="L79" s="1035"/>
      <c r="M79" s="1034"/>
    </row>
    <row r="80" spans="1:18" ht="10" customHeight="1">
      <c r="B80" s="503"/>
      <c r="C80" s="311"/>
      <c r="D80" s="311"/>
      <c r="E80" s="311"/>
      <c r="F80" s="874"/>
      <c r="G80" s="312"/>
      <c r="H80" s="311"/>
      <c r="I80" s="311"/>
      <c r="J80" s="311"/>
      <c r="K80" s="749"/>
      <c r="L80" s="927"/>
      <c r="M80" s="312"/>
      <c r="P80" s="304"/>
    </row>
    <row r="81" spans="1:19" s="317" customFormat="1" ht="10" customHeight="1" thickBot="1">
      <c r="A81" s="1106"/>
      <c r="B81" s="512"/>
      <c r="C81" s="513"/>
      <c r="D81" s="513"/>
      <c r="E81" s="513"/>
      <c r="F81" s="886"/>
      <c r="G81" s="513"/>
      <c r="H81" s="513"/>
      <c r="I81" s="513"/>
      <c r="J81" s="513"/>
      <c r="K81" s="753"/>
      <c r="L81" s="932"/>
      <c r="M81" s="316"/>
    </row>
    <row r="82" spans="1:19" ht="8.5" customHeight="1" thickTop="1">
      <c r="B82" s="1107"/>
      <c r="C82" s="302"/>
      <c r="D82" s="302"/>
      <c r="E82" s="302"/>
      <c r="F82" s="871"/>
      <c r="G82" s="302"/>
      <c r="H82" s="302"/>
      <c r="I82" s="302"/>
      <c r="J82" s="302"/>
      <c r="K82" s="747"/>
      <c r="L82" s="302"/>
      <c r="M82" s="302"/>
      <c r="N82" s="302"/>
      <c r="O82" s="302"/>
      <c r="P82" s="747"/>
      <c r="Q82" s="302"/>
    </row>
    <row r="83" spans="1:19" ht="50.5" customHeight="1" thickBot="1">
      <c r="B83" s="301"/>
      <c r="C83" s="302"/>
      <c r="D83" s="302"/>
      <c r="E83" s="302"/>
      <c r="F83" s="871"/>
      <c r="G83" s="302"/>
      <c r="H83" s="302"/>
      <c r="I83" s="302"/>
      <c r="J83" s="302"/>
      <c r="K83" s="747"/>
      <c r="L83" s="302"/>
      <c r="M83" s="302"/>
      <c r="N83" s="302"/>
      <c r="O83" s="302"/>
      <c r="P83" s="747"/>
      <c r="Q83" s="302"/>
    </row>
    <row r="84" spans="1:19" s="317" customFormat="1" ht="24.5" customHeight="1">
      <c r="A84" s="1075" t="s">
        <v>2860</v>
      </c>
      <c r="B84" s="1185" t="s">
        <v>3033</v>
      </c>
      <c r="C84" s="1186"/>
      <c r="D84" s="1186"/>
      <c r="E84" s="1187"/>
      <c r="F84" s="887"/>
      <c r="G84" s="398"/>
      <c r="H84" s="398"/>
      <c r="I84" s="398"/>
      <c r="J84" s="398"/>
      <c r="K84" s="754"/>
      <c r="L84" s="398"/>
      <c r="M84" s="398"/>
      <c r="N84" s="398"/>
      <c r="O84" s="398"/>
      <c r="P84" s="921"/>
      <c r="Q84" s="316"/>
    </row>
    <row r="85" spans="1:19" s="317" customFormat="1" ht="15.65" customHeight="1">
      <c r="A85" s="1183"/>
      <c r="B85" s="1188"/>
      <c r="C85" s="324"/>
      <c r="D85" s="324"/>
      <c r="E85" s="1189"/>
      <c r="F85" s="888"/>
      <c r="G85" s="324"/>
      <c r="H85" s="324"/>
      <c r="I85" s="324"/>
      <c r="J85" s="324"/>
      <c r="K85" s="755"/>
      <c r="L85" s="324"/>
      <c r="M85" s="324"/>
      <c r="N85" s="324"/>
      <c r="O85" s="324"/>
      <c r="P85" s="922"/>
      <c r="Q85" s="316"/>
    </row>
    <row r="86" spans="1:19" s="317" customFormat="1" ht="20.5" customHeight="1">
      <c r="A86" s="1183"/>
      <c r="B86" s="1190" t="s">
        <v>1828</v>
      </c>
      <c r="C86" s="423"/>
      <c r="D86" s="307"/>
      <c r="E86" s="1191"/>
      <c r="F86" s="889"/>
      <c r="G86" s="307"/>
      <c r="H86" s="307"/>
      <c r="I86" s="307"/>
      <c r="J86" s="307"/>
      <c r="K86" s="756"/>
      <c r="L86" s="329"/>
      <c r="M86" s="307"/>
      <c r="N86" s="307"/>
      <c r="O86" s="307"/>
      <c r="P86" s="756"/>
      <c r="Q86" s="329"/>
    </row>
    <row r="87" spans="1:19" s="317" customFormat="1" ht="22" customHeight="1">
      <c r="A87" s="1183"/>
      <c r="B87" s="1190" t="s">
        <v>1826</v>
      </c>
      <c r="C87" s="424"/>
      <c r="D87" s="329"/>
      <c r="E87" s="1192"/>
      <c r="F87" s="890"/>
      <c r="G87" s="329"/>
      <c r="H87" s="329"/>
      <c r="I87" s="329"/>
      <c r="J87" s="329"/>
      <c r="K87" s="757"/>
      <c r="L87" s="329"/>
      <c r="M87" s="329"/>
      <c r="N87" s="329"/>
      <c r="O87" s="329"/>
      <c r="P87" s="757"/>
      <c r="Q87" s="329"/>
    </row>
    <row r="88" spans="1:19" s="317" customFormat="1" ht="12" customHeight="1" thickBot="1">
      <c r="A88" s="1184"/>
      <c r="B88" s="1193"/>
      <c r="C88" s="314"/>
      <c r="D88" s="314"/>
      <c r="E88" s="1194"/>
      <c r="F88" s="890"/>
      <c r="G88" s="329"/>
      <c r="H88" s="329"/>
      <c r="I88" s="329"/>
      <c r="J88" s="329"/>
      <c r="K88" s="757"/>
      <c r="L88" s="329"/>
      <c r="M88" s="329"/>
      <c r="N88" s="329"/>
      <c r="O88" s="329"/>
      <c r="P88" s="757"/>
      <c r="Q88" s="329"/>
    </row>
    <row r="89" spans="1:19" s="317" customFormat="1" ht="36.65" customHeight="1" thickTop="1">
      <c r="B89" s="320"/>
      <c r="C89" s="329"/>
      <c r="D89" s="329"/>
      <c r="E89" s="329"/>
      <c r="F89" s="890"/>
      <c r="G89" s="329"/>
      <c r="H89" s="329"/>
      <c r="I89" s="329"/>
      <c r="J89" s="329"/>
      <c r="K89" s="757"/>
      <c r="L89" s="329"/>
      <c r="M89" s="329"/>
      <c r="N89" s="329"/>
      <c r="O89" s="329"/>
      <c r="P89" s="757"/>
      <c r="Q89" s="329"/>
    </row>
    <row r="90" spans="1:19" ht="1.5" customHeight="1">
      <c r="B90" s="311"/>
      <c r="C90" s="1293"/>
      <c r="D90" s="1293"/>
      <c r="E90" s="1293"/>
      <c r="F90" s="1293"/>
      <c r="G90" s="1293"/>
      <c r="H90" s="1293"/>
      <c r="I90" s="1293"/>
      <c r="J90" s="1293"/>
      <c r="K90" s="1293"/>
      <c r="L90" s="400"/>
      <c r="M90" s="1293"/>
      <c r="N90" s="1293"/>
      <c r="O90" s="1293"/>
      <c r="P90" s="1293"/>
      <c r="Q90" s="328"/>
    </row>
    <row r="91" spans="1:19" ht="8.5" customHeight="1">
      <c r="B91" s="301"/>
      <c r="C91" s="302"/>
      <c r="D91" s="302"/>
      <c r="E91" s="302"/>
      <c r="F91" s="871"/>
      <c r="G91" s="302"/>
      <c r="H91" s="302"/>
      <c r="I91" s="302"/>
      <c r="J91" s="302"/>
      <c r="K91" s="747"/>
      <c r="L91" s="302"/>
      <c r="M91" s="302"/>
      <c r="N91" s="302"/>
      <c r="O91" s="302"/>
      <c r="Q91" s="303"/>
      <c r="S91" s="304" t="s">
        <v>89</v>
      </c>
    </row>
    <row r="92" spans="1:19" ht="19.5" hidden="1" customHeight="1">
      <c r="B92" s="330"/>
      <c r="C92" s="330"/>
      <c r="D92" s="330"/>
      <c r="E92" s="330"/>
      <c r="F92" s="891"/>
      <c r="G92" s="330"/>
      <c r="H92" s="330"/>
      <c r="I92" s="330"/>
      <c r="J92" s="330"/>
      <c r="K92" s="758"/>
      <c r="L92" s="330"/>
      <c r="M92" s="330"/>
      <c r="N92" s="330"/>
      <c r="O92" s="330"/>
      <c r="P92" s="758"/>
      <c r="Q92" s="330"/>
    </row>
    <row r="93" spans="1:19" ht="62.5" customHeight="1">
      <c r="B93" s="696" t="s">
        <v>2927</v>
      </c>
      <c r="C93" s="330"/>
      <c r="D93" s="330"/>
      <c r="E93" s="330"/>
      <c r="F93" s="891"/>
      <c r="G93" s="330"/>
      <c r="H93" s="330"/>
      <c r="I93" s="330"/>
      <c r="J93" s="330"/>
      <c r="K93" s="758"/>
      <c r="L93" s="330"/>
      <c r="M93" s="330"/>
      <c r="N93" s="330"/>
      <c r="O93" s="330"/>
      <c r="P93" s="758"/>
      <c r="Q93" s="330"/>
    </row>
    <row r="94" spans="1:19" ht="44.15" customHeight="1">
      <c r="B94" s="331"/>
      <c r="C94" s="330"/>
      <c r="D94" s="330"/>
      <c r="E94" s="330"/>
      <c r="F94" s="891"/>
      <c r="G94" s="330"/>
      <c r="H94" s="330"/>
      <c r="I94" s="330"/>
      <c r="J94" s="330"/>
      <c r="K94" s="758"/>
      <c r="L94" s="330"/>
      <c r="M94" s="330"/>
      <c r="N94" s="330"/>
      <c r="O94" s="330"/>
      <c r="P94" s="758"/>
      <c r="Q94" s="330"/>
    </row>
    <row r="95" spans="1:19" ht="21" customHeight="1">
      <c r="B95" s="639" t="s">
        <v>2920</v>
      </c>
      <c r="C95" s="640"/>
      <c r="D95" s="640"/>
      <c r="E95" s="640"/>
      <c r="F95" s="887"/>
      <c r="G95" s="640"/>
      <c r="H95" s="640"/>
      <c r="I95" s="640"/>
      <c r="J95" s="640"/>
      <c r="K95" s="754"/>
      <c r="L95" s="640"/>
      <c r="M95" s="640"/>
      <c r="N95" s="640"/>
      <c r="O95" s="640"/>
      <c r="P95" s="754"/>
      <c r="Q95" s="332"/>
    </row>
    <row r="96" spans="1:19" ht="14.5" customHeight="1">
      <c r="B96" s="332"/>
      <c r="C96" s="332"/>
      <c r="D96" s="332"/>
      <c r="E96" s="332"/>
      <c r="F96" s="892"/>
      <c r="G96" s="332"/>
      <c r="H96" s="332"/>
      <c r="I96" s="332"/>
      <c r="J96" s="332"/>
      <c r="K96" s="759"/>
      <c r="L96" s="332"/>
      <c r="M96" s="332"/>
      <c r="N96" s="332"/>
      <c r="O96" s="332"/>
      <c r="P96" s="759"/>
      <c r="Q96" s="332"/>
    </row>
    <row r="97" spans="2:17" ht="17.149999999999999" hidden="1" customHeight="1">
      <c r="C97" s="334"/>
      <c r="D97" s="334"/>
      <c r="E97" s="334"/>
      <c r="F97" s="893"/>
      <c r="G97" s="334"/>
      <c r="H97" s="334"/>
      <c r="I97" s="334"/>
      <c r="J97" s="334"/>
      <c r="K97" s="760"/>
      <c r="L97" s="334"/>
      <c r="M97" s="334"/>
      <c r="N97" s="334"/>
      <c r="O97" s="334"/>
      <c r="P97" s="760"/>
      <c r="Q97" s="333"/>
    </row>
    <row r="98" spans="2:17" ht="17.149999999999999" customHeight="1">
      <c r="B98" s="546" t="s">
        <v>2985</v>
      </c>
      <c r="C98" s="334"/>
      <c r="D98" s="334"/>
      <c r="E98" s="334"/>
      <c r="F98" s="893"/>
      <c r="G98" s="334"/>
      <c r="H98" s="334"/>
      <c r="I98" s="334"/>
      <c r="J98" s="334"/>
      <c r="K98" s="760"/>
      <c r="L98" s="334"/>
      <c r="M98" s="334"/>
      <c r="N98" s="334"/>
      <c r="O98" s="334"/>
      <c r="P98" s="760"/>
      <c r="Q98" s="333"/>
    </row>
    <row r="99" spans="2:17" ht="27" customHeight="1">
      <c r="B99" s="1294" t="s">
        <v>2986</v>
      </c>
      <c r="C99" s="1294"/>
      <c r="D99" s="1294"/>
      <c r="E99" s="1294"/>
      <c r="F99" s="1294"/>
      <c r="G99" s="1294"/>
      <c r="H99" s="1294"/>
      <c r="I99" s="1294"/>
      <c r="J99" s="1294"/>
      <c r="K99" s="1294"/>
      <c r="L99" s="334"/>
      <c r="M99" s="334"/>
      <c r="N99" s="334"/>
      <c r="O99" s="334"/>
      <c r="P99" s="760"/>
      <c r="Q99" s="333"/>
    </row>
    <row r="100" spans="2:17" ht="6" customHeight="1">
      <c r="B100" s="335"/>
      <c r="C100" s="335"/>
      <c r="D100" s="335"/>
      <c r="E100" s="335"/>
      <c r="F100" s="894"/>
      <c r="G100" s="335"/>
      <c r="H100" s="335"/>
      <c r="I100" s="335"/>
      <c r="J100" s="335"/>
      <c r="K100" s="335"/>
      <c r="L100" s="334"/>
      <c r="M100" s="334"/>
      <c r="N100" s="334"/>
      <c r="O100" s="334"/>
      <c r="P100" s="760"/>
      <c r="Q100" s="333"/>
    </row>
    <row r="101" spans="2:17" ht="24" customHeight="1">
      <c r="B101" s="788" t="s">
        <v>2917</v>
      </c>
      <c r="C101" s="544"/>
      <c r="D101" s="544"/>
      <c r="E101" s="544"/>
      <c r="F101" s="895"/>
      <c r="G101" s="544"/>
      <c r="H101" s="544"/>
      <c r="I101" s="544"/>
      <c r="J101" s="544"/>
      <c r="K101" s="761"/>
      <c r="L101" s="544"/>
      <c r="M101" s="544"/>
      <c r="N101" s="544"/>
      <c r="O101" s="544"/>
      <c r="P101" s="761"/>
      <c r="Q101" s="332"/>
    </row>
    <row r="102" spans="2:17" ht="14.5" customHeight="1">
      <c r="B102" s="299" t="s">
        <v>2852</v>
      </c>
      <c r="C102" s="335"/>
      <c r="D102" s="335"/>
      <c r="E102" s="335"/>
      <c r="F102" s="894"/>
      <c r="G102" s="335"/>
      <c r="H102" s="335"/>
      <c r="I102" s="335"/>
      <c r="J102" s="335"/>
      <c r="K102" s="762"/>
      <c r="L102" s="335"/>
      <c r="M102" s="335"/>
      <c r="N102" s="335"/>
      <c r="O102" s="335"/>
      <c r="P102" s="762"/>
      <c r="Q102" s="335"/>
    </row>
    <row r="103" spans="2:17" ht="33.75" customHeight="1">
      <c r="B103" s="546" t="s">
        <v>2918</v>
      </c>
      <c r="C103" s="335"/>
      <c r="D103" s="335"/>
      <c r="E103" s="335"/>
      <c r="F103" s="894"/>
      <c r="G103" s="335"/>
      <c r="H103" s="335"/>
      <c r="I103" s="335"/>
      <c r="J103" s="335"/>
      <c r="K103" s="762"/>
      <c r="L103" s="335"/>
      <c r="M103" s="335"/>
      <c r="N103" s="335"/>
      <c r="O103" s="335"/>
      <c r="P103" s="762"/>
      <c r="Q103" s="335"/>
    </row>
    <row r="104" spans="2:17" ht="14.5" customHeight="1">
      <c r="B104" s="543" t="s">
        <v>2964</v>
      </c>
      <c r="C104" s="335"/>
      <c r="D104" s="335"/>
      <c r="E104" s="335"/>
      <c r="F104" s="894"/>
      <c r="G104" s="335"/>
      <c r="H104" s="335"/>
      <c r="I104" s="335"/>
      <c r="J104" s="335"/>
      <c r="K104" s="762"/>
      <c r="L104" s="335"/>
      <c r="M104" s="335"/>
      <c r="N104" s="335"/>
      <c r="O104" s="335"/>
      <c r="P104" s="762"/>
      <c r="Q104" s="335"/>
    </row>
    <row r="105" spans="2:17" ht="30" customHeight="1">
      <c r="B105" s="545" t="s">
        <v>2853</v>
      </c>
      <c r="C105" s="544"/>
      <c r="D105" s="544"/>
      <c r="E105" s="544"/>
      <c r="F105" s="895"/>
      <c r="G105" s="544"/>
      <c r="H105" s="544"/>
      <c r="I105" s="544"/>
      <c r="J105" s="544"/>
      <c r="K105" s="761"/>
      <c r="L105" s="544"/>
      <c r="M105" s="544"/>
      <c r="N105" s="544"/>
      <c r="O105" s="544"/>
      <c r="P105" s="761"/>
      <c r="Q105" s="332"/>
    </row>
    <row r="106" spans="2:17" ht="14.15" customHeight="1">
      <c r="B106" s="543" t="s">
        <v>2854</v>
      </c>
      <c r="C106" s="333"/>
      <c r="D106" s="333"/>
      <c r="E106" s="333"/>
      <c r="F106" s="896"/>
      <c r="G106" s="333"/>
      <c r="H106" s="333"/>
      <c r="I106" s="333"/>
      <c r="J106" s="333"/>
      <c r="K106" s="763"/>
      <c r="L106" s="333"/>
      <c r="M106" s="333"/>
      <c r="N106" s="333"/>
      <c r="O106" s="333"/>
      <c r="P106" s="763"/>
      <c r="Q106" s="333"/>
    </row>
    <row r="107" spans="2:17" ht="39.65" customHeight="1">
      <c r="B107" s="545" t="s">
        <v>1827</v>
      </c>
      <c r="C107" s="544"/>
      <c r="D107" s="544"/>
      <c r="E107" s="544"/>
      <c r="F107" s="895"/>
      <c r="G107" s="544"/>
      <c r="H107" s="544"/>
      <c r="I107" s="544"/>
      <c r="J107" s="544"/>
      <c r="K107" s="761"/>
      <c r="L107" s="544"/>
      <c r="M107" s="544"/>
      <c r="N107" s="544"/>
      <c r="O107" s="544"/>
      <c r="P107" s="761"/>
      <c r="Q107" s="332"/>
    </row>
    <row r="108" spans="2:17" ht="87" customHeight="1">
      <c r="B108" s="1292" t="s">
        <v>2911</v>
      </c>
      <c r="C108" s="1292"/>
      <c r="D108" s="1292"/>
      <c r="E108" s="1292"/>
      <c r="F108" s="1292"/>
      <c r="G108" s="1292"/>
      <c r="H108" s="1292"/>
      <c r="I108" s="1292"/>
      <c r="J108" s="1292"/>
      <c r="K108" s="1292"/>
      <c r="L108" s="1292"/>
      <c r="M108" s="1292"/>
      <c r="N108" s="1292"/>
      <c r="O108" s="1292"/>
      <c r="P108" s="1292"/>
      <c r="Q108" s="333"/>
    </row>
    <row r="109" spans="2:17" s="77" customFormat="1" ht="20.5" customHeight="1">
      <c r="B109" s="188" t="s">
        <v>2919</v>
      </c>
      <c r="C109" s="514"/>
      <c r="D109" s="514"/>
      <c r="E109" s="514"/>
      <c r="F109" s="897"/>
      <c r="G109" s="514"/>
      <c r="K109" s="908"/>
      <c r="P109" s="908"/>
    </row>
    <row r="110" spans="2:17" s="105" customFormat="1" ht="36.65" customHeight="1">
      <c r="B110" s="517" t="s">
        <v>300</v>
      </c>
      <c r="C110" s="515"/>
      <c r="D110" s="515"/>
      <c r="E110" s="515"/>
      <c r="F110" s="898"/>
      <c r="G110" s="515"/>
      <c r="K110" s="909"/>
      <c r="P110" s="909"/>
    </row>
    <row r="111" spans="2:17" s="77" customFormat="1" ht="12" customHeight="1">
      <c r="B111" s="406" t="s">
        <v>2965</v>
      </c>
      <c r="C111" s="183"/>
      <c r="D111" s="183"/>
      <c r="E111" s="183"/>
      <c r="F111" s="899"/>
      <c r="G111" s="183"/>
      <c r="K111" s="908"/>
      <c r="P111" s="908"/>
    </row>
    <row r="113" spans="2:16" ht="22" customHeight="1">
      <c r="B113" s="1164" t="s">
        <v>2856</v>
      </c>
    </row>
    <row r="114" spans="2:16" ht="15.65" customHeight="1">
      <c r="B114" s="173" t="s">
        <v>2845</v>
      </c>
      <c r="C114" s="173"/>
      <c r="D114" s="173"/>
      <c r="E114" s="173"/>
      <c r="F114" s="901"/>
      <c r="G114" s="173"/>
      <c r="H114" s="173"/>
      <c r="I114" s="173"/>
      <c r="J114" s="173"/>
      <c r="K114" s="911"/>
      <c r="L114" s="173"/>
      <c r="M114" s="173"/>
      <c r="N114" s="173"/>
      <c r="O114" s="173"/>
      <c r="P114" s="911"/>
    </row>
    <row r="115" spans="2:16" ht="10" customHeight="1">
      <c r="B115" s="516"/>
      <c r="C115" s="516"/>
      <c r="D115" s="516"/>
      <c r="E115" s="516"/>
      <c r="F115" s="902"/>
      <c r="G115" s="516"/>
      <c r="H115" s="516"/>
      <c r="I115" s="516"/>
      <c r="J115" s="516"/>
      <c r="K115" s="764"/>
      <c r="L115" s="516"/>
      <c r="M115" s="516"/>
      <c r="N115" s="516"/>
      <c r="O115" s="516"/>
      <c r="P115" s="764"/>
    </row>
    <row r="121" spans="2:16" ht="13">
      <c r="C121" s="630"/>
    </row>
  </sheetData>
  <sheetProtection algorithmName="SHA-512" hashValue="KAIief+RfrzaUse9TVzB/bNidcTLEBhu7uca0/Az0mAt3UcfvK54GBU1o/sfV5ANmJPPtjwJ5apmEUMzwCfldw==" saltValue="aohwrxCehxNsMRA+7w+8Cg==" spinCount="100000" sheet="1" objects="1" formatCells="0"/>
  <mergeCells count="24">
    <mergeCell ref="A3:N3"/>
    <mergeCell ref="A64:B67"/>
    <mergeCell ref="A68:B68"/>
    <mergeCell ref="B108:P108"/>
    <mergeCell ref="C90:K90"/>
    <mergeCell ref="M90:P90"/>
    <mergeCell ref="B99:K99"/>
    <mergeCell ref="C64:F64"/>
    <mergeCell ref="H64:K64"/>
    <mergeCell ref="M64:P64"/>
    <mergeCell ref="C79:F79"/>
    <mergeCell ref="H79:K79"/>
    <mergeCell ref="C74:F74"/>
    <mergeCell ref="C75:F75"/>
    <mergeCell ref="C77:F77"/>
    <mergeCell ref="M12:P12"/>
    <mergeCell ref="B12:B13"/>
    <mergeCell ref="H74:K74"/>
    <mergeCell ref="H75:K75"/>
    <mergeCell ref="H77:K77"/>
    <mergeCell ref="C76:F76"/>
    <mergeCell ref="C12:F12"/>
    <mergeCell ref="H12:K12"/>
    <mergeCell ref="H76:K76"/>
  </mergeCells>
  <hyperlinks>
    <hyperlink ref="B109" r:id="rId1" location="DiversiteCulturelle" xr:uid="{CCBE0E7B-4127-437C-BCB2-B5DC68BA6855}"/>
    <hyperlink ref="B75" location="'Statistiques d''emploi'!A108" display="Diversité culturelle" xr:uid="{57C637ED-1C9C-4F8D-AAEF-C50259971A27}"/>
    <hyperlink ref="B77" location="'Statistiques d''emploi'!A114" display="En situation de handicap" xr:uid="{3DFE2D4C-A612-4156-B25B-3E1E35241F9A}"/>
    <hyperlink ref="B76" location="'Statistiques d''emploi'!A111" display="Relève" xr:uid="{277B8005-6240-4753-AB7E-F5281BB373D8}"/>
    <hyperlink ref="B93" location="'Statistiques d''emploi'!A1" display="Retour vers le haut de la page" xr:uid="{22018222-A6F1-4CB9-9B81-B082CB2E5B13}"/>
  </hyperlinks>
  <printOptions horizontalCentered="1"/>
  <pageMargins left="0.23622047244094491" right="0.23622047244094491" top="0.39370078740157483" bottom="0.39370078740157483" header="0.31496062992125984" footer="0.23622047244094491"/>
  <pageSetup scale="70" fitToWidth="0" fitToHeight="0" orientation="portrait" r:id="rId2"/>
  <headerFooter>
    <oddFooter>&amp;R&amp;8Rapport final d'activité</oddFooter>
  </headerFooter>
  <rowBreaks count="1" manualBreakCount="1">
    <brk id="94" max="16383" man="1"/>
  </rowBreaks>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0AAED-C18D-4214-9C21-AFE364F6BD13}">
  <dimension ref="A1:N73"/>
  <sheetViews>
    <sheetView zoomScale="90" zoomScaleNormal="90" workbookViewId="0">
      <selection activeCell="A12" sqref="A12:M13"/>
    </sheetView>
  </sheetViews>
  <sheetFormatPr baseColWidth="10" defaultColWidth="10.81640625" defaultRowHeight="12.5"/>
  <cols>
    <col min="1" max="1" width="5.1796875" style="779" customWidth="1"/>
    <col min="2" max="2" width="0.1796875" style="779" customWidth="1"/>
    <col min="3" max="3" width="12.1796875" style="779" customWidth="1"/>
    <col min="4" max="12" width="10.81640625" style="779"/>
    <col min="13" max="13" width="5.81640625" style="779" customWidth="1"/>
    <col min="14" max="16384" width="10.81640625" style="779"/>
  </cols>
  <sheetData>
    <row r="1" spans="1:14" ht="20.5" customHeight="1">
      <c r="A1" s="337" t="s">
        <v>2980</v>
      </c>
      <c r="B1" s="338"/>
      <c r="C1" s="338"/>
      <c r="D1" s="780"/>
      <c r="E1" s="793"/>
      <c r="F1" s="793"/>
      <c r="M1" s="829" t="s">
        <v>149</v>
      </c>
    </row>
    <row r="2" spans="1:14" ht="13">
      <c r="A2" s="796"/>
      <c r="M2" s="829" t="s">
        <v>150</v>
      </c>
      <c r="N2" s="829"/>
    </row>
    <row r="3" spans="1:14" ht="19" customHeight="1">
      <c r="A3" s="796"/>
    </row>
    <row r="4" spans="1:14" ht="18.649999999999999" customHeight="1">
      <c r="A4" s="830" t="s">
        <v>1830</v>
      </c>
      <c r="D4" s="565" t="str">
        <f>IF(AND('Identification '!$F$11="",'Identification '!$F$15&lt;&gt;""),'Identification '!$F$15,IF('Identification '!$F$11="","",IF('Identification '!$F$13="Inscrire le nom de votre organisme dans la cellule F15",'Identification '!$F$15,'Identification '!$F$13)))</f>
        <v/>
      </c>
      <c r="E4" s="565"/>
      <c r="F4" s="565"/>
      <c r="G4" s="565"/>
      <c r="H4" s="565"/>
      <c r="I4" s="565"/>
      <c r="J4" s="565"/>
      <c r="K4" s="565"/>
      <c r="L4" s="565"/>
      <c r="M4" s="565"/>
    </row>
    <row r="5" spans="1:14" ht="14.5">
      <c r="A5" s="831"/>
    </row>
    <row r="6" spans="1:14" ht="14.5">
      <c r="A6" s="831"/>
    </row>
    <row r="7" spans="1:14" ht="15.5">
      <c r="A7" s="832" t="str">
        <f>"1. Bilan d'activités "&amp;'Identification '!D7</f>
        <v>1. Bilan d'activités 2025-2026</v>
      </c>
      <c r="B7" s="793"/>
      <c r="C7" s="540"/>
      <c r="D7" s="540"/>
      <c r="E7" s="540"/>
      <c r="F7" s="540"/>
      <c r="G7" s="540"/>
      <c r="H7" s="540"/>
      <c r="I7" s="540"/>
      <c r="J7" s="793"/>
      <c r="K7" s="793"/>
      <c r="L7" s="793"/>
      <c r="M7" s="793"/>
    </row>
    <row r="8" spans="1:14" ht="24" customHeight="1" thickBot="1">
      <c r="A8" s="833"/>
      <c r="B8" s="834"/>
      <c r="C8" s="835"/>
      <c r="D8" s="835"/>
      <c r="E8" s="835"/>
      <c r="F8" s="835"/>
      <c r="G8" s="835"/>
      <c r="H8" s="835"/>
      <c r="I8" s="835"/>
    </row>
    <row r="9" spans="1:14" s="839" customFormat="1" ht="22" customHeight="1">
      <c r="A9" s="836" t="s">
        <v>1837</v>
      </c>
      <c r="B9" s="837"/>
      <c r="C9" s="837"/>
      <c r="D9" s="837"/>
      <c r="E9" s="837"/>
      <c r="F9" s="837"/>
      <c r="G9" s="837"/>
      <c r="H9" s="837"/>
      <c r="I9" s="837"/>
      <c r="J9" s="837"/>
      <c r="K9" s="837"/>
      <c r="L9" s="837"/>
      <c r="M9" s="838"/>
    </row>
    <row r="10" spans="1:14" ht="28.5" customHeight="1" thickBot="1">
      <c r="A10" s="1303" t="s">
        <v>2969</v>
      </c>
      <c r="B10" s="1304"/>
      <c r="C10" s="1304"/>
      <c r="D10" s="1304"/>
      <c r="E10" s="1304"/>
      <c r="F10" s="1304"/>
      <c r="G10" s="1304"/>
      <c r="H10" s="1304"/>
      <c r="I10" s="1304"/>
      <c r="J10" s="1304"/>
      <c r="K10" s="1304"/>
      <c r="L10" s="1304"/>
      <c r="M10" s="1305"/>
    </row>
    <row r="11" spans="1:14" ht="6" customHeight="1" thickBot="1">
      <c r="A11" s="1306"/>
      <c r="B11" s="1306"/>
      <c r="C11" s="1306"/>
      <c r="D11" s="1306"/>
      <c r="E11" s="1306"/>
      <c r="F11" s="1306"/>
      <c r="G11" s="1306"/>
      <c r="H11" s="1306"/>
      <c r="I11" s="1306"/>
      <c r="J11" s="1306"/>
      <c r="K11" s="1306"/>
      <c r="L11" s="1306"/>
      <c r="M11" s="1306"/>
    </row>
    <row r="12" spans="1:14" ht="409.5" customHeight="1">
      <c r="A12" s="1307"/>
      <c r="B12" s="1308"/>
      <c r="C12" s="1308"/>
      <c r="D12" s="1308"/>
      <c r="E12" s="1308"/>
      <c r="F12" s="1308"/>
      <c r="G12" s="1308"/>
      <c r="H12" s="1308"/>
      <c r="I12" s="1308"/>
      <c r="J12" s="1308"/>
      <c r="K12" s="1308"/>
      <c r="L12" s="1308"/>
      <c r="M12" s="1309"/>
    </row>
    <row r="13" spans="1:14" s="803" customFormat="1" ht="301" customHeight="1" thickBot="1">
      <c r="A13" s="1310"/>
      <c r="B13" s="1311"/>
      <c r="C13" s="1311"/>
      <c r="D13" s="1311"/>
      <c r="E13" s="1311"/>
      <c r="F13" s="1311"/>
      <c r="G13" s="1311"/>
      <c r="H13" s="1311"/>
      <c r="I13" s="1311"/>
      <c r="J13" s="1311"/>
      <c r="K13" s="1311"/>
      <c r="L13" s="1311"/>
      <c r="M13" s="1312"/>
    </row>
    <row r="14" spans="1:14" s="803" customFormat="1" ht="16.5" customHeight="1">
      <c r="A14" s="1313"/>
      <c r="B14" s="1313"/>
      <c r="C14" s="1313"/>
      <c r="D14" s="1313"/>
      <c r="E14" s="1313"/>
      <c r="F14" s="1313"/>
      <c r="G14" s="1313"/>
      <c r="H14" s="1313"/>
      <c r="I14" s="1313"/>
      <c r="J14" s="1313"/>
      <c r="K14" s="1313"/>
      <c r="L14" s="1313"/>
      <c r="M14" s="1313"/>
    </row>
    <row r="16" spans="1:14" ht="29.5" customHeight="1"/>
    <row r="17" spans="1:13" ht="18">
      <c r="A17" s="337" t="str">
        <f>"2. Programme d'activités "&amp; CONCATENATE(LEFT('Identification '!$D$7,4)+1,"-",RIGHT('Identification '!$D$7,4)+1)</f>
        <v>2. Programme d'activités 2026-2027</v>
      </c>
      <c r="B17" s="793"/>
      <c r="C17" s="540"/>
      <c r="D17" s="540"/>
      <c r="E17" s="540"/>
      <c r="F17" s="540"/>
      <c r="G17" s="540"/>
      <c r="H17" s="540"/>
      <c r="I17" s="540"/>
      <c r="J17" s="540"/>
      <c r="K17" s="540"/>
      <c r="L17" s="540"/>
      <c r="M17" s="540"/>
    </row>
    <row r="19" spans="1:13" ht="7" customHeight="1" thickBot="1">
      <c r="B19" s="794"/>
      <c r="C19" s="794"/>
      <c r="D19" s="794"/>
      <c r="E19" s="794"/>
      <c r="F19" s="794"/>
      <c r="G19" s="794"/>
    </row>
    <row r="20" spans="1:13" ht="22" customHeight="1" thickBot="1">
      <c r="A20" s="836" t="s">
        <v>2981</v>
      </c>
      <c r="B20" s="840"/>
      <c r="C20" s="840"/>
      <c r="D20" s="840"/>
      <c r="E20" s="840"/>
      <c r="F20" s="840"/>
      <c r="G20" s="840"/>
      <c r="H20" s="840"/>
      <c r="I20" s="840"/>
      <c r="J20" s="840"/>
      <c r="K20" s="840"/>
      <c r="L20" s="840"/>
      <c r="M20" s="841"/>
    </row>
    <row r="21" spans="1:13" ht="7.5" customHeight="1" thickBot="1"/>
    <row r="22" spans="1:13" ht="409.5" customHeight="1">
      <c r="A22" s="1307"/>
      <c r="B22" s="1308"/>
      <c r="C22" s="1308"/>
      <c r="D22" s="1308"/>
      <c r="E22" s="1308"/>
      <c r="F22" s="1308"/>
      <c r="G22" s="1308"/>
      <c r="H22" s="1308"/>
      <c r="I22" s="1308"/>
      <c r="J22" s="1308"/>
      <c r="K22" s="1308"/>
      <c r="L22" s="1308"/>
      <c r="M22" s="1309"/>
    </row>
    <row r="23" spans="1:13">
      <c r="A23" s="1314"/>
      <c r="B23" s="1315"/>
      <c r="C23" s="1315"/>
      <c r="D23" s="1315"/>
      <c r="E23" s="1315"/>
      <c r="F23" s="1315"/>
      <c r="G23" s="1315"/>
      <c r="H23" s="1315"/>
      <c r="I23" s="1315"/>
      <c r="J23" s="1315"/>
      <c r="K23" s="1315"/>
      <c r="L23" s="1315"/>
      <c r="M23" s="1316"/>
    </row>
    <row r="24" spans="1:13" s="803" customFormat="1" ht="300.5" customHeight="1" thickBot="1">
      <c r="A24" s="1310"/>
      <c r="B24" s="1311"/>
      <c r="C24" s="1311"/>
      <c r="D24" s="1311"/>
      <c r="E24" s="1311"/>
      <c r="F24" s="1311"/>
      <c r="G24" s="1311"/>
      <c r="H24" s="1311"/>
      <c r="I24" s="1311"/>
      <c r="J24" s="1311"/>
      <c r="K24" s="1311"/>
      <c r="L24" s="1311"/>
      <c r="M24" s="1312"/>
    </row>
    <row r="25" spans="1:13" s="803" customFormat="1">
      <c r="A25" s="1302"/>
      <c r="B25" s="1302"/>
      <c r="C25" s="1302"/>
      <c r="D25" s="1302"/>
      <c r="E25" s="1302"/>
      <c r="F25" s="1302"/>
      <c r="G25" s="1302"/>
      <c r="H25" s="1302"/>
      <c r="I25" s="1302"/>
      <c r="J25" s="1302"/>
      <c r="K25" s="1302"/>
      <c r="L25" s="1302"/>
      <c r="M25" s="1302"/>
    </row>
    <row r="26" spans="1:13" s="803" customFormat="1">
      <c r="A26" s="1302"/>
      <c r="B26" s="1302"/>
      <c r="C26" s="1302"/>
      <c r="D26" s="1302"/>
      <c r="E26" s="1302"/>
      <c r="F26" s="1302"/>
      <c r="G26" s="1302"/>
      <c r="H26" s="1302"/>
      <c r="I26" s="1302"/>
      <c r="J26" s="1302"/>
      <c r="K26" s="1302"/>
      <c r="L26" s="1302"/>
      <c r="M26" s="1302"/>
    </row>
    <row r="73" spans="1:1" ht="13">
      <c r="A73" s="794"/>
    </row>
  </sheetData>
  <sheetProtection algorithmName="SHA-512" hashValue="2JxGHINPxXS5BXij8wvVWnJkpZCQTktT7GekfNN5tyXgu9R70dCsJ2+jTzZ3+4wILCf3/6oAwiboYv0LP+o6ZQ==" saltValue="iTRYxZZKlw6Hadzdegc/kg==" spinCount="100000" sheet="1" objects="1" formatCells="0" formatRows="0"/>
  <mergeCells count="7">
    <mergeCell ref="A26:M26"/>
    <mergeCell ref="A10:M10"/>
    <mergeCell ref="A11:M11"/>
    <mergeCell ref="A12:M13"/>
    <mergeCell ref="A14:M14"/>
    <mergeCell ref="A22:M24"/>
    <mergeCell ref="A25:M2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euil51">
    <pageSetUpPr fitToPage="1"/>
  </sheetPr>
  <dimension ref="A1:Q180"/>
  <sheetViews>
    <sheetView showGridLines="0" showZeros="0" zoomScale="90" zoomScaleNormal="90" zoomScaleSheetLayoutView="100" workbookViewId="0">
      <selection activeCell="D15" sqref="D15"/>
    </sheetView>
  </sheetViews>
  <sheetFormatPr baseColWidth="10" defaultRowHeight="12.5"/>
  <cols>
    <col min="1" max="1" width="22.54296875" style="30" customWidth="1"/>
    <col min="2" max="2" width="40.1796875" style="30" customWidth="1"/>
    <col min="3" max="3" width="1.26953125" customWidth="1"/>
    <col min="4" max="4" width="13.1796875" customWidth="1"/>
    <col min="5" max="5" width="2.81640625" customWidth="1"/>
    <col min="6" max="6" width="6.81640625" style="29" bestFit="1" customWidth="1"/>
    <col min="7" max="7" width="7.1796875" customWidth="1"/>
    <col min="8" max="8" width="13.1796875" customWidth="1"/>
    <col min="9" max="9" width="2.81640625" customWidth="1"/>
    <col min="10" max="10" width="6.453125" style="29" customWidth="1"/>
    <col min="11" max="11" width="3.54296875" customWidth="1"/>
    <col min="12" max="12" width="4.1796875" customWidth="1"/>
    <col min="13" max="13" width="1.26953125" customWidth="1"/>
    <col min="14" max="14" width="60.54296875" style="459" customWidth="1"/>
  </cols>
  <sheetData>
    <row r="1" spans="1:16" s="22" customFormat="1" ht="26.25" customHeight="1">
      <c r="A1" s="357" t="s">
        <v>93</v>
      </c>
      <c r="B1" s="357"/>
      <c r="G1" s="21"/>
      <c r="L1" s="35" t="s">
        <v>149</v>
      </c>
      <c r="N1" s="426"/>
      <c r="O1" s="68"/>
    </row>
    <row r="2" spans="1:16" s="22" customFormat="1" ht="13.5" customHeight="1">
      <c r="A2" s="21"/>
      <c r="B2" s="21"/>
      <c r="C2" s="75"/>
      <c r="D2" s="75"/>
      <c r="E2" s="75"/>
      <c r="F2" s="75"/>
      <c r="G2" s="21"/>
      <c r="H2" s="75"/>
      <c r="I2" s="75"/>
      <c r="J2" s="75"/>
      <c r="K2" s="75"/>
      <c r="L2" s="69" t="s">
        <v>150</v>
      </c>
      <c r="M2" s="75"/>
      <c r="N2" s="426"/>
    </row>
    <row r="3" spans="1:16" s="22" customFormat="1" ht="12.75" customHeight="1">
      <c r="A3" s="21"/>
      <c r="B3" s="21"/>
      <c r="C3" s="75"/>
      <c r="D3" s="75"/>
      <c r="E3" s="75"/>
      <c r="F3" s="75"/>
      <c r="G3" s="21"/>
      <c r="H3" s="75"/>
      <c r="I3" s="75"/>
      <c r="J3" s="75"/>
      <c r="K3" s="75"/>
      <c r="L3" s="75"/>
      <c r="M3" s="75"/>
      <c r="N3" s="451"/>
    </row>
    <row r="4" spans="1:16" ht="20.149999999999999" customHeight="1">
      <c r="A4" s="26" t="s">
        <v>97</v>
      </c>
      <c r="B4" s="565" t="str">
        <f>IF(AND('Identification '!$F$11="",'Identification '!$F$15&lt;&gt;""),'Identification '!$F$15,IF('Identification '!$F$11="","",IF('Identification '!$F$13="Inscrire le nom de votre organisme dans la cellule F15",'Identification '!$F$15,'Identification '!$F$13)))</f>
        <v/>
      </c>
      <c r="C4" s="565"/>
      <c r="D4" s="565"/>
      <c r="E4" s="565"/>
      <c r="F4" s="565"/>
      <c r="G4" s="565"/>
      <c r="H4" s="565"/>
      <c r="I4" s="565"/>
      <c r="J4"/>
      <c r="M4" s="36"/>
      <c r="N4" s="36"/>
    </row>
    <row r="5" spans="1:16" s="77" customFormat="1" ht="20.149999999999999" customHeight="1">
      <c r="A5" s="23" t="s">
        <v>77</v>
      </c>
      <c r="B5" s="470">
        <f>'Identification '!F21</f>
        <v>0</v>
      </c>
      <c r="C5" s="36"/>
      <c r="F5" s="17"/>
      <c r="J5" s="17"/>
      <c r="N5" s="411"/>
    </row>
    <row r="6" spans="1:16" s="77" customFormat="1" ht="13" customHeight="1">
      <c r="A6" s="23"/>
      <c r="B6" s="379"/>
      <c r="C6" s="36"/>
      <c r="F6" s="19"/>
      <c r="J6" s="19"/>
      <c r="N6" s="452"/>
    </row>
    <row r="7" spans="1:16" s="77" customFormat="1" ht="18.649999999999999" customHeight="1">
      <c r="A7" s="37"/>
      <c r="B7" s="36"/>
      <c r="C7" s="36"/>
      <c r="D7" s="1319" t="str">
        <f>'Identification '!D7</f>
        <v>2025-2026</v>
      </c>
      <c r="E7" s="1320"/>
      <c r="F7" s="1321"/>
      <c r="G7" s="174"/>
      <c r="H7" s="1319" t="str">
        <f>CONCATENATE(LEFT('Identification '!D7,4)+1,"-",RIGHT('Identification '!D7,4)+1)</f>
        <v>2026-2027</v>
      </c>
      <c r="I7" s="1322"/>
      <c r="J7" s="1323"/>
      <c r="K7" s="174"/>
      <c r="L7" s="450"/>
      <c r="M7" s="450"/>
      <c r="N7" s="395" t="s">
        <v>1852</v>
      </c>
      <c r="O7" s="469"/>
      <c r="P7" s="469"/>
    </row>
    <row r="8" spans="1:16" s="78" customFormat="1" ht="14.15" customHeight="1">
      <c r="C8" s="23"/>
      <c r="D8" s="1324" t="s">
        <v>294</v>
      </c>
      <c r="E8" s="1325"/>
      <c r="F8" s="1326"/>
      <c r="G8" s="79"/>
      <c r="H8" s="1324" t="s">
        <v>295</v>
      </c>
      <c r="I8" s="1325"/>
      <c r="J8" s="1326"/>
      <c r="K8" s="79"/>
      <c r="L8" s="372"/>
      <c r="M8" s="372"/>
      <c r="N8" s="453"/>
    </row>
    <row r="9" spans="1:16" s="77" customFormat="1" ht="11.25" customHeight="1">
      <c r="A9" s="37"/>
      <c r="B9" s="33"/>
      <c r="C9" s="23"/>
      <c r="D9" s="1327"/>
      <c r="E9" s="1328"/>
      <c r="F9" s="1329"/>
      <c r="H9" s="1327"/>
      <c r="I9" s="1328"/>
      <c r="J9" s="1329"/>
      <c r="L9" s="1342"/>
      <c r="M9" s="1342"/>
      <c r="N9" s="1342"/>
    </row>
    <row r="10" spans="1:16" s="77" customFormat="1" ht="13.5" customHeight="1">
      <c r="A10" s="37"/>
      <c r="B10" s="33"/>
      <c r="C10" s="23"/>
      <c r="D10" s="380" t="s">
        <v>18</v>
      </c>
      <c r="E10" s="381"/>
      <c r="F10" s="382" t="s">
        <v>19</v>
      </c>
      <c r="G10" s="80"/>
      <c r="H10" s="380" t="s">
        <v>18</v>
      </c>
      <c r="I10" s="381"/>
      <c r="J10" s="382" t="s">
        <v>19</v>
      </c>
      <c r="K10" s="80"/>
      <c r="L10" s="358"/>
      <c r="M10" s="358"/>
      <c r="N10" s="454"/>
    </row>
    <row r="11" spans="1:16" s="77" customFormat="1" ht="13.5" customHeight="1">
      <c r="A11" s="37"/>
      <c r="B11" s="33"/>
      <c r="C11" s="23"/>
      <c r="D11" s="80"/>
      <c r="E11" s="80"/>
      <c r="F11" s="194"/>
      <c r="G11" s="80"/>
      <c r="H11" s="80"/>
      <c r="I11" s="80"/>
      <c r="J11" s="194"/>
      <c r="K11" s="80"/>
      <c r="L11" s="358"/>
      <c r="M11" s="358"/>
      <c r="N11" s="455"/>
    </row>
    <row r="12" spans="1:16" s="7" customFormat="1" ht="11.5">
      <c r="A12" s="16" t="s">
        <v>245</v>
      </c>
      <c r="B12" s="16"/>
      <c r="F12" s="235"/>
      <c r="J12" s="235"/>
      <c r="L12" s="359"/>
      <c r="M12" s="359"/>
      <c r="N12" s="456"/>
    </row>
    <row r="13" spans="1:16" s="7" customFormat="1" ht="17.5" customHeight="1">
      <c r="A13" s="402" t="s">
        <v>20</v>
      </c>
      <c r="B13" s="3"/>
      <c r="F13" s="70"/>
      <c r="J13" s="70"/>
      <c r="L13" s="359"/>
      <c r="M13" s="359"/>
      <c r="N13" s="457"/>
    </row>
    <row r="14" spans="1:16" s="7" customFormat="1" ht="11.5">
      <c r="A14" s="3" t="s">
        <v>0</v>
      </c>
      <c r="B14" s="3"/>
      <c r="F14" s="235"/>
      <c r="J14" s="235"/>
      <c r="L14" s="359"/>
      <c r="M14" s="359"/>
      <c r="N14" s="456"/>
    </row>
    <row r="15" spans="1:16" s="7" customFormat="1" ht="13.5" customHeight="1">
      <c r="A15" s="81" t="s">
        <v>85</v>
      </c>
      <c r="B15" s="81"/>
      <c r="D15" s="199"/>
      <c r="F15" s="137" t="str">
        <f>IF(D15=0,"",D15/D$69)</f>
        <v/>
      </c>
      <c r="H15" s="199"/>
      <c r="J15" s="137" t="str">
        <f t="shared" ref="J15:J22" si="0">IF(H15=0,"",H15/H$69)</f>
        <v/>
      </c>
      <c r="L15" s="360"/>
      <c r="M15" s="359"/>
      <c r="N15" s="460"/>
    </row>
    <row r="16" spans="1:16" s="7" customFormat="1" ht="11.5">
      <c r="A16" s="81" t="s">
        <v>86</v>
      </c>
      <c r="B16" s="81"/>
      <c r="D16" s="200"/>
      <c r="F16" s="136" t="str">
        <f>IF(D16=0,"",D16/D$69)</f>
        <v/>
      </c>
      <c r="H16" s="200"/>
      <c r="J16" s="136" t="str">
        <f t="shared" si="0"/>
        <v/>
      </c>
      <c r="L16" s="360"/>
      <c r="M16" s="359"/>
      <c r="N16" s="460"/>
    </row>
    <row r="17" spans="1:14" s="7" customFormat="1" ht="11.5">
      <c r="A17" s="81" t="s">
        <v>87</v>
      </c>
      <c r="B17" s="81"/>
      <c r="D17" s="199"/>
      <c r="F17" s="137" t="str">
        <f>IF(D17=0,"",D17/D$69)</f>
        <v/>
      </c>
      <c r="H17" s="199"/>
      <c r="J17" s="137" t="str">
        <f t="shared" si="0"/>
        <v/>
      </c>
      <c r="L17" s="360"/>
      <c r="M17" s="359"/>
      <c r="N17" s="460"/>
    </row>
    <row r="18" spans="1:14" s="7" customFormat="1" ht="11.5">
      <c r="A18" s="81" t="s">
        <v>105</v>
      </c>
      <c r="B18" s="81"/>
      <c r="D18" s="200"/>
      <c r="F18" s="136" t="str">
        <f>IF(D18=0,"",D18/D$69)</f>
        <v/>
      </c>
      <c r="H18" s="200"/>
      <c r="J18" s="136" t="str">
        <f t="shared" si="0"/>
        <v/>
      </c>
      <c r="L18" s="360"/>
      <c r="M18" s="359"/>
      <c r="N18" s="460"/>
    </row>
    <row r="19" spans="1:14" s="7" customFormat="1" ht="11.5">
      <c r="A19" s="1076" t="s">
        <v>88</v>
      </c>
      <c r="B19" s="1076"/>
      <c r="D19" s="200"/>
      <c r="E19" s="9"/>
      <c r="F19" s="136" t="str">
        <f>IF(D19=0,"",D19/D$69)</f>
        <v/>
      </c>
      <c r="H19" s="200"/>
      <c r="I19" s="9"/>
      <c r="J19" s="136" t="str">
        <f t="shared" si="0"/>
        <v/>
      </c>
      <c r="L19" s="361"/>
      <c r="M19" s="362"/>
      <c r="N19" s="461"/>
    </row>
    <row r="20" spans="1:14" s="7" customFormat="1" ht="10.5" customHeight="1">
      <c r="A20" s="1317"/>
      <c r="B20" s="1317"/>
      <c r="D20" s="199"/>
      <c r="F20" s="137" t="str">
        <f t="shared" ref="F20:F22" si="1">IF(D20=0,"",D20/D$69)</f>
        <v/>
      </c>
      <c r="H20" s="199"/>
      <c r="J20" s="137" t="str">
        <f t="shared" si="0"/>
        <v/>
      </c>
      <c r="L20" s="360"/>
      <c r="M20" s="359"/>
      <c r="N20" s="460"/>
    </row>
    <row r="21" spans="1:14" s="7" customFormat="1" ht="10.5" customHeight="1">
      <c r="A21" s="1317"/>
      <c r="B21" s="1317"/>
      <c r="D21" s="200"/>
      <c r="F21" s="136" t="str">
        <f t="shared" si="1"/>
        <v/>
      </c>
      <c r="H21" s="200"/>
      <c r="J21" s="136" t="str">
        <f t="shared" si="0"/>
        <v/>
      </c>
      <c r="L21" s="360"/>
      <c r="M21" s="359"/>
      <c r="N21" s="460"/>
    </row>
    <row r="22" spans="1:14" s="7" customFormat="1" ht="10.5" customHeight="1">
      <c r="A22" s="1317"/>
      <c r="B22" s="1317"/>
      <c r="D22" s="200"/>
      <c r="F22" s="136" t="str">
        <f t="shared" si="1"/>
        <v/>
      </c>
      <c r="H22" s="200"/>
      <c r="J22" s="136" t="str">
        <f t="shared" si="0"/>
        <v/>
      </c>
      <c r="L22" s="360"/>
      <c r="M22" s="359"/>
      <c r="N22" s="460"/>
    </row>
    <row r="23" spans="1:14" s="7" customFormat="1" ht="14.5" customHeight="1">
      <c r="A23" s="82"/>
      <c r="B23" s="86" t="s">
        <v>14</v>
      </c>
      <c r="C23" s="1"/>
      <c r="D23" s="212">
        <f>SUM(D15:D22)</f>
        <v>0</v>
      </c>
      <c r="E23" s="11"/>
      <c r="F23" s="213" t="str">
        <f>IF(D23=0,"",D23/D$69)</f>
        <v/>
      </c>
      <c r="G23" s="1"/>
      <c r="H23" s="212">
        <f>SUM(H15:H22)</f>
        <v>0</v>
      </c>
      <c r="I23" s="11"/>
      <c r="J23" s="213" t="str">
        <f>IF(H23=0,"",H23/H$69)</f>
        <v/>
      </c>
      <c r="K23" s="1"/>
      <c r="L23" s="363"/>
      <c r="M23" s="364"/>
      <c r="N23" s="462"/>
    </row>
    <row r="24" spans="1:14" s="7" customFormat="1" ht="18" customHeight="1">
      <c r="A24" s="83" t="s">
        <v>35</v>
      </c>
      <c r="B24" s="83"/>
      <c r="D24" s="195"/>
      <c r="E24" s="9"/>
      <c r="F24" s="236"/>
      <c r="H24" s="195"/>
      <c r="I24" s="9"/>
      <c r="J24" s="236"/>
      <c r="L24" s="361"/>
      <c r="M24" s="362"/>
      <c r="N24" s="460"/>
    </row>
    <row r="25" spans="1:14" s="7" customFormat="1" ht="12" customHeight="1">
      <c r="A25" s="84" t="s">
        <v>36</v>
      </c>
      <c r="B25" s="84"/>
      <c r="D25" s="199"/>
      <c r="E25" s="9"/>
      <c r="F25" s="137" t="str">
        <f t="shared" ref="F25:F30" si="2">IF(D25=0,"",D25/D$69)</f>
        <v/>
      </c>
      <c r="H25" s="199"/>
      <c r="I25" s="9"/>
      <c r="J25" s="137" t="str">
        <f t="shared" ref="J25:J30" si="3">IF(H25=0,"",H25/H$69)</f>
        <v/>
      </c>
      <c r="L25" s="360"/>
      <c r="M25" s="362"/>
      <c r="N25" s="460"/>
    </row>
    <row r="26" spans="1:14" s="7" customFormat="1" ht="12" customHeight="1">
      <c r="A26" s="27" t="s">
        <v>37</v>
      </c>
      <c r="B26" s="27"/>
      <c r="D26" s="200"/>
      <c r="E26" s="9"/>
      <c r="F26" s="136" t="str">
        <f t="shared" si="2"/>
        <v/>
      </c>
      <c r="H26" s="200"/>
      <c r="I26" s="9"/>
      <c r="J26" s="136" t="str">
        <f t="shared" si="3"/>
        <v/>
      </c>
      <c r="L26" s="360"/>
      <c r="M26" s="362"/>
      <c r="N26" s="460"/>
    </row>
    <row r="27" spans="1:14" s="7" customFormat="1" ht="12" customHeight="1">
      <c r="A27" s="27" t="s">
        <v>38</v>
      </c>
      <c r="B27" s="27"/>
      <c r="D27" s="200"/>
      <c r="E27" s="9"/>
      <c r="F27" s="136" t="str">
        <f t="shared" si="2"/>
        <v/>
      </c>
      <c r="H27" s="200"/>
      <c r="I27" s="9"/>
      <c r="J27" s="136" t="str">
        <f t="shared" si="3"/>
        <v/>
      </c>
      <c r="L27" s="360"/>
      <c r="M27" s="362"/>
      <c r="N27" s="460"/>
    </row>
    <row r="28" spans="1:14" s="7" customFormat="1" ht="12" customHeight="1">
      <c r="A28" s="27" t="s">
        <v>39</v>
      </c>
      <c r="B28" s="27"/>
      <c r="D28" s="200"/>
      <c r="E28" s="9"/>
      <c r="F28" s="136" t="str">
        <f t="shared" si="2"/>
        <v/>
      </c>
      <c r="H28" s="200"/>
      <c r="I28" s="9"/>
      <c r="J28" s="136" t="str">
        <f t="shared" si="3"/>
        <v/>
      </c>
      <c r="L28" s="360"/>
      <c r="M28" s="362"/>
      <c r="N28" s="460"/>
    </row>
    <row r="29" spans="1:14" s="7" customFormat="1" ht="12" customHeight="1">
      <c r="A29" s="27" t="s">
        <v>40</v>
      </c>
      <c r="B29" s="27"/>
      <c r="D29" s="200"/>
      <c r="E29" s="9"/>
      <c r="F29" s="136" t="str">
        <f t="shared" si="2"/>
        <v/>
      </c>
      <c r="H29" s="200"/>
      <c r="I29" s="9"/>
      <c r="J29" s="136" t="str">
        <f t="shared" si="3"/>
        <v/>
      </c>
      <c r="L29" s="360"/>
      <c r="M29" s="362"/>
      <c r="N29" s="460"/>
    </row>
    <row r="30" spans="1:14" s="7" customFormat="1" ht="12" customHeight="1">
      <c r="A30" s="37" t="s">
        <v>41</v>
      </c>
      <c r="B30" s="37"/>
      <c r="D30" s="200"/>
      <c r="E30" s="9"/>
      <c r="F30" s="136" t="str">
        <f t="shared" si="2"/>
        <v/>
      </c>
      <c r="H30" s="200"/>
      <c r="I30" s="9"/>
      <c r="J30" s="136" t="str">
        <f t="shared" si="3"/>
        <v/>
      </c>
      <c r="L30" s="360"/>
      <c r="M30" s="362"/>
      <c r="N30" s="460"/>
    </row>
    <row r="31" spans="1:14" s="7" customFormat="1" ht="12" customHeight="1">
      <c r="A31" s="82"/>
      <c r="B31" s="86" t="s">
        <v>14</v>
      </c>
      <c r="C31" s="1"/>
      <c r="D31" s="212">
        <f>SUM(D25:D30)</f>
        <v>0</v>
      </c>
      <c r="E31" s="11"/>
      <c r="F31" s="213" t="str">
        <f>IF(D31=0,"",D31/D$69)</f>
        <v/>
      </c>
      <c r="G31" s="1"/>
      <c r="H31" s="212">
        <f>SUM(H25:H30)</f>
        <v>0</v>
      </c>
      <c r="I31" s="11"/>
      <c r="J31" s="213" t="str">
        <f>IF(H31=0,"",H31/H$69)</f>
        <v/>
      </c>
      <c r="K31" s="1"/>
      <c r="L31" s="363"/>
      <c r="M31" s="364"/>
      <c r="N31" s="462"/>
    </row>
    <row r="32" spans="1:14" s="7" customFormat="1" ht="12" customHeight="1">
      <c r="A32" s="2"/>
      <c r="B32" s="86" t="s">
        <v>102</v>
      </c>
      <c r="D32" s="214">
        <f>D23+D31</f>
        <v>0</v>
      </c>
      <c r="E32" s="9"/>
      <c r="F32" s="208" t="str">
        <f>IF(D32=0,"",D32/D$69)</f>
        <v/>
      </c>
      <c r="H32" s="214">
        <f>H23+H31</f>
        <v>0</v>
      </c>
      <c r="I32" s="9"/>
      <c r="J32" s="208" t="str">
        <f>IF(H32=0,"",H32/H$69)</f>
        <v/>
      </c>
      <c r="L32" s="363"/>
      <c r="M32" s="362"/>
      <c r="N32" s="462"/>
    </row>
    <row r="33" spans="1:14" s="7" customFormat="1" ht="25.5" customHeight="1">
      <c r="A33" s="401" t="s">
        <v>42</v>
      </c>
      <c r="B33" s="13"/>
      <c r="D33" s="195"/>
      <c r="E33" s="9"/>
      <c r="F33" s="236"/>
      <c r="H33" s="195"/>
      <c r="I33" s="9"/>
      <c r="J33" s="236"/>
      <c r="L33" s="361"/>
      <c r="M33" s="362"/>
      <c r="N33" s="460"/>
    </row>
    <row r="34" spans="1:14" s="7" customFormat="1" ht="12" customHeight="1">
      <c r="A34" s="3" t="s">
        <v>43</v>
      </c>
      <c r="B34" s="3"/>
      <c r="D34" s="195"/>
      <c r="E34" s="9"/>
      <c r="F34" s="236"/>
      <c r="H34" s="195"/>
      <c r="I34" s="9"/>
      <c r="J34" s="236"/>
      <c r="L34" s="361"/>
      <c r="M34" s="362"/>
      <c r="N34" s="460"/>
    </row>
    <row r="35" spans="1:14" s="7" customFormat="1" ht="12" customHeight="1">
      <c r="A35" s="84" t="s">
        <v>44</v>
      </c>
      <c r="B35" s="84"/>
      <c r="D35" s="195"/>
      <c r="E35" s="9"/>
      <c r="F35" s="236" t="str">
        <f>IF(D35=0,"",D35/D$69)</f>
        <v/>
      </c>
      <c r="H35" s="202"/>
      <c r="I35" s="9"/>
      <c r="J35" s="236" t="str">
        <f>IF(H35=0,"",H35/H$69)</f>
        <v/>
      </c>
      <c r="L35" s="361"/>
      <c r="M35" s="362"/>
      <c r="N35" s="460"/>
    </row>
    <row r="36" spans="1:14" s="7" customFormat="1" ht="12" customHeight="1">
      <c r="A36" s="110" t="s">
        <v>244</v>
      </c>
      <c r="B36" s="27"/>
      <c r="D36" s="199"/>
      <c r="E36" s="9"/>
      <c r="F36" s="139" t="str">
        <f>IF(D36=0,"",D36/D$69)</f>
        <v/>
      </c>
      <c r="H36" s="199"/>
      <c r="I36" s="9"/>
      <c r="J36" s="139" t="str">
        <f>IF(H36=0,"",H36/H$69)</f>
        <v/>
      </c>
      <c r="L36" s="360"/>
      <c r="M36" s="362"/>
      <c r="N36" s="460"/>
    </row>
    <row r="37" spans="1:14" s="7" customFormat="1" ht="12" customHeight="1">
      <c r="A37" s="50" t="s">
        <v>140</v>
      </c>
      <c r="B37" s="27"/>
      <c r="D37" s="200"/>
      <c r="E37" s="9"/>
      <c r="F37" s="136" t="str">
        <f>IF(D37=0,"",D37/D$69)</f>
        <v/>
      </c>
      <c r="H37" s="200"/>
      <c r="I37" s="9"/>
      <c r="J37" s="136" t="str">
        <f>IF(H37=0,"",H37/H$69)</f>
        <v/>
      </c>
      <c r="L37" s="360"/>
      <c r="M37" s="362"/>
      <c r="N37" s="460"/>
    </row>
    <row r="38" spans="1:14" s="7" customFormat="1" ht="12" customHeight="1">
      <c r="A38" s="1100" t="s">
        <v>45</v>
      </c>
      <c r="B38" s="410"/>
      <c r="D38" s="200"/>
      <c r="E38" s="9"/>
      <c r="F38" s="136" t="str">
        <f>IF(D38=0,"",D38/D$69)</f>
        <v/>
      </c>
      <c r="H38" s="200"/>
      <c r="I38" s="9"/>
      <c r="J38" s="136" t="str">
        <f>IF(H38=0,"",H38/H$69)</f>
        <v/>
      </c>
      <c r="L38" s="361"/>
      <c r="M38" s="362"/>
      <c r="N38" s="463"/>
    </row>
    <row r="39" spans="1:14" s="7" customFormat="1" ht="12" customHeight="1">
      <c r="A39" s="1317"/>
      <c r="B39" s="1317"/>
      <c r="D39" s="199"/>
      <c r="E39" s="9"/>
      <c r="F39" s="139" t="str">
        <f t="shared" ref="F39:F48" si="4">IF(D39=0,"",D39/D$69)</f>
        <v/>
      </c>
      <c r="H39" s="199"/>
      <c r="I39" s="9"/>
      <c r="J39" s="139" t="str">
        <f t="shared" ref="J39:J48" si="5">IF(H39=0,"",H39/H$69)</f>
        <v/>
      </c>
      <c r="L39" s="360"/>
      <c r="M39" s="362"/>
      <c r="N39" s="460"/>
    </row>
    <row r="40" spans="1:14" s="7" customFormat="1" ht="12" customHeight="1">
      <c r="A40" s="1317"/>
      <c r="B40" s="1317"/>
      <c r="D40" s="199"/>
      <c r="E40" s="9"/>
      <c r="F40" s="139" t="str">
        <f t="shared" si="4"/>
        <v/>
      </c>
      <c r="H40" s="199"/>
      <c r="I40" s="9"/>
      <c r="J40" s="139" t="str">
        <f t="shared" si="5"/>
        <v/>
      </c>
      <c r="L40" s="360"/>
      <c r="M40" s="362"/>
      <c r="N40" s="460"/>
    </row>
    <row r="41" spans="1:14" s="7" customFormat="1" ht="12" customHeight="1">
      <c r="A41" s="1317"/>
      <c r="B41" s="1317"/>
      <c r="D41" s="199"/>
      <c r="E41" s="9"/>
      <c r="F41" s="137" t="str">
        <f t="shared" si="4"/>
        <v/>
      </c>
      <c r="H41" s="199"/>
      <c r="I41" s="9"/>
      <c r="J41" s="137" t="str">
        <f t="shared" si="5"/>
        <v/>
      </c>
      <c r="L41" s="360"/>
      <c r="M41" s="362"/>
      <c r="N41" s="460"/>
    </row>
    <row r="42" spans="1:14" s="7" customFormat="1" ht="12" customHeight="1">
      <c r="A42" s="27" t="s">
        <v>46</v>
      </c>
      <c r="B42" s="27"/>
      <c r="D42" s="200"/>
      <c r="E42" s="9"/>
      <c r="F42" s="136" t="str">
        <f t="shared" si="4"/>
        <v/>
      </c>
      <c r="H42" s="200"/>
      <c r="I42" s="9"/>
      <c r="J42" s="136" t="str">
        <f t="shared" si="5"/>
        <v/>
      </c>
      <c r="L42" s="360"/>
      <c r="M42" s="362"/>
      <c r="N42" s="460"/>
    </row>
    <row r="43" spans="1:14" s="7" customFormat="1" ht="11.5">
      <c r="A43" s="1318" t="s">
        <v>1029</v>
      </c>
      <c r="B43" s="1318"/>
      <c r="D43" s="200"/>
      <c r="E43" s="9"/>
      <c r="F43" s="136" t="str">
        <f t="shared" si="4"/>
        <v/>
      </c>
      <c r="H43" s="200"/>
      <c r="I43" s="9"/>
      <c r="J43" s="136" t="str">
        <f t="shared" si="5"/>
        <v/>
      </c>
      <c r="L43" s="360"/>
      <c r="M43" s="362"/>
      <c r="N43" s="460"/>
    </row>
    <row r="44" spans="1:14" s="7" customFormat="1" ht="11.5">
      <c r="A44" s="1318" t="s">
        <v>1030</v>
      </c>
      <c r="B44" s="1318"/>
      <c r="D44" s="200"/>
      <c r="E44" s="9"/>
      <c r="F44" s="136" t="str">
        <f>IF(D44=0,"",D44/D$69)</f>
        <v/>
      </c>
      <c r="H44" s="200"/>
      <c r="I44" s="9"/>
      <c r="J44" s="136" t="str">
        <f>IF(H44=0,"",H44/H$69)</f>
        <v/>
      </c>
      <c r="L44" s="360"/>
      <c r="M44" s="362"/>
      <c r="N44" s="460"/>
    </row>
    <row r="45" spans="1:14" s="7" customFormat="1" ht="12" customHeight="1">
      <c r="A45" s="27" t="s">
        <v>47</v>
      </c>
      <c r="B45" s="27"/>
      <c r="D45" s="200"/>
      <c r="E45" s="9"/>
      <c r="F45" s="136" t="str">
        <f t="shared" si="4"/>
        <v/>
      </c>
      <c r="H45" s="200"/>
      <c r="I45" s="9"/>
      <c r="J45" s="136" t="str">
        <f t="shared" si="5"/>
        <v/>
      </c>
      <c r="L45" s="360"/>
      <c r="M45" s="362"/>
      <c r="N45" s="460"/>
    </row>
    <row r="46" spans="1:14" s="7" customFormat="1" ht="12" customHeight="1">
      <c r="A46" s="27" t="s">
        <v>48</v>
      </c>
      <c r="B46" s="27"/>
      <c r="D46" s="200"/>
      <c r="E46" s="9"/>
      <c r="F46" s="136" t="str">
        <f t="shared" si="4"/>
        <v/>
      </c>
      <c r="H46" s="200"/>
      <c r="I46" s="9"/>
      <c r="J46" s="136" t="str">
        <f t="shared" si="5"/>
        <v/>
      </c>
      <c r="L46" s="360"/>
      <c r="M46" s="362"/>
      <c r="N46" s="460"/>
    </row>
    <row r="47" spans="1:14" s="7" customFormat="1" ht="12" customHeight="1">
      <c r="A47" s="410" t="s">
        <v>88</v>
      </c>
      <c r="B47" s="410"/>
      <c r="D47" s="200"/>
      <c r="E47" s="9"/>
      <c r="F47" s="136" t="str">
        <f t="shared" si="4"/>
        <v/>
      </c>
      <c r="H47" s="200"/>
      <c r="I47" s="9"/>
      <c r="J47" s="136" t="str">
        <f t="shared" si="5"/>
        <v/>
      </c>
      <c r="L47" s="360"/>
      <c r="M47" s="362"/>
      <c r="N47" s="463"/>
    </row>
    <row r="48" spans="1:14" s="7" customFormat="1" ht="12" customHeight="1">
      <c r="A48" s="1317"/>
      <c r="B48" s="1317"/>
      <c r="D48" s="200"/>
      <c r="E48" s="9"/>
      <c r="F48" s="136" t="str">
        <f t="shared" si="4"/>
        <v/>
      </c>
      <c r="H48" s="200"/>
      <c r="I48" s="9"/>
      <c r="J48" s="136" t="str">
        <f t="shared" si="5"/>
        <v/>
      </c>
      <c r="L48" s="360"/>
      <c r="M48" s="362"/>
      <c r="N48" s="463"/>
    </row>
    <row r="49" spans="1:14" s="7" customFormat="1" ht="11.25" customHeight="1">
      <c r="A49" s="1317"/>
      <c r="B49" s="1317"/>
      <c r="D49" s="199"/>
      <c r="E49" s="9"/>
      <c r="F49" s="137" t="str">
        <f>IF(D49=0,"",D49/D$69)</f>
        <v/>
      </c>
      <c r="H49" s="199"/>
      <c r="I49" s="9"/>
      <c r="J49" s="137" t="str">
        <f>IF(H49=0,"",H49/H$69)</f>
        <v/>
      </c>
      <c r="L49" s="360"/>
      <c r="M49" s="362"/>
      <c r="N49" s="460"/>
    </row>
    <row r="50" spans="1:14" s="7" customFormat="1" ht="12.75" customHeight="1">
      <c r="A50" s="82"/>
      <c r="B50" s="86" t="s">
        <v>14</v>
      </c>
      <c r="C50" s="1"/>
      <c r="D50" s="212">
        <f>SUM(D35:D49)</f>
        <v>0</v>
      </c>
      <c r="E50" s="11"/>
      <c r="F50" s="213" t="str">
        <f>IF(D50=0,"",D50/D$69)</f>
        <v/>
      </c>
      <c r="G50" s="1"/>
      <c r="H50" s="212">
        <f>SUM(H35:H49)</f>
        <v>0</v>
      </c>
      <c r="I50" s="11"/>
      <c r="J50" s="213" t="str">
        <f>IF(H50=0,"",H50/H$69)</f>
        <v/>
      </c>
      <c r="K50" s="1"/>
      <c r="L50" s="363"/>
      <c r="M50" s="364"/>
      <c r="N50" s="462"/>
    </row>
    <row r="51" spans="1:14" s="7" customFormat="1" ht="12" customHeight="1">
      <c r="A51" s="3" t="s">
        <v>49</v>
      </c>
      <c r="B51" s="3"/>
      <c r="D51" s="195"/>
      <c r="E51" s="9"/>
      <c r="F51" s="236"/>
      <c r="H51" s="195"/>
      <c r="I51" s="9"/>
      <c r="J51" s="236"/>
      <c r="L51" s="361"/>
      <c r="M51" s="362"/>
      <c r="N51" s="460"/>
    </row>
    <row r="52" spans="1:14" s="7" customFormat="1" ht="12" customHeight="1">
      <c r="A52" s="84" t="s">
        <v>241</v>
      </c>
      <c r="B52" s="84"/>
      <c r="D52" s="195"/>
      <c r="E52" s="9"/>
      <c r="F52" s="236" t="str">
        <f t="shared" ref="F52:F60" si="6">IF(D52=0,"",D52/D$69)</f>
        <v/>
      </c>
      <c r="H52" s="195"/>
      <c r="I52" s="9"/>
      <c r="J52" s="236" t="str">
        <f t="shared" ref="J52:J60" si="7">IF(H52=0,"",H52/H$69)</f>
        <v/>
      </c>
      <c r="L52" s="361"/>
      <c r="M52" s="362"/>
      <c r="N52" s="460"/>
    </row>
    <row r="53" spans="1:14" s="7" customFormat="1" ht="12" customHeight="1">
      <c r="A53" s="50" t="s">
        <v>50</v>
      </c>
      <c r="B53" s="27"/>
      <c r="D53" s="199"/>
      <c r="E53" s="9"/>
      <c r="F53" s="137" t="str">
        <f t="shared" si="6"/>
        <v/>
      </c>
      <c r="H53" s="199"/>
      <c r="I53" s="9"/>
      <c r="J53" s="137" t="str">
        <f t="shared" si="7"/>
        <v/>
      </c>
      <c r="L53" s="360"/>
      <c r="M53" s="362"/>
      <c r="N53" s="460"/>
    </row>
    <row r="54" spans="1:14" s="7" customFormat="1" ht="12" customHeight="1">
      <c r="A54" s="50" t="s">
        <v>51</v>
      </c>
      <c r="B54" s="27"/>
      <c r="D54" s="200"/>
      <c r="E54" s="9"/>
      <c r="F54" s="136" t="str">
        <f t="shared" si="6"/>
        <v/>
      </c>
      <c r="H54" s="200"/>
      <c r="I54" s="9"/>
      <c r="J54" s="136" t="str">
        <f t="shared" si="7"/>
        <v/>
      </c>
      <c r="L54" s="360"/>
      <c r="M54" s="362"/>
      <c r="N54" s="460"/>
    </row>
    <row r="55" spans="1:14" s="7" customFormat="1" ht="12" customHeight="1">
      <c r="A55" s="1101" t="s">
        <v>45</v>
      </c>
      <c r="B55" s="1076"/>
      <c r="D55" s="200"/>
      <c r="E55" s="9"/>
      <c r="F55" s="136" t="str">
        <f t="shared" si="6"/>
        <v/>
      </c>
      <c r="H55" s="200"/>
      <c r="I55" s="9"/>
      <c r="J55" s="136" t="str">
        <f t="shared" si="7"/>
        <v/>
      </c>
      <c r="L55" s="361"/>
      <c r="M55" s="362"/>
      <c r="N55" s="460"/>
    </row>
    <row r="56" spans="1:14" s="7" customFormat="1" ht="12" customHeight="1">
      <c r="A56" s="1317"/>
      <c r="B56" s="1317"/>
      <c r="D56" s="202"/>
      <c r="E56" s="9"/>
      <c r="F56" s="138" t="str">
        <f t="shared" si="6"/>
        <v/>
      </c>
      <c r="H56" s="202"/>
      <c r="I56" s="9"/>
      <c r="J56" s="138" t="str">
        <f t="shared" si="7"/>
        <v/>
      </c>
      <c r="L56" s="360"/>
      <c r="M56" s="362"/>
      <c r="N56" s="460"/>
    </row>
    <row r="57" spans="1:14" s="7" customFormat="1" ht="12" customHeight="1">
      <c r="A57" s="27" t="s">
        <v>52</v>
      </c>
      <c r="B57" s="27"/>
      <c r="D57" s="200"/>
      <c r="E57" s="9"/>
      <c r="F57" s="136" t="str">
        <f t="shared" si="6"/>
        <v/>
      </c>
      <c r="H57" s="200"/>
      <c r="I57" s="9"/>
      <c r="J57" s="136" t="str">
        <f t="shared" si="7"/>
        <v/>
      </c>
      <c r="L57" s="360"/>
      <c r="M57" s="362"/>
      <c r="N57" s="460"/>
    </row>
    <row r="58" spans="1:14" s="7" customFormat="1" ht="12" customHeight="1">
      <c r="A58" s="27" t="s">
        <v>2932</v>
      </c>
      <c r="B58" s="27"/>
      <c r="D58" s="200"/>
      <c r="E58" s="9"/>
      <c r="F58" s="136" t="str">
        <f t="shared" si="6"/>
        <v/>
      </c>
      <c r="H58" s="200"/>
      <c r="I58" s="9"/>
      <c r="J58" s="136" t="str">
        <f t="shared" si="7"/>
        <v/>
      </c>
      <c r="L58" s="360"/>
      <c r="M58" s="362"/>
      <c r="N58" s="460"/>
    </row>
    <row r="59" spans="1:14" s="7" customFormat="1" ht="12" customHeight="1">
      <c r="A59" s="27" t="s">
        <v>88</v>
      </c>
      <c r="B59" s="27"/>
      <c r="D59" s="200"/>
      <c r="E59" s="9"/>
      <c r="F59" s="136" t="str">
        <f t="shared" si="6"/>
        <v/>
      </c>
      <c r="H59" s="200"/>
      <c r="I59" s="9"/>
      <c r="J59" s="136" t="str">
        <f t="shared" si="7"/>
        <v/>
      </c>
      <c r="L59" s="360"/>
      <c r="M59" s="362"/>
      <c r="N59" s="460"/>
    </row>
    <row r="60" spans="1:14" s="7" customFormat="1" ht="12" customHeight="1">
      <c r="A60" s="82"/>
      <c r="B60" s="86" t="s">
        <v>14</v>
      </c>
      <c r="C60" s="1"/>
      <c r="D60" s="212">
        <f>SUM(D52:D59)</f>
        <v>0</v>
      </c>
      <c r="E60" s="11"/>
      <c r="F60" s="213" t="str">
        <f t="shared" si="6"/>
        <v/>
      </c>
      <c r="G60" s="1"/>
      <c r="H60" s="212">
        <f>SUM(H52:H59)</f>
        <v>0</v>
      </c>
      <c r="I60" s="11"/>
      <c r="J60" s="213" t="str">
        <f t="shared" si="7"/>
        <v/>
      </c>
      <c r="K60" s="1"/>
      <c r="L60" s="363"/>
      <c r="M60" s="364"/>
      <c r="N60" s="462"/>
    </row>
    <row r="61" spans="1:14" s="7" customFormat="1" ht="12" customHeight="1">
      <c r="A61" s="3" t="s">
        <v>25</v>
      </c>
      <c r="B61" s="3"/>
      <c r="D61" s="195"/>
      <c r="E61" s="9"/>
      <c r="F61" s="236"/>
      <c r="H61" s="195"/>
      <c r="I61" s="9"/>
      <c r="J61" s="236"/>
      <c r="L61" s="361"/>
      <c r="M61" s="362"/>
      <c r="N61" s="460"/>
    </row>
    <row r="62" spans="1:14" s="7" customFormat="1" ht="12" customHeight="1">
      <c r="A62" s="84" t="s">
        <v>155</v>
      </c>
      <c r="B62" s="84"/>
      <c r="D62" s="195"/>
      <c r="E62" s="9"/>
      <c r="F62" s="236" t="str">
        <f t="shared" ref="F62:F69" si="8">IF(D62=0,"",D62/D$69)</f>
        <v/>
      </c>
      <c r="H62" s="195"/>
      <c r="I62" s="9"/>
      <c r="J62" s="236" t="str">
        <f t="shared" ref="J62:J68" si="9">IF(H62=0,"",H62/H$69)</f>
        <v/>
      </c>
      <c r="L62" s="361"/>
      <c r="M62" s="362"/>
      <c r="N62" s="460"/>
    </row>
    <row r="63" spans="1:14" s="7" customFormat="1" ht="12" customHeight="1">
      <c r="A63" s="27" t="s">
        <v>50</v>
      </c>
      <c r="B63" s="27"/>
      <c r="D63" s="199"/>
      <c r="E63" s="9"/>
      <c r="F63" s="137" t="str">
        <f t="shared" si="8"/>
        <v/>
      </c>
      <c r="H63" s="199"/>
      <c r="I63" s="9"/>
      <c r="J63" s="137" t="str">
        <f t="shared" si="9"/>
        <v/>
      </c>
      <c r="L63" s="360"/>
      <c r="M63" s="362"/>
      <c r="N63" s="460"/>
    </row>
    <row r="64" spans="1:14" s="7" customFormat="1" ht="12" customHeight="1">
      <c r="A64" s="27" t="s">
        <v>51</v>
      </c>
      <c r="B64" s="27"/>
      <c r="D64" s="200"/>
      <c r="E64" s="9"/>
      <c r="F64" s="136" t="str">
        <f t="shared" si="8"/>
        <v/>
      </c>
      <c r="H64" s="200"/>
      <c r="I64" s="9"/>
      <c r="J64" s="136" t="str">
        <f t="shared" si="9"/>
        <v/>
      </c>
      <c r="L64" s="360"/>
      <c r="M64" s="362"/>
      <c r="N64" s="460"/>
    </row>
    <row r="65" spans="1:14" s="7" customFormat="1" ht="12" customHeight="1">
      <c r="A65" s="84" t="s">
        <v>26</v>
      </c>
      <c r="B65" s="84"/>
      <c r="D65" s="200"/>
      <c r="E65" s="34"/>
      <c r="F65" s="136" t="str">
        <f t="shared" si="8"/>
        <v/>
      </c>
      <c r="H65" s="200"/>
      <c r="I65" s="34"/>
      <c r="J65" s="136" t="str">
        <f t="shared" si="9"/>
        <v/>
      </c>
      <c r="L65" s="360"/>
      <c r="M65" s="365"/>
      <c r="N65" s="460"/>
    </row>
    <row r="66" spans="1:14" s="7" customFormat="1" ht="11.5">
      <c r="A66" s="82"/>
      <c r="B66" s="86" t="s">
        <v>14</v>
      </c>
      <c r="C66" s="1"/>
      <c r="D66" s="198">
        <f>SUM(D62:D65)</f>
        <v>0</v>
      </c>
      <c r="E66" s="217"/>
      <c r="F66" s="207" t="str">
        <f t="shared" si="8"/>
        <v/>
      </c>
      <c r="G66" s="1"/>
      <c r="H66" s="198">
        <f>SUM(H62:H65)</f>
        <v>0</v>
      </c>
      <c r="I66" s="217"/>
      <c r="J66" s="207" t="str">
        <f t="shared" si="9"/>
        <v/>
      </c>
      <c r="K66" s="1"/>
      <c r="L66" s="363"/>
      <c r="M66" s="366"/>
      <c r="N66" s="462"/>
    </row>
    <row r="67" spans="1:14" s="7" customFormat="1" ht="24" customHeight="1">
      <c r="A67" s="4" t="s">
        <v>27</v>
      </c>
      <c r="B67" s="14"/>
      <c r="D67" s="209"/>
      <c r="E67" s="9"/>
      <c r="F67" s="141" t="str">
        <f>IF(D67=0,"",D67/D$69)</f>
        <v/>
      </c>
      <c r="H67" s="209"/>
      <c r="I67" s="9"/>
      <c r="J67" s="141" t="str">
        <f>IF(H67=0,"",H67/H$69)</f>
        <v/>
      </c>
      <c r="L67" s="360"/>
      <c r="M67" s="362"/>
      <c r="N67" s="460"/>
    </row>
    <row r="68" spans="1:14" s="7" customFormat="1" ht="22" customHeight="1">
      <c r="A68" s="2"/>
      <c r="B68" s="86" t="s">
        <v>103</v>
      </c>
      <c r="D68" s="212">
        <f>D50+D60+D66+D67</f>
        <v>0</v>
      </c>
      <c r="E68" s="11"/>
      <c r="F68" s="213" t="str">
        <f>IF(D68=0,"",D68/D$69)</f>
        <v/>
      </c>
      <c r="G68" s="1"/>
      <c r="H68" s="212">
        <f>H50+H60+H66+H67</f>
        <v>0</v>
      </c>
      <c r="I68" s="11"/>
      <c r="J68" s="213" t="str">
        <f t="shared" si="9"/>
        <v/>
      </c>
      <c r="K68" s="1"/>
      <c r="L68" s="363"/>
      <c r="M68" s="364"/>
      <c r="N68" s="462"/>
    </row>
    <row r="69" spans="1:14" s="7" customFormat="1" ht="22" customHeight="1">
      <c r="B69" s="1103" t="s">
        <v>28</v>
      </c>
      <c r="D69" s="215">
        <f>D32+D68</f>
        <v>0</v>
      </c>
      <c r="E69" s="9"/>
      <c r="F69" s="216" t="str">
        <f t="shared" si="8"/>
        <v/>
      </c>
      <c r="H69" s="215">
        <f>H32+H68</f>
        <v>0</v>
      </c>
      <c r="I69" s="9"/>
      <c r="J69" s="216" t="str">
        <f>IF(H69=0,"",H69/H$69)</f>
        <v/>
      </c>
      <c r="L69" s="363"/>
      <c r="M69" s="362"/>
      <c r="N69" s="462"/>
    </row>
    <row r="70" spans="1:14" s="7" customFormat="1" ht="12" customHeight="1">
      <c r="A70" s="37" t="s">
        <v>29</v>
      </c>
      <c r="B70" s="37"/>
      <c r="D70" s="210"/>
      <c r="F70" s="144" t="str">
        <f>IF(D70=0,"",D70/D$69)</f>
        <v/>
      </c>
      <c r="H70" s="210"/>
      <c r="J70" s="144" t="str">
        <f>IF(H70=0,"",H70/H$69)</f>
        <v/>
      </c>
      <c r="L70" s="360"/>
      <c r="M70" s="359"/>
      <c r="N70" s="463"/>
    </row>
    <row r="71" spans="1:14" s="7" customFormat="1" ht="6.75" customHeight="1">
      <c r="A71" s="37"/>
      <c r="B71" s="37"/>
      <c r="D71" s="195"/>
      <c r="E71" s="9"/>
      <c r="F71" s="236"/>
      <c r="H71" s="195"/>
      <c r="I71" s="9"/>
      <c r="J71" s="236"/>
      <c r="L71" s="361"/>
      <c r="M71" s="362"/>
      <c r="N71" s="460"/>
    </row>
    <row r="72" spans="1:14" s="5" customFormat="1" ht="10">
      <c r="A72" s="24" t="s">
        <v>30</v>
      </c>
      <c r="B72" s="24"/>
      <c r="D72" s="234"/>
      <c r="F72" s="236"/>
      <c r="H72" s="234"/>
      <c r="J72" s="236"/>
      <c r="L72" s="367"/>
      <c r="M72" s="368"/>
      <c r="N72" s="460"/>
    </row>
    <row r="73" spans="1:14" s="7" customFormat="1" ht="32.15" customHeight="1">
      <c r="A73" s="403" t="s">
        <v>1845</v>
      </c>
      <c r="B73" s="82"/>
      <c r="D73" s="9"/>
      <c r="F73" s="236"/>
      <c r="H73" s="9"/>
      <c r="J73" s="236"/>
      <c r="L73" s="362"/>
      <c r="M73" s="359"/>
      <c r="N73" s="460"/>
    </row>
    <row r="74" spans="1:14" s="7" customFormat="1" ht="15" customHeight="1">
      <c r="A74" s="4" t="s">
        <v>109</v>
      </c>
      <c r="B74" s="4"/>
      <c r="D74" s="9"/>
      <c r="F74" s="238"/>
      <c r="H74" s="9"/>
      <c r="J74" s="238"/>
      <c r="L74" s="362"/>
      <c r="M74" s="359"/>
      <c r="N74" s="460"/>
    </row>
    <row r="75" spans="1:14" s="7" customFormat="1" ht="12.75" customHeight="1">
      <c r="A75" s="27" t="s">
        <v>63</v>
      </c>
      <c r="B75" s="27"/>
      <c r="D75" s="199"/>
      <c r="F75" s="137" t="str">
        <f>IF(D75=0,"",D75/D$69)</f>
        <v/>
      </c>
      <c r="H75" s="199"/>
      <c r="J75" s="137" t="str">
        <f>IF(H75=0,"",H75/H$69)</f>
        <v/>
      </c>
      <c r="L75" s="360"/>
      <c r="M75" s="359"/>
      <c r="N75" s="460"/>
    </row>
    <row r="76" spans="1:14" s="7" customFormat="1" ht="11.25" customHeight="1">
      <c r="A76" s="27" t="s">
        <v>4</v>
      </c>
      <c r="B76" s="27"/>
      <c r="D76" s="200"/>
      <c r="F76" s="137" t="str">
        <f t="shared" ref="F76:F83" si="10">IF(D76=0,"",D76/D$69)</f>
        <v/>
      </c>
      <c r="H76" s="200"/>
      <c r="J76" s="137" t="str">
        <f t="shared" ref="J76:J83" si="11">IF(H76=0,"",H76/H$69)</f>
        <v/>
      </c>
      <c r="L76" s="360"/>
      <c r="M76" s="359"/>
      <c r="N76" s="460"/>
    </row>
    <row r="77" spans="1:14" s="7" customFormat="1" ht="12" customHeight="1">
      <c r="A77" s="27" t="s">
        <v>53</v>
      </c>
      <c r="B77" s="27"/>
      <c r="D77" s="199"/>
      <c r="F77" s="137" t="str">
        <f t="shared" si="10"/>
        <v/>
      </c>
      <c r="H77" s="199"/>
      <c r="J77" s="137" t="str">
        <f t="shared" si="11"/>
        <v/>
      </c>
      <c r="L77" s="360"/>
      <c r="M77" s="359"/>
      <c r="N77" s="460"/>
    </row>
    <row r="78" spans="1:14" s="7" customFormat="1" ht="12" customHeight="1">
      <c r="A78" s="27" t="s">
        <v>54</v>
      </c>
      <c r="B78" s="27"/>
      <c r="D78" s="200"/>
      <c r="F78" s="137" t="str">
        <f t="shared" si="10"/>
        <v/>
      </c>
      <c r="H78" s="200"/>
      <c r="J78" s="137" t="str">
        <f t="shared" si="11"/>
        <v/>
      </c>
      <c r="L78" s="360"/>
      <c r="M78" s="359"/>
      <c r="N78" s="460"/>
    </row>
    <row r="79" spans="1:14" s="7" customFormat="1" ht="12" customHeight="1">
      <c r="A79" s="410" t="s">
        <v>169</v>
      </c>
      <c r="B79" s="410"/>
      <c r="D79" s="200"/>
      <c r="F79" s="137" t="str">
        <f t="shared" si="10"/>
        <v/>
      </c>
      <c r="H79" s="200"/>
      <c r="J79" s="137" t="str">
        <f t="shared" si="11"/>
        <v/>
      </c>
      <c r="L79" s="361"/>
      <c r="M79" s="359"/>
      <c r="N79" s="460"/>
    </row>
    <row r="80" spans="1:14" s="7" customFormat="1" ht="11.5">
      <c r="A80" s="1317"/>
      <c r="B80" s="1317"/>
      <c r="D80" s="202"/>
      <c r="F80" s="137" t="str">
        <f t="shared" si="10"/>
        <v/>
      </c>
      <c r="H80" s="202"/>
      <c r="J80" s="137" t="str">
        <f t="shared" si="11"/>
        <v/>
      </c>
      <c r="L80" s="360"/>
      <c r="M80" s="359"/>
      <c r="N80" s="460"/>
    </row>
    <row r="81" spans="1:14" s="7" customFormat="1" ht="11.5">
      <c r="A81" s="1317"/>
      <c r="B81" s="1317"/>
      <c r="D81" s="201"/>
      <c r="F81" s="137" t="str">
        <f t="shared" si="10"/>
        <v/>
      </c>
      <c r="H81" s="201"/>
      <c r="J81" s="137" t="str">
        <f t="shared" si="11"/>
        <v/>
      </c>
      <c r="L81" s="360"/>
      <c r="M81" s="359"/>
      <c r="N81" s="460"/>
    </row>
    <row r="82" spans="1:14" s="7" customFormat="1" ht="11.5">
      <c r="A82" s="1317"/>
      <c r="B82" s="1317"/>
      <c r="D82" s="201"/>
      <c r="F82" s="137" t="str">
        <f t="shared" si="10"/>
        <v/>
      </c>
      <c r="H82" s="201"/>
      <c r="J82" s="137" t="str">
        <f t="shared" si="11"/>
        <v/>
      </c>
      <c r="L82" s="360"/>
      <c r="M82" s="359"/>
      <c r="N82" s="460"/>
    </row>
    <row r="83" spans="1:14" s="7" customFormat="1" ht="11.5">
      <c r="A83" s="82"/>
      <c r="B83" s="86" t="s">
        <v>14</v>
      </c>
      <c r="C83" s="1"/>
      <c r="D83" s="212">
        <f>SUM(D75:D82)</f>
        <v>0</v>
      </c>
      <c r="E83" s="11"/>
      <c r="F83" s="213" t="str">
        <f t="shared" si="10"/>
        <v/>
      </c>
      <c r="G83" s="1"/>
      <c r="H83" s="212">
        <f>SUM(H75:H82)</f>
        <v>0</v>
      </c>
      <c r="I83" s="11"/>
      <c r="J83" s="213" t="str">
        <f t="shared" si="11"/>
        <v/>
      </c>
      <c r="K83" s="1"/>
      <c r="L83" s="363"/>
      <c r="M83" s="364"/>
      <c r="N83" s="462"/>
    </row>
    <row r="84" spans="1:14" s="7" customFormat="1" ht="15" customHeight="1">
      <c r="A84" s="4" t="s">
        <v>55</v>
      </c>
      <c r="B84" s="4"/>
      <c r="D84" s="195"/>
      <c r="F84" s="236"/>
      <c r="H84" s="195"/>
      <c r="J84" s="236"/>
      <c r="L84" s="361"/>
      <c r="M84" s="359"/>
      <c r="N84" s="460"/>
    </row>
    <row r="85" spans="1:14" s="7" customFormat="1" ht="11.5">
      <c r="A85" s="27" t="s">
        <v>63</v>
      </c>
      <c r="B85" s="27"/>
      <c r="D85" s="199"/>
      <c r="F85" s="137" t="str">
        <f t="shared" ref="F85:F92" si="12">IF(D85=0,"",D85/D$69)</f>
        <v/>
      </c>
      <c r="H85" s="199"/>
      <c r="J85" s="137" t="str">
        <f t="shared" ref="J85:J92" si="13">IF(H85=0,"",H85/H$69)</f>
        <v/>
      </c>
      <c r="L85" s="360"/>
      <c r="M85" s="359"/>
      <c r="N85" s="460"/>
    </row>
    <row r="86" spans="1:14" s="7" customFormat="1" ht="12" customHeight="1">
      <c r="A86" s="27" t="s">
        <v>4</v>
      </c>
      <c r="B86" s="27"/>
      <c r="D86" s="200"/>
      <c r="F86" s="136" t="str">
        <f t="shared" si="12"/>
        <v/>
      </c>
      <c r="H86" s="200"/>
      <c r="J86" s="136" t="str">
        <f t="shared" si="13"/>
        <v/>
      </c>
      <c r="L86" s="360"/>
      <c r="M86" s="359"/>
      <c r="N86" s="460"/>
    </row>
    <row r="87" spans="1:14" s="7" customFormat="1" ht="11.5">
      <c r="A87" s="27" t="s">
        <v>64</v>
      </c>
      <c r="B87" s="27"/>
      <c r="D87" s="199"/>
      <c r="E87" s="9"/>
      <c r="F87" s="137" t="str">
        <f t="shared" si="12"/>
        <v/>
      </c>
      <c r="H87" s="199"/>
      <c r="I87" s="9"/>
      <c r="J87" s="137" t="str">
        <f t="shared" si="13"/>
        <v/>
      </c>
      <c r="L87" s="360"/>
      <c r="M87" s="362"/>
      <c r="N87" s="460"/>
    </row>
    <row r="88" spans="1:14" s="7" customFormat="1" ht="11.5">
      <c r="A88" s="27" t="s">
        <v>56</v>
      </c>
      <c r="B88" s="27"/>
      <c r="D88" s="199"/>
      <c r="E88" s="9"/>
      <c r="F88" s="137" t="str">
        <f t="shared" si="12"/>
        <v/>
      </c>
      <c r="H88" s="199"/>
      <c r="I88" s="9"/>
      <c r="J88" s="137" t="str">
        <f t="shared" si="13"/>
        <v/>
      </c>
      <c r="L88" s="360"/>
      <c r="M88" s="362"/>
      <c r="N88" s="460"/>
    </row>
    <row r="89" spans="1:14" s="7" customFormat="1" ht="11.5">
      <c r="A89" s="27" t="s">
        <v>57</v>
      </c>
      <c r="B89" s="27"/>
      <c r="D89" s="199"/>
      <c r="E89" s="9"/>
      <c r="F89" s="137" t="str">
        <f t="shared" si="12"/>
        <v/>
      </c>
      <c r="H89" s="199"/>
      <c r="I89" s="9"/>
      <c r="J89" s="137" t="str">
        <f t="shared" si="13"/>
        <v/>
      </c>
      <c r="L89" s="360"/>
      <c r="M89" s="362"/>
      <c r="N89" s="460"/>
    </row>
    <row r="90" spans="1:14" s="7" customFormat="1" ht="11.5">
      <c r="A90" s="27" t="s">
        <v>58</v>
      </c>
      <c r="B90" s="27"/>
      <c r="D90" s="199"/>
      <c r="E90" s="9"/>
      <c r="F90" s="137" t="str">
        <f t="shared" si="12"/>
        <v/>
      </c>
      <c r="H90" s="199"/>
      <c r="I90" s="9"/>
      <c r="J90" s="137" t="str">
        <f t="shared" si="13"/>
        <v/>
      </c>
      <c r="L90" s="360"/>
      <c r="M90" s="362"/>
      <c r="N90" s="460"/>
    </row>
    <row r="91" spans="1:14" s="7" customFormat="1" ht="11.5">
      <c r="A91" s="27" t="s">
        <v>66</v>
      </c>
      <c r="B91" s="27"/>
      <c r="D91" s="200"/>
      <c r="E91" s="9"/>
      <c r="F91" s="136" t="str">
        <f t="shared" si="12"/>
        <v/>
      </c>
      <c r="H91" s="200"/>
      <c r="I91" s="9"/>
      <c r="J91" s="136" t="str">
        <f t="shared" si="13"/>
        <v/>
      </c>
      <c r="L91" s="360"/>
      <c r="M91" s="362"/>
      <c r="N91" s="460"/>
    </row>
    <row r="92" spans="1:14" s="7" customFormat="1" ht="11.5">
      <c r="A92" s="82"/>
      <c r="B92" s="86" t="s">
        <v>14</v>
      </c>
      <c r="C92" s="1"/>
      <c r="D92" s="212">
        <f>SUM(D85:D91)</f>
        <v>0</v>
      </c>
      <c r="E92" s="11"/>
      <c r="F92" s="213" t="str">
        <f t="shared" si="12"/>
        <v/>
      </c>
      <c r="G92" s="1"/>
      <c r="H92" s="212">
        <f>SUM(H85:H91)</f>
        <v>0</v>
      </c>
      <c r="I92" s="11"/>
      <c r="J92" s="213" t="str">
        <f t="shared" si="13"/>
        <v/>
      </c>
      <c r="K92" s="1"/>
      <c r="L92" s="363"/>
      <c r="M92" s="364"/>
      <c r="N92" s="462"/>
    </row>
    <row r="93" spans="1:14" s="7" customFormat="1" ht="15" customHeight="1">
      <c r="A93" s="4" t="s">
        <v>59</v>
      </c>
      <c r="B93" s="4"/>
      <c r="D93" s="195"/>
      <c r="E93" s="9"/>
      <c r="F93" s="236"/>
      <c r="H93" s="195"/>
      <c r="I93" s="9"/>
      <c r="J93" s="236"/>
      <c r="L93" s="361"/>
      <c r="M93" s="362"/>
      <c r="N93" s="460"/>
    </row>
    <row r="94" spans="1:14" s="7" customFormat="1" ht="12" customHeight="1">
      <c r="A94" s="27" t="s">
        <v>63</v>
      </c>
      <c r="B94" s="27"/>
      <c r="D94" s="199"/>
      <c r="E94" s="9"/>
      <c r="F94" s="137" t="str">
        <f t="shared" ref="F94:F101" si="14">IF(D94=0,"",D94/D$69)</f>
        <v/>
      </c>
      <c r="H94" s="199"/>
      <c r="I94" s="9"/>
      <c r="J94" s="137" t="str">
        <f t="shared" ref="J94:J101" si="15">IF(H94=0,"",H94/H$69)</f>
        <v/>
      </c>
      <c r="L94" s="360"/>
      <c r="M94" s="362"/>
      <c r="N94" s="460"/>
    </row>
    <row r="95" spans="1:14" s="7" customFormat="1" ht="12" customHeight="1">
      <c r="A95" s="27" t="s">
        <v>4</v>
      </c>
      <c r="B95" s="27"/>
      <c r="D95" s="200"/>
      <c r="F95" s="136" t="str">
        <f t="shared" si="14"/>
        <v/>
      </c>
      <c r="H95" s="200"/>
      <c r="J95" s="136" t="str">
        <f t="shared" si="15"/>
        <v/>
      </c>
      <c r="L95" s="360"/>
      <c r="M95" s="359"/>
      <c r="N95" s="460"/>
    </row>
    <row r="96" spans="1:14" s="7" customFormat="1" ht="12" customHeight="1">
      <c r="A96" s="27" t="s">
        <v>64</v>
      </c>
      <c r="B96" s="27"/>
      <c r="D96" s="199"/>
      <c r="E96" s="9"/>
      <c r="F96" s="137" t="str">
        <f t="shared" si="14"/>
        <v/>
      </c>
      <c r="H96" s="199"/>
      <c r="I96" s="9"/>
      <c r="J96" s="137" t="str">
        <f t="shared" si="15"/>
        <v/>
      </c>
      <c r="L96" s="360"/>
      <c r="M96" s="362"/>
      <c r="N96" s="460"/>
    </row>
    <row r="97" spans="1:14" s="7" customFormat="1" ht="12" customHeight="1">
      <c r="A97" s="27" t="s">
        <v>92</v>
      </c>
      <c r="B97" s="27"/>
      <c r="D97" s="199"/>
      <c r="E97" s="9"/>
      <c r="F97" s="137" t="str">
        <f t="shared" si="14"/>
        <v/>
      </c>
      <c r="H97" s="199"/>
      <c r="I97" s="9"/>
      <c r="J97" s="137" t="str">
        <f t="shared" si="15"/>
        <v/>
      </c>
      <c r="L97" s="360"/>
      <c r="M97" s="362"/>
      <c r="N97" s="460"/>
    </row>
    <row r="98" spans="1:14" s="7" customFormat="1" ht="12" customHeight="1">
      <c r="A98" s="27" t="s">
        <v>60</v>
      </c>
      <c r="B98" s="27"/>
      <c r="D98" s="199"/>
      <c r="E98" s="9"/>
      <c r="F98" s="137" t="str">
        <f t="shared" si="14"/>
        <v/>
      </c>
      <c r="H98" s="199"/>
      <c r="I98" s="9"/>
      <c r="J98" s="137" t="str">
        <f t="shared" si="15"/>
        <v/>
      </c>
      <c r="L98" s="360"/>
      <c r="M98" s="362"/>
      <c r="N98" s="460"/>
    </row>
    <row r="99" spans="1:14" ht="12" customHeight="1">
      <c r="A99" s="48" t="s">
        <v>8</v>
      </c>
      <c r="B99" s="49"/>
      <c r="D99" s="199"/>
      <c r="E99" s="9"/>
      <c r="F99" s="137" t="str">
        <f t="shared" si="14"/>
        <v/>
      </c>
      <c r="G99" s="7"/>
      <c r="H99" s="199"/>
      <c r="I99" s="9"/>
      <c r="J99" s="137" t="str">
        <f t="shared" si="15"/>
        <v/>
      </c>
      <c r="K99" s="7"/>
      <c r="L99" s="360"/>
      <c r="M99" s="362"/>
      <c r="N99" s="460"/>
    </row>
    <row r="100" spans="1:14" s="7" customFormat="1" ht="12" customHeight="1">
      <c r="A100" s="27" t="s">
        <v>66</v>
      </c>
      <c r="B100" s="27"/>
      <c r="D100" s="200"/>
      <c r="E100" s="9"/>
      <c r="F100" s="136" t="str">
        <f t="shared" si="14"/>
        <v/>
      </c>
      <c r="H100" s="200"/>
      <c r="I100" s="9"/>
      <c r="J100" s="136" t="str">
        <f t="shared" si="15"/>
        <v/>
      </c>
      <c r="L100" s="360"/>
      <c r="M100" s="362"/>
      <c r="N100" s="460"/>
    </row>
    <row r="101" spans="1:14" s="7" customFormat="1" ht="12" customHeight="1">
      <c r="A101" s="82"/>
      <c r="B101" s="86" t="s">
        <v>14</v>
      </c>
      <c r="C101" s="1"/>
      <c r="D101" s="212">
        <f>SUM(D94:D100)</f>
        <v>0</v>
      </c>
      <c r="E101" s="11"/>
      <c r="F101" s="213" t="str">
        <f t="shared" si="14"/>
        <v/>
      </c>
      <c r="G101" s="1"/>
      <c r="H101" s="212">
        <f>SUM(H94:H100)</f>
        <v>0</v>
      </c>
      <c r="I101" s="11"/>
      <c r="J101" s="213" t="str">
        <f t="shared" si="15"/>
        <v/>
      </c>
      <c r="K101" s="1"/>
      <c r="L101" s="363"/>
      <c r="M101" s="364"/>
      <c r="N101" s="462"/>
    </row>
    <row r="102" spans="1:14" s="7" customFormat="1" ht="15" customHeight="1">
      <c r="A102" s="4" t="s">
        <v>61</v>
      </c>
      <c r="B102" s="4"/>
      <c r="D102" s="195"/>
      <c r="F102" s="236"/>
      <c r="H102" s="195"/>
      <c r="J102" s="236"/>
      <c r="L102" s="361"/>
      <c r="M102" s="359"/>
      <c r="N102" s="460"/>
    </row>
    <row r="103" spans="1:14" s="7" customFormat="1" ht="12" customHeight="1">
      <c r="A103" s="27" t="s">
        <v>63</v>
      </c>
      <c r="B103" s="27"/>
      <c r="D103" s="199"/>
      <c r="F103" s="137" t="str">
        <f t="shared" ref="F103:F107" si="16">IF(D103=0,"",D103/D$69)</f>
        <v/>
      </c>
      <c r="H103" s="199"/>
      <c r="J103" s="137" t="str">
        <f t="shared" ref="J103:J116" si="17">IF(H103=0,"",H103/H$69)</f>
        <v/>
      </c>
      <c r="L103" s="360"/>
      <c r="M103" s="359"/>
      <c r="N103" s="460"/>
    </row>
    <row r="104" spans="1:14" s="7" customFormat="1" ht="12" customHeight="1">
      <c r="A104" s="27" t="s">
        <v>4</v>
      </c>
      <c r="B104" s="27"/>
      <c r="D104" s="199"/>
      <c r="F104" s="137" t="str">
        <f t="shared" si="16"/>
        <v/>
      </c>
      <c r="H104" s="199"/>
      <c r="J104" s="137" t="str">
        <f t="shared" si="17"/>
        <v/>
      </c>
      <c r="L104" s="360"/>
      <c r="M104" s="359"/>
      <c r="N104" s="460"/>
    </row>
    <row r="105" spans="1:14" s="7" customFormat="1" ht="12" customHeight="1">
      <c r="A105" s="27" t="s">
        <v>64</v>
      </c>
      <c r="B105" s="27"/>
      <c r="D105" s="199"/>
      <c r="F105" s="137" t="str">
        <f t="shared" si="16"/>
        <v/>
      </c>
      <c r="H105" s="199"/>
      <c r="J105" s="137" t="str">
        <f t="shared" si="17"/>
        <v/>
      </c>
      <c r="L105" s="360"/>
      <c r="M105" s="359"/>
      <c r="N105" s="460"/>
    </row>
    <row r="106" spans="1:14" s="7" customFormat="1" ht="12" customHeight="1">
      <c r="A106" s="27" t="s">
        <v>66</v>
      </c>
      <c r="B106" s="27"/>
      <c r="D106" s="200"/>
      <c r="E106" s="9"/>
      <c r="F106" s="136" t="str">
        <f t="shared" si="16"/>
        <v/>
      </c>
      <c r="H106" s="200"/>
      <c r="I106" s="9"/>
      <c r="J106" s="136" t="str">
        <f t="shared" si="17"/>
        <v/>
      </c>
      <c r="L106" s="360"/>
      <c r="M106" s="362"/>
      <c r="N106" s="460"/>
    </row>
    <row r="107" spans="1:14" s="7" customFormat="1" ht="12" customHeight="1">
      <c r="A107" s="82"/>
      <c r="B107" s="86" t="s">
        <v>14</v>
      </c>
      <c r="C107" s="1"/>
      <c r="D107" s="212">
        <f>SUM(D103:D106)</f>
        <v>0</v>
      </c>
      <c r="E107" s="11"/>
      <c r="F107" s="213" t="str">
        <f t="shared" si="16"/>
        <v/>
      </c>
      <c r="G107" s="1"/>
      <c r="H107" s="212">
        <f>SUM(H103:H106)</f>
        <v>0</v>
      </c>
      <c r="I107" s="11"/>
      <c r="J107" s="213" t="str">
        <f t="shared" si="17"/>
        <v/>
      </c>
      <c r="K107" s="1"/>
      <c r="L107" s="363"/>
      <c r="M107" s="364"/>
      <c r="N107" s="462"/>
    </row>
    <row r="108" spans="1:14" s="7" customFormat="1" ht="11.5">
      <c r="A108" s="4" t="s">
        <v>62</v>
      </c>
      <c r="B108" s="4"/>
      <c r="D108" s="195"/>
      <c r="F108" s="236" t="str">
        <f t="shared" ref="F108:F116" si="18">IF(D108=0,"",D108/D$69)</f>
        <v/>
      </c>
      <c r="H108" s="195"/>
      <c r="J108" s="236" t="str">
        <f t="shared" si="17"/>
        <v/>
      </c>
      <c r="L108" s="361"/>
      <c r="M108" s="359"/>
      <c r="N108" s="460"/>
    </row>
    <row r="109" spans="1:14" s="7" customFormat="1" ht="12" customHeight="1">
      <c r="A109" s="27" t="s">
        <v>63</v>
      </c>
      <c r="B109" s="27"/>
      <c r="D109" s="199"/>
      <c r="F109" s="137" t="str">
        <f t="shared" si="18"/>
        <v/>
      </c>
      <c r="H109" s="199"/>
      <c r="J109" s="137" t="str">
        <f t="shared" si="17"/>
        <v/>
      </c>
      <c r="L109" s="360"/>
      <c r="M109" s="359"/>
      <c r="N109" s="460"/>
    </row>
    <row r="110" spans="1:14" s="7" customFormat="1" ht="12" customHeight="1">
      <c r="A110" s="27" t="s">
        <v>64</v>
      </c>
      <c r="B110" s="27"/>
      <c r="D110" s="199"/>
      <c r="F110" s="137" t="str">
        <f t="shared" si="18"/>
        <v/>
      </c>
      <c r="H110" s="199"/>
      <c r="J110" s="137" t="str">
        <f t="shared" si="17"/>
        <v/>
      </c>
      <c r="L110" s="360"/>
      <c r="M110" s="359"/>
      <c r="N110" s="460"/>
    </row>
    <row r="111" spans="1:14" s="7" customFormat="1" ht="12" customHeight="1">
      <c r="A111" s="27" t="s">
        <v>4</v>
      </c>
      <c r="B111" s="27"/>
      <c r="D111" s="200"/>
      <c r="F111" s="136" t="str">
        <f t="shared" si="18"/>
        <v/>
      </c>
      <c r="H111" s="200"/>
      <c r="J111" s="136" t="str">
        <f t="shared" si="17"/>
        <v/>
      </c>
      <c r="L111" s="360"/>
      <c r="M111" s="359"/>
      <c r="N111" s="460"/>
    </row>
    <row r="112" spans="1:14" s="7" customFormat="1" ht="12" customHeight="1">
      <c r="A112" s="27" t="s">
        <v>65</v>
      </c>
      <c r="B112" s="27"/>
      <c r="D112" s="200"/>
      <c r="F112" s="136" t="str">
        <f t="shared" si="18"/>
        <v/>
      </c>
      <c r="H112" s="200"/>
      <c r="J112" s="136" t="str">
        <f t="shared" si="17"/>
        <v/>
      </c>
      <c r="L112" s="360"/>
      <c r="M112" s="359"/>
      <c r="N112" s="460"/>
    </row>
    <row r="113" spans="1:14" s="7" customFormat="1" ht="12" customHeight="1">
      <c r="A113" s="27" t="s">
        <v>91</v>
      </c>
      <c r="B113" s="27"/>
      <c r="D113" s="201"/>
      <c r="F113" s="140" t="str">
        <f t="shared" si="18"/>
        <v/>
      </c>
      <c r="H113" s="201"/>
      <c r="J113" s="140" t="str">
        <f t="shared" si="17"/>
        <v/>
      </c>
      <c r="L113" s="360"/>
      <c r="M113" s="359"/>
      <c r="N113" s="460"/>
    </row>
    <row r="114" spans="1:14" s="7" customFormat="1" ht="12" customHeight="1">
      <c r="A114" s="27" t="s">
        <v>66</v>
      </c>
      <c r="B114" s="27"/>
      <c r="D114" s="201"/>
      <c r="F114" s="140" t="str">
        <f t="shared" si="18"/>
        <v/>
      </c>
      <c r="H114" s="201"/>
      <c r="J114" s="140" t="str">
        <f t="shared" si="17"/>
        <v/>
      </c>
      <c r="L114" s="360"/>
      <c r="M114" s="359"/>
      <c r="N114" s="460"/>
    </row>
    <row r="115" spans="1:14" s="7" customFormat="1" ht="12" customHeight="1">
      <c r="A115" s="82"/>
      <c r="B115" s="86" t="s">
        <v>14</v>
      </c>
      <c r="C115" s="1"/>
      <c r="D115" s="212">
        <f>SUM(D109:D114)</f>
        <v>0</v>
      </c>
      <c r="E115" s="11"/>
      <c r="F115" s="213" t="str">
        <f t="shared" si="18"/>
        <v/>
      </c>
      <c r="G115" s="1"/>
      <c r="H115" s="212">
        <f>SUM(H109:H114)</f>
        <v>0</v>
      </c>
      <c r="I115" s="11"/>
      <c r="J115" s="213" t="str">
        <f t="shared" si="17"/>
        <v/>
      </c>
      <c r="K115" s="1"/>
      <c r="L115" s="363"/>
      <c r="M115" s="364"/>
      <c r="N115" s="462"/>
    </row>
    <row r="116" spans="1:14" s="7" customFormat="1" ht="17.149999999999999" customHeight="1">
      <c r="A116" s="2"/>
      <c r="B116" s="404" t="s">
        <v>67</v>
      </c>
      <c r="D116" s="215">
        <f>D83+D101+D107+D92+D115</f>
        <v>0</v>
      </c>
      <c r="F116" s="216" t="str">
        <f t="shared" si="18"/>
        <v/>
      </c>
      <c r="H116" s="215">
        <f>H83+H101+H107+H92+H115</f>
        <v>0</v>
      </c>
      <c r="J116" s="216" t="str">
        <f t="shared" si="17"/>
        <v/>
      </c>
      <c r="L116" s="363"/>
      <c r="M116" s="359"/>
      <c r="N116" s="462"/>
    </row>
    <row r="117" spans="1:14" s="7" customFormat="1" ht="6" customHeight="1">
      <c r="A117" s="2"/>
      <c r="B117" s="2"/>
      <c r="D117" s="195"/>
      <c r="F117" s="236"/>
      <c r="H117" s="195"/>
      <c r="J117" s="236"/>
      <c r="L117" s="361"/>
      <c r="M117" s="359"/>
      <c r="N117" s="460"/>
    </row>
    <row r="118" spans="1:14" s="7" customFormat="1" ht="12" customHeight="1">
      <c r="A118" s="24" t="s">
        <v>30</v>
      </c>
      <c r="B118" s="24"/>
      <c r="D118" s="195"/>
      <c r="F118" s="236"/>
      <c r="H118" s="195"/>
      <c r="J118" s="236"/>
      <c r="L118" s="361"/>
      <c r="M118" s="359"/>
      <c r="N118" s="460"/>
    </row>
    <row r="119" spans="1:14" s="7" customFormat="1" ht="12" customHeight="1">
      <c r="A119" s="24" t="s">
        <v>68</v>
      </c>
      <c r="B119" s="24"/>
      <c r="D119" s="195"/>
      <c r="F119" s="236"/>
      <c r="H119" s="195"/>
      <c r="J119" s="236"/>
      <c r="L119" s="361"/>
      <c r="M119" s="359"/>
      <c r="N119" s="460"/>
    </row>
    <row r="120" spans="1:14" s="7" customFormat="1" ht="12" customHeight="1">
      <c r="A120" s="24" t="s">
        <v>142</v>
      </c>
      <c r="B120" s="24"/>
      <c r="D120" s="195"/>
      <c r="F120" s="236"/>
      <c r="H120" s="195"/>
      <c r="J120" s="236"/>
      <c r="L120" s="361"/>
      <c r="M120" s="359"/>
      <c r="N120" s="460"/>
    </row>
    <row r="121" spans="1:14" s="7" customFormat="1" ht="26.5" customHeight="1">
      <c r="A121" s="3" t="s">
        <v>151</v>
      </c>
      <c r="B121" s="3"/>
      <c r="D121" s="195"/>
      <c r="F121" s="236"/>
      <c r="H121" s="195"/>
      <c r="J121" s="236"/>
      <c r="L121" s="361"/>
      <c r="M121" s="359"/>
      <c r="N121" s="460"/>
    </row>
    <row r="122" spans="1:14" s="7" customFormat="1" ht="11.5">
      <c r="A122" s="27" t="s">
        <v>28</v>
      </c>
      <c r="B122" s="27"/>
      <c r="D122" s="196">
        <f>D69</f>
        <v>0</v>
      </c>
      <c r="F122" s="205" t="str">
        <f>IF(D122=0,"",D122/D$122)</f>
        <v/>
      </c>
      <c r="H122" s="196">
        <f>H69</f>
        <v>0</v>
      </c>
      <c r="J122" s="205" t="str">
        <f t="shared" ref="J122:J135" si="19">IF(H122=0,"",H122/H$122)</f>
        <v/>
      </c>
      <c r="L122" s="361"/>
      <c r="M122" s="359"/>
      <c r="N122" s="460"/>
    </row>
    <row r="123" spans="1:14" s="7" customFormat="1" ht="11.5">
      <c r="A123" s="31" t="s">
        <v>67</v>
      </c>
      <c r="B123" s="145"/>
      <c r="D123" s="197">
        <f>D116</f>
        <v>0</v>
      </c>
      <c r="E123" s="9"/>
      <c r="F123" s="206" t="str">
        <f>IF(D123=0,"",D123/D$122)</f>
        <v/>
      </c>
      <c r="H123" s="197">
        <f>H116</f>
        <v>0</v>
      </c>
      <c r="I123" s="9"/>
      <c r="J123" s="206" t="str">
        <f t="shared" si="19"/>
        <v/>
      </c>
      <c r="L123" s="361"/>
      <c r="M123" s="362"/>
      <c r="N123" s="460"/>
    </row>
    <row r="124" spans="1:14" s="1" customFormat="1" ht="11.5">
      <c r="A124" s="4" t="s">
        <v>69</v>
      </c>
      <c r="B124" s="4"/>
      <c r="D124" s="12">
        <f>D122-D123</f>
        <v>0</v>
      </c>
      <c r="F124" s="207" t="str">
        <f>IF(D124=0,"",D124/D$122)</f>
        <v/>
      </c>
      <c r="H124" s="12">
        <f>H122-H123</f>
        <v>0</v>
      </c>
      <c r="J124" s="207" t="str">
        <f>IF(H124=0,"",H124/H$122)</f>
        <v/>
      </c>
      <c r="L124" s="363"/>
      <c r="M124" s="369"/>
      <c r="N124" s="462"/>
    </row>
    <row r="125" spans="1:14" s="7" customFormat="1" ht="11.5">
      <c r="A125" s="88" t="s">
        <v>70</v>
      </c>
      <c r="B125" s="88"/>
      <c r="D125" s="199"/>
      <c r="E125" s="9"/>
      <c r="F125" s="136" t="str">
        <f>IF(D125=0,"",D125/D$122)</f>
        <v/>
      </c>
      <c r="H125" s="199"/>
      <c r="I125" s="9"/>
      <c r="J125" s="136" t="str">
        <f>IF(H125=0,"",H125/H$122)</f>
        <v/>
      </c>
      <c r="L125" s="360"/>
      <c r="M125" s="362"/>
      <c r="N125" s="460"/>
    </row>
    <row r="126" spans="1:14" s="7" customFormat="1" ht="11.5">
      <c r="A126" s="31" t="s">
        <v>71</v>
      </c>
      <c r="B126" s="31"/>
      <c r="D126" s="200"/>
      <c r="E126" s="9"/>
      <c r="F126" s="136" t="str">
        <f t="shared" ref="F126:F135" si="20">IF(D126=0,"",D126/D$122)</f>
        <v/>
      </c>
      <c r="H126" s="200"/>
      <c r="I126" s="9"/>
      <c r="J126" s="136" t="str">
        <f t="shared" si="19"/>
        <v/>
      </c>
      <c r="L126" s="360"/>
      <c r="M126" s="362"/>
      <c r="N126" s="460"/>
    </row>
    <row r="127" spans="1:14" s="7" customFormat="1" ht="11.5">
      <c r="A127" s="31" t="s">
        <v>72</v>
      </c>
      <c r="B127" s="31"/>
      <c r="D127" s="200"/>
      <c r="E127" s="9"/>
      <c r="F127" s="136" t="str">
        <f t="shared" si="20"/>
        <v/>
      </c>
      <c r="H127" s="200"/>
      <c r="I127" s="9"/>
      <c r="J127" s="136" t="str">
        <f t="shared" si="19"/>
        <v/>
      </c>
      <c r="L127" s="360"/>
      <c r="M127" s="362"/>
      <c r="N127" s="460"/>
    </row>
    <row r="128" spans="1:14" s="7" customFormat="1" ht="11.5">
      <c r="A128" s="1102" t="s">
        <v>15</v>
      </c>
      <c r="B128" s="1102"/>
      <c r="D128" s="202"/>
      <c r="E128" s="9"/>
      <c r="F128" s="138" t="str">
        <f t="shared" si="20"/>
        <v/>
      </c>
      <c r="H128" s="202"/>
      <c r="I128" s="9"/>
      <c r="J128" s="138" t="str">
        <f t="shared" si="19"/>
        <v/>
      </c>
      <c r="L128" s="360"/>
      <c r="M128" s="362"/>
      <c r="N128" s="460"/>
    </row>
    <row r="129" spans="1:14" s="7" customFormat="1" ht="11.5">
      <c r="A129" s="1317"/>
      <c r="B129" s="1317"/>
      <c r="D129" s="200"/>
      <c r="E129" s="9"/>
      <c r="F129" s="136" t="str">
        <f t="shared" si="20"/>
        <v/>
      </c>
      <c r="H129" s="200"/>
      <c r="I129" s="9"/>
      <c r="J129" s="136" t="str">
        <f t="shared" si="19"/>
        <v/>
      </c>
      <c r="L129" s="360"/>
      <c r="M129" s="362"/>
      <c r="N129" s="460"/>
    </row>
    <row r="130" spans="1:14" s="1" customFormat="1" ht="18" customHeight="1">
      <c r="A130" s="89" t="s">
        <v>73</v>
      </c>
      <c r="B130" s="89"/>
      <c r="D130" s="215">
        <f>SUM(D124:D129)</f>
        <v>0</v>
      </c>
      <c r="E130" s="7"/>
      <c r="F130" s="216" t="str">
        <f t="shared" si="20"/>
        <v/>
      </c>
      <c r="G130" s="7"/>
      <c r="H130" s="215">
        <f>SUM(H124:H129)</f>
        <v>0</v>
      </c>
      <c r="I130" s="7"/>
      <c r="J130" s="216" t="str">
        <f t="shared" si="19"/>
        <v/>
      </c>
      <c r="K130" s="7"/>
      <c r="L130" s="363"/>
      <c r="M130" s="359"/>
      <c r="N130" s="462"/>
    </row>
    <row r="131" spans="1:14" s="7" customFormat="1" ht="11.5">
      <c r="A131" s="31" t="s">
        <v>74</v>
      </c>
      <c r="B131" s="31"/>
      <c r="D131" s="199"/>
      <c r="E131" s="9"/>
      <c r="F131" s="137" t="str">
        <f t="shared" si="20"/>
        <v/>
      </c>
      <c r="H131" s="196">
        <f>D137</f>
        <v>0</v>
      </c>
      <c r="I131" s="9"/>
      <c r="J131" s="137" t="str">
        <f>IF(H131=0,"",H131/H$122)</f>
        <v/>
      </c>
      <c r="L131" s="361"/>
      <c r="M131" s="362"/>
      <c r="N131" s="460"/>
    </row>
    <row r="132" spans="1:14" s="7" customFormat="1" ht="11.5">
      <c r="A132" s="88" t="s">
        <v>73</v>
      </c>
      <c r="B132" s="88"/>
      <c r="D132" s="197">
        <f>D130</f>
        <v>0</v>
      </c>
      <c r="E132" s="9"/>
      <c r="F132" s="136" t="str">
        <f t="shared" si="20"/>
        <v/>
      </c>
      <c r="H132" s="197">
        <f>H130</f>
        <v>0</v>
      </c>
      <c r="I132" s="9"/>
      <c r="J132" s="136" t="str">
        <f t="shared" si="19"/>
        <v/>
      </c>
      <c r="L132" s="361"/>
      <c r="M132" s="362"/>
      <c r="N132" s="460"/>
    </row>
    <row r="133" spans="1:14" s="7" customFormat="1" ht="11.5">
      <c r="A133" s="31" t="s">
        <v>75</v>
      </c>
      <c r="B133" s="31"/>
      <c r="D133" s="200"/>
      <c r="E133" s="11"/>
      <c r="F133" s="136" t="str">
        <f t="shared" si="20"/>
        <v/>
      </c>
      <c r="H133" s="200"/>
      <c r="I133" s="11"/>
      <c r="J133" s="136" t="str">
        <f t="shared" si="19"/>
        <v/>
      </c>
      <c r="L133" s="360"/>
      <c r="M133" s="364"/>
      <c r="N133" s="460"/>
    </row>
    <row r="134" spans="1:14" s="7" customFormat="1" ht="11.5">
      <c r="A134" s="31" t="s">
        <v>76</v>
      </c>
      <c r="B134" s="31"/>
      <c r="D134" s="200"/>
      <c r="E134" s="9"/>
      <c r="F134" s="136" t="str">
        <f t="shared" si="20"/>
        <v/>
      </c>
      <c r="H134" s="200"/>
      <c r="I134" s="9"/>
      <c r="J134" s="136" t="str">
        <f t="shared" si="19"/>
        <v/>
      </c>
      <c r="L134" s="360"/>
      <c r="M134" s="362"/>
      <c r="N134" s="460"/>
    </row>
    <row r="135" spans="1:14" s="7" customFormat="1" ht="11.5">
      <c r="A135" s="1102" t="s">
        <v>15</v>
      </c>
      <c r="B135" s="1102"/>
      <c r="D135" s="200"/>
      <c r="E135" s="9"/>
      <c r="F135" s="136" t="str">
        <f t="shared" si="20"/>
        <v/>
      </c>
      <c r="H135" s="200"/>
      <c r="I135" s="9"/>
      <c r="J135" s="136" t="str">
        <f t="shared" si="19"/>
        <v/>
      </c>
      <c r="L135" s="370"/>
      <c r="M135" s="362"/>
      <c r="N135" s="464"/>
    </row>
    <row r="136" spans="1:14" s="7" customFormat="1" ht="11.5">
      <c r="A136" s="1317"/>
      <c r="B136" s="1317"/>
      <c r="D136" s="199"/>
      <c r="E136" s="9"/>
      <c r="F136" s="137" t="str">
        <f>IF(D136=0,"",D136/D$122)</f>
        <v/>
      </c>
      <c r="H136" s="199"/>
      <c r="I136" s="9"/>
      <c r="J136" s="137" t="str">
        <f>IF(H136=0,"",H136/H$122)</f>
        <v/>
      </c>
      <c r="L136" s="360"/>
      <c r="M136" s="362"/>
      <c r="N136" s="460"/>
    </row>
    <row r="137" spans="1:14" s="1" customFormat="1" ht="25.5" customHeight="1">
      <c r="A137" s="1343" t="s">
        <v>107</v>
      </c>
      <c r="B137" s="1344"/>
      <c r="C137" s="239"/>
      <c r="D137" s="215">
        <f>SUM(D131:D136)</f>
        <v>0</v>
      </c>
      <c r="E137" s="7"/>
      <c r="F137" s="216" t="str">
        <f>IF(D137=0,"",D137/D$122)</f>
        <v/>
      </c>
      <c r="G137" s="7"/>
      <c r="H137" s="215">
        <f>SUM(H131:H136)</f>
        <v>0</v>
      </c>
      <c r="I137" s="7"/>
      <c r="J137" s="216" t="str">
        <f>IF(H137=0,"",H137/H$122)</f>
        <v/>
      </c>
      <c r="K137" s="7"/>
      <c r="L137" s="363"/>
      <c r="M137" s="359"/>
      <c r="N137" s="462"/>
    </row>
    <row r="138" spans="1:14" s="7" customFormat="1" ht="11.5">
      <c r="A138" s="89"/>
      <c r="B138" s="89"/>
      <c r="D138" s="195"/>
      <c r="E138" s="9"/>
      <c r="F138" s="236"/>
      <c r="H138" s="195"/>
      <c r="I138" s="9"/>
      <c r="J138" s="236"/>
      <c r="L138" s="361"/>
      <c r="M138" s="362"/>
      <c r="N138" s="460"/>
    </row>
    <row r="139" spans="1:14" s="7" customFormat="1" ht="21.65" customHeight="1">
      <c r="A139" s="89" t="s">
        <v>246</v>
      </c>
      <c r="B139" s="89"/>
      <c r="D139" s="1104">
        <f>SUM(D133:D138)</f>
        <v>0</v>
      </c>
      <c r="E139" s="9"/>
      <c r="F139" s="236"/>
      <c r="H139" s="1104">
        <f>SUM(H133:H138)</f>
        <v>0</v>
      </c>
      <c r="I139" s="9"/>
      <c r="J139" s="236"/>
      <c r="L139" s="363"/>
      <c r="M139" s="362"/>
      <c r="N139" s="460"/>
    </row>
    <row r="140" spans="1:14" s="7" customFormat="1" ht="11.5">
      <c r="A140" s="89"/>
      <c r="B140" s="89"/>
      <c r="D140" s="195"/>
      <c r="E140" s="9"/>
      <c r="F140" s="236"/>
      <c r="H140" s="195"/>
      <c r="I140" s="9"/>
      <c r="J140" s="236"/>
      <c r="L140" s="361"/>
      <c r="M140" s="362"/>
      <c r="N140" s="460"/>
    </row>
    <row r="141" spans="1:14" s="7" customFormat="1" ht="11.5">
      <c r="A141" s="89" t="s">
        <v>1</v>
      </c>
      <c r="B141" s="90"/>
      <c r="D141" s="195"/>
      <c r="E141" s="9"/>
      <c r="F141" s="236"/>
      <c r="H141" s="195"/>
      <c r="I141" s="9"/>
      <c r="J141" s="236"/>
      <c r="L141" s="361"/>
      <c r="M141" s="362"/>
      <c r="N141" s="460"/>
    </row>
    <row r="142" spans="1:14" s="7" customFormat="1" ht="17" customHeight="1">
      <c r="A142" s="91" t="s">
        <v>3</v>
      </c>
      <c r="B142" s="92"/>
      <c r="C142" s="38"/>
      <c r="D142" s="211"/>
      <c r="E142" s="39"/>
      <c r="F142" s="142" t="str">
        <f>IF(D144=0,"",D142/D144)</f>
        <v/>
      </c>
      <c r="G142" s="38"/>
      <c r="H142" s="211"/>
      <c r="I142" s="39"/>
      <c r="J142" s="142" t="str">
        <f>IF(H144=0,"",H142/H144)</f>
        <v/>
      </c>
      <c r="K142" s="38"/>
      <c r="L142" s="360"/>
      <c r="M142" s="362"/>
      <c r="N142" s="460"/>
    </row>
    <row r="143" spans="1:14" s="7" customFormat="1" ht="16" customHeight="1">
      <c r="A143" s="93" t="s">
        <v>2</v>
      </c>
      <c r="B143" s="90"/>
      <c r="D143" s="200"/>
      <c r="E143" s="9"/>
      <c r="F143" s="138" t="str">
        <f>IF(D144=0,"",D143/D144)</f>
        <v/>
      </c>
      <c r="H143" s="200"/>
      <c r="I143" s="9"/>
      <c r="J143" s="138" t="str">
        <f>IF(H144=0,"",H143/H144)</f>
        <v/>
      </c>
      <c r="L143" s="360"/>
      <c r="M143" s="362"/>
      <c r="N143" s="460"/>
    </row>
    <row r="144" spans="1:14" s="7" customFormat="1" ht="17" customHeight="1">
      <c r="A144" s="99" t="s">
        <v>154</v>
      </c>
      <c r="B144" s="94"/>
      <c r="D144" s="215">
        <f>SUM(D142:D143)</f>
        <v>0</v>
      </c>
      <c r="F144" s="216" t="str">
        <f>IF(D144=0,"",F142+F143)</f>
        <v/>
      </c>
      <c r="H144" s="215">
        <f>SUM(H142:H143)</f>
        <v>0</v>
      </c>
      <c r="J144" s="216" t="str">
        <f>IF(H144=0,"",J142+J143)</f>
        <v/>
      </c>
      <c r="L144" s="363"/>
      <c r="M144" s="359"/>
      <c r="N144" s="462"/>
    </row>
    <row r="145" spans="1:14" s="7" customFormat="1" ht="6.75" customHeight="1">
      <c r="A145" s="95"/>
      <c r="B145" s="96"/>
      <c r="C145" s="40"/>
      <c r="D145" s="41"/>
      <c r="E145" s="46"/>
      <c r="F145" s="237"/>
      <c r="G145" s="40"/>
      <c r="H145" s="41"/>
      <c r="I145" s="46"/>
      <c r="J145" s="237"/>
      <c r="K145" s="40"/>
      <c r="L145" s="361"/>
      <c r="M145" s="362"/>
      <c r="N145" s="460"/>
    </row>
    <row r="146" spans="1:14" s="7" customFormat="1" ht="11.5">
      <c r="A146" s="89"/>
      <c r="B146" s="89"/>
      <c r="D146" s="195"/>
      <c r="E146" s="9"/>
      <c r="F146" s="236"/>
      <c r="H146" s="195"/>
      <c r="I146" s="9"/>
      <c r="J146" s="236"/>
      <c r="L146" s="361"/>
      <c r="M146" s="362"/>
      <c r="N146" s="460"/>
    </row>
    <row r="147" spans="1:14" s="7" customFormat="1" ht="11.5">
      <c r="A147" s="10" t="s">
        <v>78</v>
      </c>
      <c r="B147" s="89"/>
      <c r="D147" s="195"/>
      <c r="E147" s="11"/>
      <c r="F147" s="236"/>
      <c r="H147" s="195"/>
      <c r="I147" s="11"/>
      <c r="J147" s="236"/>
      <c r="L147" s="361"/>
      <c r="M147" s="364"/>
      <c r="N147" s="460"/>
    </row>
    <row r="148" spans="1:14" s="7" customFormat="1" ht="17.5" customHeight="1">
      <c r="A148" s="91" t="s">
        <v>79</v>
      </c>
      <c r="B148" s="146"/>
      <c r="C148" s="38"/>
      <c r="D148" s="211"/>
      <c r="E148" s="39"/>
      <c r="F148" s="143" t="str">
        <f>IF(D148=0,"",D148/D$122)</f>
        <v/>
      </c>
      <c r="G148" s="38"/>
      <c r="H148" s="211"/>
      <c r="I148" s="39"/>
      <c r="J148" s="143" t="str">
        <f>IF(H148=0,"",H148/H$122)</f>
        <v/>
      </c>
      <c r="K148" s="38"/>
      <c r="L148" s="360"/>
      <c r="M148" s="362"/>
      <c r="N148" s="460"/>
    </row>
    <row r="149" spans="1:14" s="7" customFormat="1" ht="17" customHeight="1">
      <c r="A149" s="93" t="s">
        <v>80</v>
      </c>
      <c r="B149" s="88"/>
      <c r="D149" s="200"/>
      <c r="E149" s="34"/>
      <c r="F149" s="136" t="str">
        <f>IF(D149=0,"",D149/D$122)</f>
        <v/>
      </c>
      <c r="H149" s="200"/>
      <c r="I149" s="34"/>
      <c r="J149" s="136" t="str">
        <f>IF(H149=0,"",H149/H$122)</f>
        <v/>
      </c>
      <c r="L149" s="360"/>
      <c r="M149" s="365"/>
      <c r="N149" s="460"/>
    </row>
    <row r="150" spans="1:14" s="7" customFormat="1" ht="16" customHeight="1">
      <c r="A150" s="93" t="s">
        <v>81</v>
      </c>
      <c r="B150" s="88"/>
      <c r="D150" s="200"/>
      <c r="E150" s="34"/>
      <c r="F150" s="136" t="str">
        <f>IF(D150=0,"",D150/D$122)</f>
        <v/>
      </c>
      <c r="H150" s="200"/>
      <c r="I150" s="34"/>
      <c r="J150" s="136" t="str">
        <f>IF(H150=0,"",H150/H$122)</f>
        <v/>
      </c>
      <c r="L150" s="360"/>
      <c r="M150" s="365"/>
      <c r="N150" s="460"/>
    </row>
    <row r="151" spans="1:14" s="7" customFormat="1" ht="20" customHeight="1">
      <c r="A151" s="97" t="s">
        <v>82</v>
      </c>
      <c r="B151" s="89"/>
      <c r="D151" s="215">
        <f>SUM(D148:D150)</f>
        <v>0</v>
      </c>
      <c r="F151" s="216" t="str">
        <f>IF(D122=0,"",D122/D$122)</f>
        <v/>
      </c>
      <c r="H151" s="215">
        <f>SUM(H148:H150)</f>
        <v>0</v>
      </c>
      <c r="J151" s="216" t="str">
        <f>IF(H122=0,"",H122/H$122)</f>
        <v/>
      </c>
      <c r="L151" s="363"/>
      <c r="M151" s="359"/>
      <c r="N151" s="462"/>
    </row>
    <row r="152" spans="1:14" s="7" customFormat="1" ht="7.5" customHeight="1">
      <c r="A152" s="95"/>
      <c r="B152" s="240"/>
      <c r="C152" s="40"/>
      <c r="D152" s="41"/>
      <c r="E152" s="40"/>
      <c r="F152" s="237"/>
      <c r="G152" s="40"/>
      <c r="H152" s="41"/>
      <c r="I152" s="40"/>
      <c r="J152" s="237"/>
      <c r="K152" s="40"/>
      <c r="L152" s="361"/>
      <c r="M152" s="359"/>
      <c r="N152" s="460"/>
    </row>
    <row r="153" spans="1:14" s="7" customFormat="1" ht="11.5">
      <c r="A153" s="89"/>
      <c r="B153" s="89"/>
      <c r="D153" s="195"/>
      <c r="F153" s="236"/>
      <c r="H153" s="195"/>
      <c r="J153" s="236"/>
      <c r="L153" s="361"/>
      <c r="M153" s="359"/>
      <c r="N153" s="460"/>
    </row>
    <row r="154" spans="1:14" s="7" customFormat="1" ht="11.5">
      <c r="A154" s="15" t="s">
        <v>83</v>
      </c>
      <c r="B154" s="15"/>
      <c r="D154" s="195"/>
      <c r="F154" s="236"/>
      <c r="H154" s="195"/>
      <c r="J154" s="236"/>
      <c r="L154" s="361"/>
      <c r="M154" s="359"/>
      <c r="N154" s="460"/>
    </row>
    <row r="155" spans="1:14" s="7" customFormat="1" ht="11.5">
      <c r="A155" s="15"/>
      <c r="B155" s="15"/>
      <c r="D155" s="195"/>
      <c r="F155" s="236"/>
      <c r="H155" s="195"/>
      <c r="J155" s="236"/>
      <c r="L155" s="361"/>
      <c r="M155" s="359"/>
      <c r="N155" s="460"/>
    </row>
    <row r="156" spans="1:14" s="7" customFormat="1" ht="17.5" customHeight="1">
      <c r="A156" s="91" t="s">
        <v>84</v>
      </c>
      <c r="B156" s="146"/>
      <c r="C156" s="38"/>
      <c r="D156" s="211"/>
      <c r="E156" s="38"/>
      <c r="F156" s="143" t="str">
        <f>IF(D156=0,"",D156/D$122)</f>
        <v/>
      </c>
      <c r="G156" s="38"/>
      <c r="H156" s="211"/>
      <c r="I156" s="38"/>
      <c r="J156" s="143" t="str">
        <f>IF(H156=0,"",H156/H$122)</f>
        <v/>
      </c>
      <c r="K156" s="38"/>
      <c r="L156" s="360"/>
      <c r="M156" s="359"/>
      <c r="N156" s="460"/>
    </row>
    <row r="157" spans="1:14" s="7" customFormat="1" ht="18.5" customHeight="1">
      <c r="A157" s="42" t="s">
        <v>32</v>
      </c>
      <c r="B157" s="44"/>
      <c r="D157" s="200"/>
      <c r="F157" s="136" t="str">
        <f>IF(D157=0,"",D157/D$122)</f>
        <v/>
      </c>
      <c r="H157" s="200"/>
      <c r="J157" s="136" t="str">
        <f>IF(H157=0,"",H157/H$122)</f>
        <v/>
      </c>
      <c r="L157" s="360"/>
      <c r="M157" s="359"/>
      <c r="N157" s="460"/>
    </row>
    <row r="158" spans="1:14" s="7" customFormat="1" ht="15.5" customHeight="1">
      <c r="A158" s="93" t="s">
        <v>33</v>
      </c>
      <c r="B158" s="88"/>
      <c r="D158" s="200"/>
      <c r="F158" s="136" t="str">
        <f>IF(D158=0,"",D158/D$122)</f>
        <v/>
      </c>
      <c r="H158" s="200"/>
      <c r="J158" s="136" t="str">
        <f>IF(H158=0,"",H158/H$122)</f>
        <v/>
      </c>
      <c r="L158" s="360"/>
      <c r="M158" s="359"/>
      <c r="N158" s="460"/>
    </row>
    <row r="159" spans="1:14" s="7" customFormat="1" ht="15.5" customHeight="1">
      <c r="A159" s="43" t="s">
        <v>15</v>
      </c>
      <c r="B159" s="31"/>
      <c r="D159" s="200"/>
      <c r="F159" s="136" t="str">
        <f>IF(D159=0,"",D159/D$122)</f>
        <v/>
      </c>
      <c r="H159" s="200"/>
      <c r="J159" s="136" t="str">
        <f>IF(H159=0,"",H159/H$122)</f>
        <v/>
      </c>
      <c r="L159" s="360"/>
      <c r="M159" s="359"/>
      <c r="N159" s="460"/>
    </row>
    <row r="160" spans="1:14" s="7" customFormat="1" ht="17" customHeight="1">
      <c r="A160" s="97" t="s">
        <v>243</v>
      </c>
      <c r="B160" s="157"/>
      <c r="D160" s="215">
        <f>SUM(D156:D159)</f>
        <v>0</v>
      </c>
      <c r="F160" s="216" t="str">
        <f>IF(D122=0,"",D160/D$122)</f>
        <v/>
      </c>
      <c r="H160" s="215">
        <f>SUM(H156:H159)</f>
        <v>0</v>
      </c>
      <c r="J160" s="216" t="str">
        <f>IF(H122=0,"",H160/H$122)</f>
        <v/>
      </c>
      <c r="L160" s="363"/>
      <c r="M160" s="359"/>
      <c r="N160" s="462"/>
    </row>
    <row r="161" spans="1:17" s="7" customFormat="1" ht="5.25" customHeight="1">
      <c r="A161" s="95"/>
      <c r="B161" s="240"/>
      <c r="C161" s="40"/>
      <c r="D161" s="41"/>
      <c r="E161" s="40"/>
      <c r="F161" s="237"/>
      <c r="G161" s="40"/>
      <c r="H161" s="41"/>
      <c r="I161" s="40"/>
      <c r="J161" s="237"/>
      <c r="K161" s="40"/>
      <c r="L161" s="361"/>
      <c r="M161" s="359"/>
      <c r="N161" s="460"/>
    </row>
    <row r="162" spans="1:17" s="7" customFormat="1" ht="11.5">
      <c r="A162" s="37"/>
      <c r="B162" s="37"/>
      <c r="F162" s="236"/>
      <c r="J162" s="236"/>
      <c r="L162" s="359"/>
      <c r="M162" s="359"/>
      <c r="N162" s="465"/>
    </row>
    <row r="163" spans="1:17" s="7" customFormat="1" ht="11.5">
      <c r="A163" s="24" t="s">
        <v>30</v>
      </c>
      <c r="B163" s="24"/>
      <c r="F163" s="236"/>
      <c r="J163" s="236"/>
      <c r="L163" s="359"/>
      <c r="M163" s="359"/>
      <c r="N163" s="465"/>
    </row>
    <row r="164" spans="1:17" s="7" customFormat="1" ht="46.5" customHeight="1">
      <c r="A164" s="1345" t="s">
        <v>247</v>
      </c>
      <c r="B164" s="1345"/>
      <c r="C164" s="1345"/>
      <c r="D164" s="1345"/>
      <c r="E164" s="1345"/>
      <c r="F164" s="1345"/>
      <c r="G164" s="1345"/>
      <c r="H164" s="1345"/>
      <c r="I164" s="1345"/>
      <c r="J164" s="1345"/>
      <c r="K164" s="241"/>
      <c r="L164" s="371"/>
      <c r="M164" s="371"/>
      <c r="N164" s="465"/>
    </row>
    <row r="165" spans="1:17" s="242" customFormat="1" ht="18.649999999999999" customHeight="1">
      <c r="A165" s="51"/>
      <c r="B165" s="51"/>
      <c r="C165" s="51"/>
      <c r="D165" s="51"/>
      <c r="E165" s="51"/>
      <c r="F165" s="51"/>
      <c r="G165" s="51"/>
      <c r="H165" s="51"/>
      <c r="I165" s="51"/>
      <c r="J165" s="51"/>
      <c r="K165" s="51"/>
      <c r="L165" s="51"/>
      <c r="M165" s="51"/>
      <c r="N165" s="466"/>
      <c r="O165" s="241"/>
      <c r="P165" s="241"/>
      <c r="Q165" s="241"/>
    </row>
    <row r="166" spans="1:17" s="242" customFormat="1" ht="17.5" customHeight="1">
      <c r="A166" s="425" t="str">
        <f xml:space="preserve"> CONCATENATE("Situation financière ",'Identification '!$D$7," affichant un déficit supérieur à 10 %")</f>
        <v>Situation financière 2025-2026 affichant un déficit supérieur à 10 %</v>
      </c>
      <c r="B166" s="468"/>
      <c r="C166" s="468"/>
      <c r="D166" s="468"/>
      <c r="E166" s="468"/>
      <c r="F166" s="468"/>
      <c r="G166" s="468"/>
      <c r="H166" s="468"/>
      <c r="I166" s="51"/>
      <c r="J166" s="51"/>
      <c r="K166" s="51"/>
      <c r="L166" s="51"/>
      <c r="M166" s="51"/>
      <c r="N166" s="466"/>
      <c r="O166" s="241"/>
      <c r="P166" s="241"/>
      <c r="Q166" s="241"/>
    </row>
    <row r="167" spans="1:17" s="242" customFormat="1" ht="12.65" customHeight="1">
      <c r="A167" s="51"/>
      <c r="B167" s="51"/>
      <c r="C167" s="51"/>
      <c r="D167" s="51"/>
      <c r="E167" s="51"/>
      <c r="F167" s="51"/>
      <c r="G167" s="51"/>
      <c r="H167" s="51"/>
      <c r="I167" s="51"/>
      <c r="J167" s="51"/>
      <c r="K167" s="51"/>
      <c r="L167" s="51"/>
      <c r="M167" s="51"/>
      <c r="N167" s="466"/>
      <c r="O167" s="241"/>
      <c r="P167" s="241"/>
      <c r="Q167" s="241"/>
    </row>
    <row r="168" spans="1:17" s="242" customFormat="1" ht="27.65" customHeight="1">
      <c r="A168" s="1349" t="s">
        <v>1850</v>
      </c>
      <c r="B168" s="1350"/>
      <c r="C168" s="1350"/>
      <c r="D168" s="1350"/>
      <c r="E168" s="1350"/>
      <c r="F168" s="1350"/>
      <c r="G168" s="1350"/>
      <c r="H168" s="1350"/>
      <c r="I168" s="1350"/>
      <c r="J168" s="1350"/>
      <c r="K168" s="51"/>
      <c r="L168" s="51"/>
      <c r="M168" s="51"/>
      <c r="N168" s="466"/>
      <c r="O168" s="241"/>
      <c r="P168" s="241"/>
      <c r="Q168" s="241"/>
    </row>
    <row r="169" spans="1:17" s="242" customFormat="1" ht="9" customHeight="1">
      <c r="A169" s="735"/>
      <c r="B169" s="736"/>
      <c r="C169" s="736"/>
      <c r="D169" s="736"/>
      <c r="E169" s="736"/>
      <c r="F169" s="736"/>
      <c r="G169" s="736"/>
      <c r="H169" s="736"/>
      <c r="I169" s="736"/>
      <c r="J169" s="736"/>
      <c r="K169" s="51"/>
      <c r="L169" s="51"/>
      <c r="M169" s="51"/>
      <c r="N169" s="466"/>
      <c r="O169" s="241"/>
      <c r="P169" s="241"/>
      <c r="Q169" s="241"/>
    </row>
    <row r="170" spans="1:17" s="77" customFormat="1" ht="18" customHeight="1">
      <c r="A170" s="737" t="s">
        <v>2946</v>
      </c>
      <c r="B170" s="738"/>
      <c r="C170" s="33"/>
      <c r="F170" s="17"/>
      <c r="J170" s="17"/>
      <c r="L170" s="505"/>
      <c r="M170" s="505"/>
      <c r="N170" s="535"/>
      <c r="O170" s="449"/>
    </row>
    <row r="171" spans="1:17" ht="172.5" customHeight="1">
      <c r="A171" s="1330"/>
      <c r="B171" s="1331"/>
      <c r="C171" s="1331"/>
      <c r="D171" s="1331"/>
      <c r="E171" s="1331"/>
      <c r="F171" s="1331"/>
      <c r="G171" s="1331"/>
      <c r="H171" s="1331"/>
      <c r="I171" s="1332"/>
      <c r="J171" s="243"/>
      <c r="M171" s="32" t="s">
        <v>89</v>
      </c>
      <c r="N171" s="467"/>
    </row>
    <row r="172" spans="1:17" ht="56" customHeight="1">
      <c r="A172" s="1333"/>
      <c r="B172" s="1334"/>
      <c r="C172" s="1334"/>
      <c r="D172" s="1334"/>
      <c r="E172" s="1334"/>
      <c r="F172" s="1334"/>
      <c r="G172" s="1334"/>
      <c r="H172" s="1334"/>
      <c r="I172" s="1335"/>
      <c r="J172" s="243"/>
      <c r="M172" s="32"/>
      <c r="N172" s="467"/>
    </row>
    <row r="173" spans="1:17" ht="22.5" customHeight="1">
      <c r="F173" s="243"/>
      <c r="J173" s="243"/>
      <c r="N173" s="458"/>
    </row>
    <row r="174" spans="1:17" ht="15.5">
      <c r="A174" s="1346" t="str">
        <f xml:space="preserve"> CONCATENATE("Situation financière ",'Identification '!$D$7," affichant un surplus supérieur à 35%")</f>
        <v>Situation financière 2025-2026 affichant un surplus supérieur à 35%</v>
      </c>
      <c r="B174" s="1346"/>
      <c r="C174" s="1346"/>
      <c r="D174" s="1346"/>
      <c r="E174" s="1346"/>
      <c r="F174" s="1346"/>
      <c r="G174" s="1346"/>
      <c r="H174" s="1346"/>
      <c r="I174" s="1346"/>
    </row>
    <row r="175" spans="1:17">
      <c r="A175" s="51"/>
    </row>
    <row r="176" spans="1:17" ht="27" customHeight="1">
      <c r="A176" s="1347" t="s">
        <v>2934</v>
      </c>
      <c r="B176" s="1348"/>
      <c r="C176" s="1348"/>
      <c r="D176" s="1348"/>
      <c r="E176" s="1348"/>
      <c r="F176" s="1348"/>
      <c r="G176" s="1348"/>
      <c r="H176" s="1348"/>
    </row>
    <row r="178" spans="1:15" s="77" customFormat="1" ht="18" customHeight="1">
      <c r="A178" s="733" t="s">
        <v>2946</v>
      </c>
      <c r="B178" s="734"/>
      <c r="C178" s="33"/>
      <c r="F178" s="17"/>
      <c r="J178" s="17"/>
      <c r="L178" s="505"/>
      <c r="M178" s="505"/>
      <c r="N178" s="535"/>
      <c r="O178" s="449"/>
    </row>
    <row r="179" spans="1:15" s="77" customFormat="1" ht="204" customHeight="1">
      <c r="A179" s="1336"/>
      <c r="B179" s="1337"/>
      <c r="C179" s="1337"/>
      <c r="D179" s="1337"/>
      <c r="E179" s="1337"/>
      <c r="F179" s="1337"/>
      <c r="G179" s="1337"/>
      <c r="H179" s="1337"/>
      <c r="I179" s="1337"/>
      <c r="J179" s="1338"/>
      <c r="L179" s="505"/>
      <c r="M179" s="505"/>
      <c r="N179" s="535"/>
      <c r="O179" s="204"/>
    </row>
    <row r="180" spans="1:15" ht="50" customHeight="1">
      <c r="A180" s="1339"/>
      <c r="B180" s="1340"/>
      <c r="C180" s="1340"/>
      <c r="D180" s="1340"/>
      <c r="E180" s="1340"/>
      <c r="F180" s="1340"/>
      <c r="G180" s="1340"/>
      <c r="H180" s="1340"/>
      <c r="I180" s="1340"/>
      <c r="J180" s="1341"/>
    </row>
  </sheetData>
  <sheetProtection algorithmName="SHA-512" hashValue="hDue0AWrtJwQWxcyVvRWpsKGc6+b/V/x5B976bK+Unyz8S41F/Jub2gNshODQVZfhlX8nLzERFDvRbcN6VMHww==" saltValue="pVgVdGzS7roTjzyjkxOF5w==" spinCount="100000" sheet="1" objects="1" formatCells="0" formatRows="0"/>
  <customSheetViews>
    <customSheetView guid="{880C3229-9790-4559-BAA0-FBDBBD6DDD03}" showGridLines="0" zeroValues="0" fitToPage="1">
      <selection activeCell="H58" sqref="H58"/>
      <rowBreaks count="2" manualBreakCount="2">
        <brk id="67" max="16383" man="1"/>
        <brk id="112" max="16383" man="1"/>
      </rowBreaks>
      <pageMargins left="0.55118110236220474" right="0.51181102362204722" top="0.39370078740157483" bottom="0.39370078740157483" header="0" footer="0.27559055118110237"/>
      <pageSetup scale="82" firstPageNumber="29" fitToHeight="0" orientation="portrait" r:id="rId1"/>
      <headerFooter alignWithMargins="0">
        <oddFooter>&amp;R&amp;8Soutien à la mission 2017-2018</oddFooter>
      </headerFooter>
    </customSheetView>
    <customSheetView guid="{EE10AC66-1EA7-44A5-A4AC-C85396D1CDF4}" showGridLines="0" zeroValues="0" showRuler="0">
      <selection activeCell="L4" sqref="L4"/>
      <rowBreaks count="2" manualBreakCount="2">
        <brk id="64" max="12" man="1"/>
        <brk id="104" max="12" man="1"/>
      </rowBreaks>
      <pageMargins left="0.55000000000000004" right="0.51181102362204722" top="0.41" bottom="0.38" header="0" footer="0.28999999999999998"/>
      <pageSetup scale="90" firstPageNumber="29" orientation="portrait" r:id="rId2"/>
      <headerFooter alignWithMargins="0">
        <oddFooter>&amp;R&amp;8Soutien pour une année 2012-2013</oddFooter>
      </headerFooter>
    </customSheetView>
    <customSheetView guid="{E81D238A-7B02-4284-898B-8B059A14501E}" showPageBreaks="1" showGridLines="0" zeroValues="0" fitToPage="1">
      <selection activeCell="H58" sqref="H58"/>
      <rowBreaks count="2" manualBreakCount="2">
        <brk id="67" max="16383" man="1"/>
        <brk id="112" max="16383" man="1"/>
      </rowBreaks>
      <pageMargins left="0.55118110236220474" right="0.51181102362204722" top="0.39370078740157483" bottom="0.39370078740157483" header="0" footer="0.27559055118110237"/>
      <pageSetup scale="82" firstPageNumber="29" fitToHeight="0" orientation="portrait" r:id="rId3"/>
      <headerFooter alignWithMargins="0">
        <oddFooter>&amp;R&amp;8Soutien à la mission 2017-2018</oddFooter>
      </headerFooter>
    </customSheetView>
  </customSheetViews>
  <mergeCells count="30">
    <mergeCell ref="A171:I172"/>
    <mergeCell ref="A179:J180"/>
    <mergeCell ref="L9:N9"/>
    <mergeCell ref="A20:B20"/>
    <mergeCell ref="A21:B21"/>
    <mergeCell ref="A22:B22"/>
    <mergeCell ref="A39:B39"/>
    <mergeCell ref="A44:B44"/>
    <mergeCell ref="A137:B137"/>
    <mergeCell ref="A164:J164"/>
    <mergeCell ref="A174:I174"/>
    <mergeCell ref="A176:H176"/>
    <mergeCell ref="A48:B48"/>
    <mergeCell ref="A168:J168"/>
    <mergeCell ref="A82:B82"/>
    <mergeCell ref="A129:B129"/>
    <mergeCell ref="D7:F7"/>
    <mergeCell ref="H7:J7"/>
    <mergeCell ref="D8:F8"/>
    <mergeCell ref="H8:J8"/>
    <mergeCell ref="A40:B40"/>
    <mergeCell ref="D9:F9"/>
    <mergeCell ref="H9:J9"/>
    <mergeCell ref="A136:B136"/>
    <mergeCell ref="A41:B41"/>
    <mergeCell ref="A49:B49"/>
    <mergeCell ref="A56:B56"/>
    <mergeCell ref="A80:B80"/>
    <mergeCell ref="A81:B81"/>
    <mergeCell ref="A43:B43"/>
  </mergeCells>
  <phoneticPr fontId="0" type="noConversion"/>
  <pageMargins left="0.55118110236220497" right="0.511811023622047" top="0.39370078740157499" bottom="0.39370078740157499" header="0" footer="0.27559055118110198"/>
  <pageSetup scale="66" firstPageNumber="29" fitToHeight="0" orientation="portrait" r:id="rId4"/>
  <headerFooter alignWithMargins="0"/>
  <rowBreaks count="3" manualBreakCount="3">
    <brk id="72" max="16383" man="1"/>
    <brk id="120" max="16383" man="1"/>
    <brk id="167" max="16383" man="1"/>
  </rowBreaks>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34984-0948-40E7-96AB-5252FBEF3B12}">
  <sheetPr codeName="Feuil55"/>
  <dimension ref="A1:U80"/>
  <sheetViews>
    <sheetView showGridLines="0" showZeros="0" zoomScale="90" zoomScaleNormal="90" zoomScaleSheetLayoutView="100" zoomScalePageLayoutView="130" workbookViewId="0">
      <selection activeCell="R12" sqref="R12"/>
    </sheetView>
  </sheetViews>
  <sheetFormatPr baseColWidth="10" defaultColWidth="11.453125" defaultRowHeight="11.5"/>
  <cols>
    <col min="1" max="1" width="20.7265625" style="65" customWidth="1"/>
    <col min="2" max="2" width="24.81640625" style="63" customWidth="1"/>
    <col min="3" max="3" width="1" style="59" customWidth="1"/>
    <col min="4" max="4" width="12.54296875" style="60" customWidth="1"/>
    <col min="5" max="5" width="1.81640625" style="59" customWidth="1"/>
    <col min="6" max="6" width="11.54296875" style="59" customWidth="1"/>
    <col min="7" max="7" width="3.453125" style="59" customWidth="1"/>
    <col min="8" max="8" width="12.81640625" style="60" customWidth="1"/>
    <col min="9" max="9" width="5.7265625" style="59" customWidth="1"/>
    <col min="10" max="10" width="12.54296875" style="59" customWidth="1"/>
    <col min="11" max="11" width="1.81640625" style="61" customWidth="1"/>
    <col min="12" max="12" width="11.54296875" style="59" customWidth="1"/>
    <col min="13" max="13" width="1.81640625" style="62" customWidth="1"/>
    <col min="14" max="14" width="10.54296875" style="59" customWidth="1"/>
    <col min="15" max="15" width="6.453125" style="61" customWidth="1"/>
    <col min="16" max="16" width="12.54296875" style="59" customWidth="1"/>
    <col min="17" max="17" width="1.81640625" style="61" customWidth="1"/>
    <col min="18" max="18" width="13.1796875" style="59" customWidth="1"/>
    <col min="19" max="19" width="1.81640625" style="62" customWidth="1"/>
    <col min="20" max="20" width="10.54296875" style="59" customWidth="1"/>
    <col min="21" max="16384" width="11.453125" style="65"/>
  </cols>
  <sheetData>
    <row r="1" spans="1:21" s="32" customFormat="1" ht="24" customHeight="1">
      <c r="A1" s="1351" t="str">
        <f>"Section 15 b : Statistiques d'adhésion et d'abonnements " &amp;'Identification '!$D$7</f>
        <v>Section 15 b : Statistiques d'adhésion et d'abonnements 2025-2026</v>
      </c>
      <c r="B1" s="1351"/>
      <c r="C1" s="1351"/>
      <c r="D1" s="1351"/>
      <c r="E1" s="1351"/>
      <c r="F1" s="1351"/>
      <c r="G1" s="1351"/>
      <c r="H1" s="1351"/>
      <c r="I1" s="1351"/>
      <c r="J1" s="1352" t="s">
        <v>1858</v>
      </c>
      <c r="K1" s="1352"/>
      <c r="L1" s="1352"/>
      <c r="M1" s="1352"/>
      <c r="N1" s="1352"/>
      <c r="O1" s="1352"/>
      <c r="P1" s="1352"/>
      <c r="Q1" s="1352"/>
      <c r="R1" s="1352"/>
      <c r="S1" s="1352"/>
      <c r="T1" s="1352"/>
    </row>
    <row r="2" spans="1:21" s="32" customFormat="1" ht="39.75" customHeight="1">
      <c r="B2" s="181"/>
      <c r="C2" s="181"/>
      <c r="D2" s="181"/>
      <c r="E2" s="181"/>
      <c r="F2" s="181"/>
      <c r="G2" s="181"/>
      <c r="H2" s="181"/>
      <c r="I2" s="181"/>
      <c r="J2" s="1352"/>
      <c r="K2" s="1352"/>
      <c r="L2" s="1352"/>
      <c r="M2" s="1352"/>
      <c r="N2" s="1352"/>
      <c r="O2" s="1352"/>
      <c r="P2" s="1352"/>
      <c r="Q2" s="1352"/>
      <c r="R2" s="1352"/>
      <c r="S2" s="1352"/>
      <c r="T2" s="1352"/>
    </row>
    <row r="3" spans="1:21" s="32" customFormat="1" ht="15" customHeight="1">
      <c r="A3" s="74" t="s">
        <v>5</v>
      </c>
      <c r="B3" s="1353" t="str">
        <f>IF(AND('Identification '!$F$11="",'Identification '!$F$15&lt;&gt;""),'Identification '!$F$15,IF('Identification '!$F$11="","",IF('Identification '!$F$13="Inscrire le nom de votre organisme dans la cellule F14",'Identification '!$F$15,'Identification '!$F$13)))</f>
        <v/>
      </c>
      <c r="C3" s="1353"/>
      <c r="D3" s="1353"/>
      <c r="E3" s="1353"/>
      <c r="F3" s="1353"/>
      <c r="G3" s="1353"/>
      <c r="H3" s="1353"/>
      <c r="I3" s="1353"/>
      <c r="J3" s="1353"/>
      <c r="K3" s="1353"/>
      <c r="L3" s="1353"/>
    </row>
    <row r="4" spans="1:21" s="57" customFormat="1" ht="12.5">
      <c r="O4" s="32"/>
    </row>
    <row r="5" spans="1:21" s="57" customFormat="1" ht="12.5">
      <c r="O5" s="32"/>
    </row>
    <row r="6" spans="1:21" s="57" customFormat="1" ht="24" customHeight="1">
      <c r="D6" s="473" t="str">
        <f>'Identification '!$D$7</f>
        <v>2025-2026</v>
      </c>
      <c r="E6" s="474"/>
      <c r="F6" s="475"/>
      <c r="G6" s="476"/>
      <c r="H6" s="472"/>
      <c r="J6" s="531"/>
      <c r="K6" s="531"/>
      <c r="L6" s="531"/>
      <c r="M6" s="532"/>
      <c r="N6" s="532"/>
      <c r="P6" s="488"/>
      <c r="Q6" s="486"/>
      <c r="R6" s="486"/>
      <c r="S6" s="486"/>
      <c r="T6" s="486"/>
    </row>
    <row r="7" spans="1:21" s="57" customFormat="1" ht="17.149999999999999" customHeight="1">
      <c r="D7" s="1357" t="s">
        <v>294</v>
      </c>
      <c r="E7" s="1358"/>
      <c r="F7" s="1358"/>
      <c r="G7" s="1358"/>
      <c r="H7" s="1359"/>
      <c r="J7" s="1356"/>
      <c r="K7" s="1356"/>
      <c r="L7" s="1356"/>
      <c r="M7" s="1356"/>
      <c r="N7" s="1356"/>
      <c r="P7" s="487"/>
      <c r="Q7" s="487"/>
      <c r="R7" s="487"/>
      <c r="S7" s="487"/>
      <c r="T7" s="487"/>
    </row>
    <row r="8" spans="1:21" s="58" customFormat="1" ht="46.5" customHeight="1">
      <c r="A8" s="185" t="s">
        <v>308</v>
      </c>
      <c r="D8" s="158" t="s">
        <v>112</v>
      </c>
      <c r="E8" s="159" t="s">
        <v>17</v>
      </c>
      <c r="F8" s="160" t="s">
        <v>2939</v>
      </c>
      <c r="G8" s="534" t="s">
        <v>113</v>
      </c>
      <c r="H8" s="147" t="s">
        <v>7</v>
      </c>
      <c r="J8" s="160"/>
      <c r="K8" s="159"/>
      <c r="L8" s="160"/>
      <c r="M8" s="161"/>
      <c r="N8" s="160"/>
      <c r="P8" s="160"/>
      <c r="Q8" s="159"/>
      <c r="R8" s="160"/>
      <c r="S8" s="161"/>
      <c r="T8" s="160"/>
      <c r="U8" s="57"/>
    </row>
    <row r="9" spans="1:21" s="57" customFormat="1" ht="12" customHeight="1">
      <c r="A9" s="1354"/>
      <c r="B9" s="1355"/>
      <c r="C9" s="218"/>
      <c r="D9" s="221"/>
      <c r="E9" s="189"/>
      <c r="F9" s="191"/>
      <c r="G9" s="189"/>
      <c r="H9" s="231">
        <f>D9*F9</f>
        <v>0</v>
      </c>
      <c r="J9" s="477"/>
      <c r="K9" s="189"/>
      <c r="L9" s="190"/>
      <c r="M9" s="189"/>
      <c r="N9" s="480"/>
      <c r="P9" s="477"/>
      <c r="Q9" s="189"/>
      <c r="R9" s="190"/>
      <c r="S9" s="5"/>
      <c r="T9" s="480"/>
    </row>
    <row r="10" spans="1:21" s="57" customFormat="1" ht="12" customHeight="1">
      <c r="A10" s="1354"/>
      <c r="B10" s="1355"/>
      <c r="C10" s="218"/>
      <c r="D10" s="221"/>
      <c r="E10" s="189"/>
      <c r="F10" s="191"/>
      <c r="G10" s="189"/>
      <c r="H10" s="231">
        <f t="shared" ref="H10:H37" si="0">D10*F10</f>
        <v>0</v>
      </c>
      <c r="J10" s="477"/>
      <c r="K10" s="189"/>
      <c r="L10" s="190"/>
      <c r="M10" s="189"/>
      <c r="N10" s="480"/>
      <c r="P10" s="477"/>
      <c r="Q10" s="189"/>
      <c r="R10" s="190"/>
      <c r="S10" s="5"/>
      <c r="T10" s="480"/>
    </row>
    <row r="11" spans="1:21" s="57" customFormat="1" ht="12" customHeight="1">
      <c r="A11" s="1354"/>
      <c r="B11" s="1355"/>
      <c r="C11" s="218"/>
      <c r="D11" s="221"/>
      <c r="E11" s="189"/>
      <c r="F11" s="191"/>
      <c r="G11" s="189"/>
      <c r="H11" s="231">
        <f t="shared" si="0"/>
        <v>0</v>
      </c>
      <c r="J11" s="477"/>
      <c r="K11" s="189"/>
      <c r="L11" s="190"/>
      <c r="M11" s="189"/>
      <c r="N11" s="480"/>
      <c r="P11" s="477"/>
      <c r="Q11" s="189"/>
      <c r="R11" s="190"/>
      <c r="S11" s="5"/>
      <c r="T11" s="480"/>
    </row>
    <row r="12" spans="1:21" s="57" customFormat="1" ht="12" customHeight="1">
      <c r="A12" s="1354"/>
      <c r="B12" s="1355"/>
      <c r="C12" s="218"/>
      <c r="D12" s="221"/>
      <c r="E12" s="189"/>
      <c r="F12" s="191"/>
      <c r="G12" s="189"/>
      <c r="H12" s="231">
        <f t="shared" si="0"/>
        <v>0</v>
      </c>
      <c r="J12" s="477"/>
      <c r="K12" s="189"/>
      <c r="L12" s="190"/>
      <c r="M12" s="189"/>
      <c r="N12" s="480"/>
      <c r="P12" s="477"/>
      <c r="Q12" s="189"/>
      <c r="R12" s="190"/>
      <c r="S12" s="5"/>
      <c r="T12" s="480"/>
    </row>
    <row r="13" spans="1:21" s="57" customFormat="1" ht="12" customHeight="1">
      <c r="A13" s="219"/>
      <c r="B13" s="220"/>
      <c r="C13" s="218"/>
      <c r="D13" s="221"/>
      <c r="E13" s="189"/>
      <c r="F13" s="191"/>
      <c r="G13" s="189"/>
      <c r="H13" s="231">
        <f t="shared" si="0"/>
        <v>0</v>
      </c>
      <c r="J13" s="477"/>
      <c r="K13" s="189"/>
      <c r="L13" s="190"/>
      <c r="M13" s="189"/>
      <c r="N13" s="480"/>
      <c r="P13" s="477"/>
      <c r="Q13" s="189"/>
      <c r="R13" s="190"/>
      <c r="S13" s="5"/>
      <c r="T13" s="480"/>
    </row>
    <row r="14" spans="1:21" s="57" customFormat="1" ht="12" customHeight="1">
      <c r="A14" s="219"/>
      <c r="B14" s="220"/>
      <c r="C14" s="218"/>
      <c r="D14" s="221"/>
      <c r="E14" s="189"/>
      <c r="F14" s="191"/>
      <c r="G14" s="189"/>
      <c r="H14" s="231">
        <f t="shared" si="0"/>
        <v>0</v>
      </c>
      <c r="J14" s="477"/>
      <c r="K14" s="189"/>
      <c r="L14" s="190"/>
      <c r="M14" s="189"/>
      <c r="N14" s="480"/>
      <c r="P14" s="477"/>
      <c r="Q14" s="189"/>
      <c r="R14" s="190"/>
      <c r="S14" s="5"/>
      <c r="T14" s="480"/>
    </row>
    <row r="15" spans="1:21" s="57" customFormat="1" ht="12" customHeight="1">
      <c r="A15" s="219"/>
      <c r="B15" s="220"/>
      <c r="C15" s="218"/>
      <c r="D15" s="221"/>
      <c r="E15" s="189"/>
      <c r="F15" s="191"/>
      <c r="G15" s="189"/>
      <c r="H15" s="231">
        <f t="shared" si="0"/>
        <v>0</v>
      </c>
      <c r="J15" s="477"/>
      <c r="K15" s="189"/>
      <c r="L15" s="190"/>
      <c r="M15" s="189"/>
      <c r="N15" s="480"/>
      <c r="P15" s="477"/>
      <c r="Q15" s="189"/>
      <c r="R15" s="190"/>
      <c r="S15" s="5"/>
      <c r="T15" s="480"/>
    </row>
    <row r="16" spans="1:21" s="57" customFormat="1" ht="12" customHeight="1">
      <c r="A16" s="219"/>
      <c r="B16" s="220"/>
      <c r="C16" s="218"/>
      <c r="D16" s="221"/>
      <c r="E16" s="189"/>
      <c r="F16" s="191"/>
      <c r="G16" s="189"/>
      <c r="H16" s="231">
        <f t="shared" si="0"/>
        <v>0</v>
      </c>
      <c r="J16" s="477"/>
      <c r="K16" s="189"/>
      <c r="L16" s="190"/>
      <c r="M16" s="189"/>
      <c r="N16" s="480"/>
      <c r="P16" s="477"/>
      <c r="Q16" s="189"/>
      <c r="R16" s="190"/>
      <c r="S16" s="5"/>
      <c r="T16" s="480"/>
    </row>
    <row r="17" spans="1:20" s="57" customFormat="1" ht="12" customHeight="1">
      <c r="A17" s="219"/>
      <c r="B17" s="220"/>
      <c r="C17" s="218"/>
      <c r="D17" s="221"/>
      <c r="E17" s="189"/>
      <c r="F17" s="191"/>
      <c r="G17" s="189"/>
      <c r="H17" s="231">
        <f t="shared" si="0"/>
        <v>0</v>
      </c>
      <c r="J17" s="477"/>
      <c r="K17" s="189"/>
      <c r="L17" s="190"/>
      <c r="M17" s="189"/>
      <c r="N17" s="480"/>
      <c r="P17" s="477"/>
      <c r="Q17" s="189"/>
      <c r="R17" s="190"/>
      <c r="S17" s="5"/>
      <c r="T17" s="480"/>
    </row>
    <row r="18" spans="1:20" s="57" customFormat="1" ht="12" customHeight="1">
      <c r="A18" s="219"/>
      <c r="B18" s="220"/>
      <c r="C18" s="218"/>
      <c r="D18" s="221"/>
      <c r="E18" s="189"/>
      <c r="F18" s="191"/>
      <c r="G18" s="189"/>
      <c r="H18" s="231">
        <f t="shared" si="0"/>
        <v>0</v>
      </c>
      <c r="J18" s="477"/>
      <c r="K18" s="189"/>
      <c r="L18" s="190"/>
      <c r="M18" s="189"/>
      <c r="N18" s="480"/>
      <c r="P18" s="477"/>
      <c r="Q18" s="189"/>
      <c r="R18" s="190"/>
      <c r="S18" s="5"/>
      <c r="T18" s="480"/>
    </row>
    <row r="19" spans="1:20" s="57" customFormat="1" ht="12" customHeight="1">
      <c r="A19" s="219"/>
      <c r="B19" s="220"/>
      <c r="C19" s="218"/>
      <c r="D19" s="221"/>
      <c r="E19" s="189"/>
      <c r="F19" s="191"/>
      <c r="G19" s="189"/>
      <c r="H19" s="231">
        <f t="shared" si="0"/>
        <v>0</v>
      </c>
      <c r="J19" s="477"/>
      <c r="K19" s="189"/>
      <c r="L19" s="190"/>
      <c r="M19" s="189"/>
      <c r="N19" s="480"/>
      <c r="P19" s="477"/>
      <c r="Q19" s="189"/>
      <c r="R19" s="190"/>
      <c r="S19" s="5"/>
      <c r="T19" s="480"/>
    </row>
    <row r="20" spans="1:20" s="57" customFormat="1" ht="12" customHeight="1">
      <c r="A20" s="219"/>
      <c r="B20" s="220"/>
      <c r="C20" s="218"/>
      <c r="D20" s="221"/>
      <c r="E20" s="189"/>
      <c r="F20" s="191"/>
      <c r="G20" s="189"/>
      <c r="H20" s="231">
        <f t="shared" si="0"/>
        <v>0</v>
      </c>
      <c r="J20" s="477"/>
      <c r="K20" s="189"/>
      <c r="L20" s="190"/>
      <c r="M20" s="189"/>
      <c r="N20" s="480"/>
      <c r="P20" s="477"/>
      <c r="Q20" s="189"/>
      <c r="R20" s="190"/>
      <c r="S20" s="5"/>
      <c r="T20" s="480"/>
    </row>
    <row r="21" spans="1:20" s="57" customFormat="1" ht="12" customHeight="1">
      <c r="A21" s="219"/>
      <c r="B21" s="220"/>
      <c r="C21" s="218"/>
      <c r="D21" s="221"/>
      <c r="E21" s="189"/>
      <c r="F21" s="191"/>
      <c r="G21" s="189"/>
      <c r="H21" s="231">
        <f t="shared" si="0"/>
        <v>0</v>
      </c>
      <c r="J21" s="477"/>
      <c r="K21" s="189"/>
      <c r="L21" s="190"/>
      <c r="M21" s="189"/>
      <c r="N21" s="480"/>
      <c r="P21" s="477"/>
      <c r="Q21" s="189"/>
      <c r="R21" s="190"/>
      <c r="S21" s="5"/>
      <c r="T21" s="480"/>
    </row>
    <row r="22" spans="1:20" s="57" customFormat="1" ht="12" customHeight="1">
      <c r="A22" s="219"/>
      <c r="B22" s="220"/>
      <c r="C22" s="218"/>
      <c r="D22" s="221"/>
      <c r="E22" s="189"/>
      <c r="F22" s="191"/>
      <c r="G22" s="189"/>
      <c r="H22" s="231">
        <f t="shared" si="0"/>
        <v>0</v>
      </c>
      <c r="J22" s="477"/>
      <c r="K22" s="189"/>
      <c r="L22" s="190"/>
      <c r="M22" s="189"/>
      <c r="N22" s="480"/>
      <c r="P22" s="477"/>
      <c r="Q22" s="189"/>
      <c r="R22" s="190"/>
      <c r="S22" s="5"/>
      <c r="T22" s="480"/>
    </row>
    <row r="23" spans="1:20" s="57" customFormat="1" ht="12" customHeight="1">
      <c r="A23" s="219"/>
      <c r="B23" s="220"/>
      <c r="C23" s="218"/>
      <c r="D23" s="221"/>
      <c r="E23" s="189"/>
      <c r="F23" s="191"/>
      <c r="G23" s="189"/>
      <c r="H23" s="231">
        <f t="shared" si="0"/>
        <v>0</v>
      </c>
      <c r="J23" s="477"/>
      <c r="K23" s="189"/>
      <c r="L23" s="190"/>
      <c r="M23" s="189"/>
      <c r="N23" s="480"/>
      <c r="P23" s="477"/>
      <c r="Q23" s="189"/>
      <c r="R23" s="190"/>
      <c r="S23" s="5"/>
      <c r="T23" s="480"/>
    </row>
    <row r="24" spans="1:20" s="57" customFormat="1" ht="12" customHeight="1">
      <c r="A24" s="219"/>
      <c r="B24" s="220"/>
      <c r="C24" s="218"/>
      <c r="D24" s="221"/>
      <c r="E24" s="189"/>
      <c r="F24" s="191"/>
      <c r="G24" s="189"/>
      <c r="H24" s="231">
        <f t="shared" si="0"/>
        <v>0</v>
      </c>
      <c r="J24" s="477"/>
      <c r="K24" s="189"/>
      <c r="L24" s="190"/>
      <c r="M24" s="189"/>
      <c r="N24" s="480"/>
      <c r="P24" s="477"/>
      <c r="Q24" s="189"/>
      <c r="R24" s="190"/>
      <c r="S24" s="5"/>
      <c r="T24" s="480"/>
    </row>
    <row r="25" spans="1:20" s="57" customFormat="1" ht="12" customHeight="1">
      <c r="A25" s="219"/>
      <c r="B25" s="220"/>
      <c r="C25" s="218"/>
      <c r="D25" s="221"/>
      <c r="E25" s="189"/>
      <c r="F25" s="191"/>
      <c r="G25" s="189"/>
      <c r="H25" s="231">
        <f t="shared" si="0"/>
        <v>0</v>
      </c>
      <c r="J25" s="477"/>
      <c r="K25" s="189"/>
      <c r="L25" s="190"/>
      <c r="M25" s="189"/>
      <c r="N25" s="480"/>
      <c r="P25" s="477"/>
      <c r="Q25" s="189"/>
      <c r="R25" s="190"/>
      <c r="S25" s="5"/>
      <c r="T25" s="480"/>
    </row>
    <row r="26" spans="1:20" s="57" customFormat="1" ht="12" customHeight="1">
      <c r="A26" s="219"/>
      <c r="B26" s="220"/>
      <c r="C26" s="218"/>
      <c r="D26" s="221"/>
      <c r="E26" s="189"/>
      <c r="F26" s="191"/>
      <c r="G26" s="189"/>
      <c r="H26" s="231">
        <f t="shared" si="0"/>
        <v>0</v>
      </c>
      <c r="J26" s="477"/>
      <c r="K26" s="189"/>
      <c r="L26" s="190"/>
      <c r="M26" s="189"/>
      <c r="N26" s="480"/>
      <c r="P26" s="477"/>
      <c r="Q26" s="189"/>
      <c r="R26" s="190"/>
      <c r="S26" s="5"/>
      <c r="T26" s="480"/>
    </row>
    <row r="27" spans="1:20" s="57" customFormat="1" ht="12" customHeight="1">
      <c r="A27" s="219"/>
      <c r="B27" s="220"/>
      <c r="C27" s="218"/>
      <c r="D27" s="221"/>
      <c r="E27" s="189"/>
      <c r="F27" s="191"/>
      <c r="G27" s="189"/>
      <c r="H27" s="231">
        <f t="shared" si="0"/>
        <v>0</v>
      </c>
      <c r="J27" s="477"/>
      <c r="K27" s="189"/>
      <c r="L27" s="190"/>
      <c r="M27" s="189"/>
      <c r="N27" s="480"/>
      <c r="P27" s="477"/>
      <c r="Q27" s="189"/>
      <c r="R27" s="190"/>
      <c r="S27" s="5"/>
      <c r="T27" s="480"/>
    </row>
    <row r="28" spans="1:20" s="57" customFormat="1" ht="12" customHeight="1">
      <c r="A28" s="219"/>
      <c r="B28" s="220"/>
      <c r="C28" s="218"/>
      <c r="D28" s="221"/>
      <c r="E28" s="189"/>
      <c r="F28" s="191"/>
      <c r="G28" s="189"/>
      <c r="H28" s="231">
        <f t="shared" si="0"/>
        <v>0</v>
      </c>
      <c r="J28" s="477"/>
      <c r="K28" s="189"/>
      <c r="L28" s="190"/>
      <c r="M28" s="189"/>
      <c r="N28" s="480"/>
      <c r="P28" s="477"/>
      <c r="Q28" s="189"/>
      <c r="R28" s="190"/>
      <c r="S28" s="5"/>
      <c r="T28" s="480"/>
    </row>
    <row r="29" spans="1:20" s="57" customFormat="1" ht="12" customHeight="1">
      <c r="A29" s="219"/>
      <c r="B29" s="220"/>
      <c r="C29" s="218"/>
      <c r="D29" s="221"/>
      <c r="E29" s="189"/>
      <c r="F29" s="191"/>
      <c r="G29" s="189"/>
      <c r="H29" s="231">
        <f t="shared" si="0"/>
        <v>0</v>
      </c>
      <c r="J29" s="477"/>
      <c r="K29" s="189"/>
      <c r="L29" s="190"/>
      <c r="M29" s="189"/>
      <c r="N29" s="480"/>
      <c r="P29" s="477"/>
      <c r="Q29" s="189"/>
      <c r="R29" s="190"/>
      <c r="S29" s="5"/>
      <c r="T29" s="480"/>
    </row>
    <row r="30" spans="1:20" s="57" customFormat="1" ht="12" customHeight="1">
      <c r="A30" s="219"/>
      <c r="B30" s="220"/>
      <c r="C30" s="218"/>
      <c r="D30" s="221"/>
      <c r="E30" s="189"/>
      <c r="F30" s="191"/>
      <c r="G30" s="189"/>
      <c r="H30" s="231">
        <f t="shared" si="0"/>
        <v>0</v>
      </c>
      <c r="J30" s="477"/>
      <c r="K30" s="189"/>
      <c r="L30" s="190"/>
      <c r="M30" s="189"/>
      <c r="N30" s="480"/>
      <c r="P30" s="477"/>
      <c r="Q30" s="189"/>
      <c r="R30" s="190"/>
      <c r="S30" s="5"/>
      <c r="T30" s="480"/>
    </row>
    <row r="31" spans="1:20" s="57" customFormat="1" ht="12" customHeight="1">
      <c r="A31" s="219"/>
      <c r="B31" s="220"/>
      <c r="C31" s="218"/>
      <c r="D31" s="221"/>
      <c r="E31" s="189"/>
      <c r="F31" s="191"/>
      <c r="G31" s="189"/>
      <c r="H31" s="231">
        <f t="shared" si="0"/>
        <v>0</v>
      </c>
      <c r="J31" s="477"/>
      <c r="K31" s="189"/>
      <c r="L31" s="190"/>
      <c r="M31" s="189"/>
      <c r="N31" s="480"/>
      <c r="P31" s="477"/>
      <c r="Q31" s="189"/>
      <c r="R31" s="190"/>
      <c r="S31" s="5"/>
      <c r="T31" s="480"/>
    </row>
    <row r="32" spans="1:20" s="57" customFormat="1" ht="12" customHeight="1">
      <c r="A32" s="219"/>
      <c r="B32" s="220"/>
      <c r="C32" s="218"/>
      <c r="D32" s="221"/>
      <c r="E32" s="189"/>
      <c r="F32" s="191"/>
      <c r="G32" s="189"/>
      <c r="H32" s="231">
        <f t="shared" si="0"/>
        <v>0</v>
      </c>
      <c r="J32" s="477"/>
      <c r="K32" s="189"/>
      <c r="L32" s="190"/>
      <c r="M32" s="189"/>
      <c r="N32" s="480"/>
      <c r="P32" s="477"/>
      <c r="Q32" s="189"/>
      <c r="R32" s="190"/>
      <c r="S32" s="5"/>
      <c r="T32" s="480"/>
    </row>
    <row r="33" spans="1:20" s="57" customFormat="1" ht="12" customHeight="1">
      <c r="A33" s="1354"/>
      <c r="B33" s="1355"/>
      <c r="C33" s="218"/>
      <c r="D33" s="221"/>
      <c r="E33" s="189"/>
      <c r="F33" s="191"/>
      <c r="G33" s="189"/>
      <c r="H33" s="231">
        <f t="shared" si="0"/>
        <v>0</v>
      </c>
      <c r="J33" s="477"/>
      <c r="K33" s="189"/>
      <c r="L33" s="190"/>
      <c r="M33" s="189"/>
      <c r="N33" s="480"/>
      <c r="P33" s="477"/>
      <c r="Q33" s="189"/>
      <c r="R33" s="190"/>
      <c r="S33" s="5"/>
      <c r="T33" s="480"/>
    </row>
    <row r="34" spans="1:20" s="57" customFormat="1" ht="12" customHeight="1">
      <c r="A34" s="1354"/>
      <c r="B34" s="1355"/>
      <c r="C34" s="218"/>
      <c r="D34" s="221"/>
      <c r="E34" s="189"/>
      <c r="F34" s="191"/>
      <c r="G34" s="189"/>
      <c r="H34" s="231">
        <f t="shared" si="0"/>
        <v>0</v>
      </c>
      <c r="J34" s="477"/>
      <c r="K34" s="189"/>
      <c r="L34" s="190"/>
      <c r="M34" s="189"/>
      <c r="N34" s="480"/>
      <c r="P34" s="477"/>
      <c r="Q34" s="189"/>
      <c r="R34" s="190"/>
      <c r="S34" s="5"/>
      <c r="T34" s="480"/>
    </row>
    <row r="35" spans="1:20" s="57" customFormat="1" ht="12" customHeight="1">
      <c r="A35" s="1354"/>
      <c r="B35" s="1355"/>
      <c r="C35" s="218"/>
      <c r="D35" s="221"/>
      <c r="E35" s="189"/>
      <c r="F35" s="191"/>
      <c r="G35" s="189"/>
      <c r="H35" s="231">
        <f t="shared" si="0"/>
        <v>0</v>
      </c>
      <c r="J35" s="477"/>
      <c r="K35" s="189"/>
      <c r="L35" s="190"/>
      <c r="M35" s="189"/>
      <c r="N35" s="480"/>
      <c r="P35" s="477"/>
      <c r="Q35" s="189"/>
      <c r="R35" s="190"/>
      <c r="S35" s="5"/>
      <c r="T35" s="480"/>
    </row>
    <row r="36" spans="1:20" s="57" customFormat="1" ht="12" customHeight="1">
      <c r="A36" s="1354"/>
      <c r="B36" s="1355"/>
      <c r="C36" s="218"/>
      <c r="D36" s="221"/>
      <c r="E36" s="189"/>
      <c r="F36" s="191"/>
      <c r="G36" s="189"/>
      <c r="H36" s="231">
        <f t="shared" si="0"/>
        <v>0</v>
      </c>
      <c r="J36" s="477"/>
      <c r="K36" s="189"/>
      <c r="L36" s="190"/>
      <c r="M36" s="189"/>
      <c r="N36" s="480"/>
      <c r="P36" s="477"/>
      <c r="Q36" s="189"/>
      <c r="R36" s="190"/>
      <c r="S36" s="5"/>
      <c r="T36" s="480"/>
    </row>
    <row r="37" spans="1:20" s="57" customFormat="1" ht="12" customHeight="1">
      <c r="A37" s="1354"/>
      <c r="B37" s="1355"/>
      <c r="C37" s="218"/>
      <c r="D37" s="221"/>
      <c r="E37" s="189"/>
      <c r="F37" s="191"/>
      <c r="G37" s="189"/>
      <c r="H37" s="231">
        <f t="shared" si="0"/>
        <v>0</v>
      </c>
      <c r="J37" s="477"/>
      <c r="K37" s="189"/>
      <c r="L37" s="190"/>
      <c r="M37" s="189"/>
      <c r="N37" s="480"/>
      <c r="P37" s="477"/>
      <c r="Q37" s="189"/>
      <c r="R37" s="190"/>
      <c r="S37" s="5"/>
      <c r="T37" s="480"/>
    </row>
    <row r="38" spans="1:20" s="57" customFormat="1" ht="12" customHeight="1">
      <c r="A38" s="1354"/>
      <c r="B38" s="1355"/>
      <c r="C38" s="218"/>
      <c r="D38" s="221"/>
      <c r="E38" s="189"/>
      <c r="F38" s="191"/>
      <c r="G38" s="189"/>
      <c r="H38" s="231">
        <f t="shared" ref="H38:H48" si="1">D38*F38</f>
        <v>0</v>
      </c>
      <c r="J38" s="477"/>
      <c r="K38" s="189"/>
      <c r="L38" s="190"/>
      <c r="M38" s="189"/>
      <c r="N38" s="480"/>
      <c r="P38" s="477"/>
      <c r="Q38" s="189"/>
      <c r="R38" s="190"/>
      <c r="S38" s="5"/>
      <c r="T38" s="480"/>
    </row>
    <row r="39" spans="1:20" s="57" customFormat="1" ht="12" customHeight="1">
      <c r="A39" s="1354"/>
      <c r="B39" s="1355"/>
      <c r="C39" s="218"/>
      <c r="D39" s="221"/>
      <c r="E39" s="189"/>
      <c r="F39" s="191"/>
      <c r="G39" s="189"/>
      <c r="H39" s="231">
        <f t="shared" si="1"/>
        <v>0</v>
      </c>
      <c r="J39" s="477"/>
      <c r="K39" s="189"/>
      <c r="L39" s="190"/>
      <c r="M39" s="189"/>
      <c r="N39" s="480"/>
      <c r="P39" s="477"/>
      <c r="Q39" s="189"/>
      <c r="R39" s="190"/>
      <c r="S39" s="5"/>
      <c r="T39" s="480"/>
    </row>
    <row r="40" spans="1:20" s="57" customFormat="1" ht="12" customHeight="1">
      <c r="A40" s="1354"/>
      <c r="B40" s="1355"/>
      <c r="C40" s="218"/>
      <c r="D40" s="221"/>
      <c r="E40" s="189"/>
      <c r="F40" s="191"/>
      <c r="G40" s="189"/>
      <c r="H40" s="231">
        <f t="shared" si="1"/>
        <v>0</v>
      </c>
      <c r="J40" s="477"/>
      <c r="K40" s="189"/>
      <c r="L40" s="190"/>
      <c r="M40" s="189"/>
      <c r="N40" s="480"/>
      <c r="P40" s="477"/>
      <c r="Q40" s="189"/>
      <c r="R40" s="190"/>
      <c r="S40" s="5"/>
      <c r="T40" s="480"/>
    </row>
    <row r="41" spans="1:20" s="57" customFormat="1" ht="12" customHeight="1">
      <c r="A41" s="1354"/>
      <c r="B41" s="1355"/>
      <c r="C41" s="218"/>
      <c r="D41" s="221"/>
      <c r="E41" s="189"/>
      <c r="F41" s="191"/>
      <c r="G41" s="189"/>
      <c r="H41" s="231">
        <f t="shared" si="1"/>
        <v>0</v>
      </c>
      <c r="J41" s="477"/>
      <c r="K41" s="189"/>
      <c r="L41" s="190"/>
      <c r="M41" s="189"/>
      <c r="N41" s="480"/>
      <c r="P41" s="477"/>
      <c r="Q41" s="189"/>
      <c r="R41" s="190"/>
      <c r="S41" s="5"/>
      <c r="T41" s="480"/>
    </row>
    <row r="42" spans="1:20" s="57" customFormat="1" ht="12" customHeight="1">
      <c r="A42" s="1354"/>
      <c r="B42" s="1355"/>
      <c r="C42" s="218"/>
      <c r="D42" s="221"/>
      <c r="E42" s="189"/>
      <c r="F42" s="191"/>
      <c r="G42" s="189"/>
      <c r="H42" s="231">
        <f t="shared" si="1"/>
        <v>0</v>
      </c>
      <c r="J42" s="477"/>
      <c r="K42" s="189"/>
      <c r="L42" s="190"/>
      <c r="M42" s="189"/>
      <c r="N42" s="480"/>
      <c r="P42" s="477"/>
      <c r="Q42" s="189"/>
      <c r="R42" s="190"/>
      <c r="S42" s="5"/>
      <c r="T42" s="480"/>
    </row>
    <row r="43" spans="1:20" s="57" customFormat="1" ht="12" customHeight="1">
      <c r="A43" s="1354"/>
      <c r="B43" s="1355"/>
      <c r="C43" s="218"/>
      <c r="D43" s="221"/>
      <c r="E43" s="189"/>
      <c r="F43" s="191"/>
      <c r="G43" s="189"/>
      <c r="H43" s="231">
        <f t="shared" si="1"/>
        <v>0</v>
      </c>
      <c r="J43" s="477"/>
      <c r="K43" s="189"/>
      <c r="L43" s="190"/>
      <c r="M43" s="189"/>
      <c r="N43" s="480"/>
      <c r="P43" s="477"/>
      <c r="Q43" s="189"/>
      <c r="R43" s="190"/>
      <c r="S43" s="5"/>
      <c r="T43" s="480"/>
    </row>
    <row r="44" spans="1:20" s="57" customFormat="1" ht="12" customHeight="1">
      <c r="A44" s="1354"/>
      <c r="B44" s="1355"/>
      <c r="C44" s="218"/>
      <c r="D44" s="221"/>
      <c r="E44" s="189"/>
      <c r="F44" s="191"/>
      <c r="G44" s="189"/>
      <c r="H44" s="231">
        <f t="shared" si="1"/>
        <v>0</v>
      </c>
      <c r="J44" s="477"/>
      <c r="K44" s="189"/>
      <c r="L44" s="190"/>
      <c r="M44" s="189"/>
      <c r="N44" s="480"/>
      <c r="P44" s="477"/>
      <c r="Q44" s="189"/>
      <c r="R44" s="190"/>
      <c r="S44" s="5"/>
      <c r="T44" s="480"/>
    </row>
    <row r="45" spans="1:20" s="59" customFormat="1" ht="12" customHeight="1">
      <c r="A45" s="1354"/>
      <c r="B45" s="1355"/>
      <c r="C45" s="222"/>
      <c r="D45" s="221"/>
      <c r="E45" s="189"/>
      <c r="F45" s="191"/>
      <c r="G45" s="189"/>
      <c r="H45" s="231">
        <f t="shared" si="1"/>
        <v>0</v>
      </c>
      <c r="J45" s="477"/>
      <c r="K45" s="189"/>
      <c r="L45" s="190"/>
      <c r="M45" s="189"/>
      <c r="N45" s="480"/>
      <c r="O45" s="61"/>
      <c r="P45" s="477"/>
      <c r="Q45" s="189"/>
      <c r="R45" s="190"/>
      <c r="S45" s="5"/>
      <c r="T45" s="480"/>
    </row>
    <row r="46" spans="1:20" s="59" customFormat="1" ht="12" customHeight="1">
      <c r="A46" s="1354"/>
      <c r="B46" s="1355"/>
      <c r="C46" s="222"/>
      <c r="D46" s="221"/>
      <c r="E46" s="189"/>
      <c r="F46" s="192"/>
      <c r="G46" s="189"/>
      <c r="H46" s="231">
        <f t="shared" si="1"/>
        <v>0</v>
      </c>
      <c r="J46" s="477"/>
      <c r="K46" s="189"/>
      <c r="L46" s="190"/>
      <c r="M46" s="189"/>
      <c r="N46" s="480"/>
      <c r="O46" s="61"/>
      <c r="P46" s="477"/>
      <c r="Q46" s="189"/>
      <c r="R46" s="190"/>
      <c r="S46" s="5"/>
      <c r="T46" s="480"/>
    </row>
    <row r="47" spans="1:20" s="59" customFormat="1" ht="12" customHeight="1">
      <c r="A47" s="1354"/>
      <c r="B47" s="1355"/>
      <c r="C47" s="222"/>
      <c r="D47" s="221"/>
      <c r="E47" s="189"/>
      <c r="F47" s="192"/>
      <c r="G47" s="189"/>
      <c r="H47" s="231">
        <f t="shared" si="1"/>
        <v>0</v>
      </c>
      <c r="J47" s="477"/>
      <c r="K47" s="189"/>
      <c r="L47" s="190"/>
      <c r="M47" s="189"/>
      <c r="N47" s="480"/>
      <c r="O47" s="61"/>
      <c r="P47" s="477"/>
      <c r="Q47" s="189"/>
      <c r="R47" s="190"/>
      <c r="S47" s="5"/>
      <c r="T47" s="480"/>
    </row>
    <row r="48" spans="1:20" s="59" customFormat="1" ht="12" customHeight="1">
      <c r="A48" s="223" t="s">
        <v>114</v>
      </c>
      <c r="B48" s="189"/>
      <c r="C48" s="222"/>
      <c r="D48" s="224"/>
      <c r="E48" s="189"/>
      <c r="F48" s="191"/>
      <c r="G48" s="189"/>
      <c r="H48" s="231">
        <f t="shared" si="1"/>
        <v>0</v>
      </c>
      <c r="J48" s="477"/>
      <c r="K48" s="189"/>
      <c r="L48" s="190"/>
      <c r="M48" s="189"/>
      <c r="N48" s="480"/>
      <c r="O48" s="61"/>
      <c r="P48" s="477"/>
      <c r="Q48" s="189"/>
      <c r="R48" s="190"/>
      <c r="S48" s="5"/>
      <c r="T48" s="480"/>
    </row>
    <row r="49" spans="1:20" s="168" customFormat="1" ht="19" customHeight="1">
      <c r="A49" s="167"/>
      <c r="B49" s="8" t="s">
        <v>7</v>
      </c>
      <c r="D49" s="527">
        <f>SUM(D9:D48)</f>
        <v>0</v>
      </c>
      <c r="E49" s="6"/>
      <c r="F49" s="169"/>
      <c r="G49" s="6"/>
      <c r="H49" s="528">
        <f>SUM(H9:H48)</f>
        <v>0</v>
      </c>
      <c r="J49" s="478"/>
      <c r="K49" s="6"/>
      <c r="L49" s="481"/>
      <c r="M49" s="6"/>
      <c r="N49" s="482"/>
      <c r="O49" s="170"/>
      <c r="P49" s="478"/>
      <c r="Q49" s="6"/>
      <c r="R49" s="481"/>
      <c r="S49" s="6"/>
      <c r="T49" s="482"/>
    </row>
    <row r="50" spans="1:20" s="57" customFormat="1" ht="11.25" customHeight="1">
      <c r="A50" s="148"/>
      <c r="D50" s="148"/>
      <c r="H50" s="149"/>
      <c r="J50" s="483"/>
      <c r="K50" s="483"/>
      <c r="L50" s="483"/>
      <c r="M50" s="483"/>
      <c r="N50" s="483"/>
      <c r="P50" s="483"/>
      <c r="Q50" s="483"/>
      <c r="R50" s="483"/>
      <c r="S50" s="483"/>
      <c r="T50" s="483"/>
    </row>
    <row r="51" spans="1:20" s="57" customFormat="1" ht="11.25" customHeight="1">
      <c r="A51" s="148"/>
      <c r="D51" s="148"/>
      <c r="H51" s="149"/>
      <c r="J51" s="483"/>
      <c r="K51" s="483"/>
      <c r="L51" s="483"/>
      <c r="M51" s="483"/>
      <c r="N51" s="483"/>
      <c r="P51" s="483"/>
      <c r="Q51" s="483"/>
      <c r="R51" s="483"/>
      <c r="S51" s="483"/>
      <c r="T51" s="483"/>
    </row>
    <row r="52" spans="1:20" s="57" customFormat="1" ht="11.25" customHeight="1">
      <c r="A52" s="148"/>
      <c r="D52" s="148"/>
      <c r="H52" s="149"/>
      <c r="J52" s="483"/>
      <c r="K52" s="483"/>
      <c r="L52" s="483"/>
      <c r="M52" s="483"/>
      <c r="N52" s="483"/>
      <c r="P52" s="483"/>
      <c r="Q52" s="483"/>
      <c r="R52" s="483"/>
      <c r="S52" s="483"/>
      <c r="T52" s="483"/>
    </row>
    <row r="53" spans="1:20" s="59" customFormat="1" ht="14.25" customHeight="1">
      <c r="A53" s="148" t="s">
        <v>978</v>
      </c>
      <c r="B53" s="150"/>
      <c r="D53" s="162"/>
      <c r="G53" s="57"/>
      <c r="H53" s="471"/>
      <c r="I53" s="64"/>
      <c r="J53" s="60"/>
      <c r="M53" s="483"/>
      <c r="N53" s="533"/>
      <c r="O53" s="61"/>
      <c r="P53" s="60"/>
      <c r="S53" s="483"/>
      <c r="T53" s="484"/>
    </row>
    <row r="54" spans="1:20" s="59" customFormat="1" ht="11.25" customHeight="1">
      <c r="A54" s="151"/>
      <c r="B54" s="150"/>
      <c r="D54" s="158"/>
      <c r="E54" s="163"/>
      <c r="F54" s="160"/>
      <c r="G54" s="57"/>
      <c r="H54" s="152"/>
      <c r="J54" s="160"/>
      <c r="K54" s="163"/>
      <c r="L54" s="160"/>
      <c r="M54" s="483"/>
      <c r="N54" s="60"/>
      <c r="O54" s="61"/>
      <c r="P54" s="160"/>
      <c r="Q54" s="163"/>
      <c r="R54" s="160"/>
      <c r="T54" s="60"/>
    </row>
    <row r="55" spans="1:20" s="59" customFormat="1" ht="11.25" customHeight="1">
      <c r="A55" s="151"/>
      <c r="B55" s="150"/>
      <c r="D55" s="158"/>
      <c r="E55" s="163"/>
      <c r="F55" s="160"/>
      <c r="H55" s="152"/>
      <c r="J55" s="160"/>
      <c r="K55" s="163"/>
      <c r="L55" s="160"/>
      <c r="N55" s="60"/>
      <c r="O55" s="61"/>
      <c r="P55" s="160"/>
      <c r="Q55" s="163"/>
      <c r="R55" s="160"/>
      <c r="T55" s="60"/>
    </row>
    <row r="56" spans="1:20" s="59" customFormat="1" ht="11.25" customHeight="1">
      <c r="A56" s="151"/>
      <c r="B56" s="150"/>
      <c r="D56" s="158"/>
      <c r="E56" s="163"/>
      <c r="F56" s="160"/>
      <c r="H56" s="152"/>
      <c r="J56" s="160"/>
      <c r="K56" s="163"/>
      <c r="L56" s="160"/>
      <c r="N56" s="60"/>
      <c r="O56" s="61"/>
      <c r="P56" s="160"/>
      <c r="Q56" s="163"/>
      <c r="R56" s="160"/>
      <c r="T56" s="60"/>
    </row>
    <row r="57" spans="1:20" ht="13">
      <c r="A57" s="184" t="s">
        <v>979</v>
      </c>
      <c r="B57" s="7"/>
      <c r="C57" s="7"/>
      <c r="D57" s="164" t="s">
        <v>115</v>
      </c>
      <c r="E57" s="165"/>
      <c r="F57" s="52" t="s">
        <v>116</v>
      </c>
      <c r="G57" s="65"/>
      <c r="H57" s="153"/>
      <c r="I57" s="65"/>
      <c r="J57" s="52"/>
      <c r="K57" s="165"/>
      <c r="L57" s="52"/>
      <c r="M57" s="65"/>
      <c r="N57" s="52"/>
      <c r="O57" s="66"/>
      <c r="P57" s="52"/>
      <c r="Q57" s="165"/>
      <c r="R57" s="52"/>
      <c r="S57" s="65"/>
      <c r="T57" s="52"/>
    </row>
    <row r="58" spans="1:20" s="59" customFormat="1" ht="12" customHeight="1">
      <c r="A58" s="154" t="s">
        <v>117</v>
      </c>
      <c r="B58" s="67"/>
      <c r="C58" s="5"/>
      <c r="D58" s="221"/>
      <c r="E58" s="225"/>
      <c r="F58" s="226"/>
      <c r="G58" s="225"/>
      <c r="H58" s="227"/>
      <c r="I58" s="222"/>
      <c r="J58" s="477"/>
      <c r="K58" s="477"/>
      <c r="L58" s="477"/>
      <c r="M58" s="477"/>
      <c r="N58" s="477"/>
      <c r="O58" s="228"/>
      <c r="P58" s="477"/>
      <c r="Q58" s="477"/>
      <c r="R58" s="477"/>
      <c r="S58" s="477"/>
      <c r="T58" s="477"/>
    </row>
    <row r="59" spans="1:20" s="59" customFormat="1" ht="12" customHeight="1">
      <c r="A59" s="154" t="s">
        <v>118</v>
      </c>
      <c r="B59" s="67"/>
      <c r="C59" s="5"/>
      <c r="D59" s="229"/>
      <c r="E59" s="225"/>
      <c r="F59" s="230"/>
      <c r="G59" s="225"/>
      <c r="H59" s="227"/>
      <c r="I59" s="222"/>
      <c r="J59" s="477"/>
      <c r="K59" s="477"/>
      <c r="L59" s="477"/>
      <c r="M59" s="477"/>
      <c r="N59" s="477"/>
      <c r="O59" s="228"/>
      <c r="P59" s="477"/>
      <c r="Q59" s="477"/>
      <c r="R59" s="477"/>
      <c r="S59" s="477"/>
      <c r="T59" s="477"/>
    </row>
    <row r="60" spans="1:20" s="59" customFormat="1" ht="12" customHeight="1">
      <c r="A60" s="154" t="s">
        <v>119</v>
      </c>
      <c r="B60" s="67"/>
      <c r="C60" s="5"/>
      <c r="D60" s="229"/>
      <c r="E60" s="225"/>
      <c r="F60" s="230"/>
      <c r="G60" s="225"/>
      <c r="H60" s="227"/>
      <c r="I60" s="222"/>
      <c r="J60" s="477"/>
      <c r="K60" s="477"/>
      <c r="L60" s="477"/>
      <c r="M60" s="477"/>
      <c r="N60" s="477"/>
      <c r="O60" s="228"/>
      <c r="P60" s="477"/>
      <c r="Q60" s="477"/>
      <c r="R60" s="477"/>
      <c r="S60" s="477"/>
      <c r="T60" s="477"/>
    </row>
    <row r="61" spans="1:20" s="59" customFormat="1" ht="12" customHeight="1">
      <c r="A61" s="154" t="s">
        <v>120</v>
      </c>
      <c r="B61" s="67"/>
      <c r="C61" s="5"/>
      <c r="D61" s="229"/>
      <c r="E61" s="225"/>
      <c r="F61" s="230"/>
      <c r="G61" s="225"/>
      <c r="H61" s="227"/>
      <c r="I61" s="222"/>
      <c r="J61" s="477"/>
      <c r="K61" s="477"/>
      <c r="L61" s="477"/>
      <c r="M61" s="477"/>
      <c r="N61" s="477"/>
      <c r="O61" s="228"/>
      <c r="P61" s="477"/>
      <c r="Q61" s="477"/>
      <c r="R61" s="477"/>
      <c r="S61" s="477"/>
      <c r="T61" s="477"/>
    </row>
    <row r="62" spans="1:20" s="59" customFormat="1" ht="12" customHeight="1">
      <c r="A62" s="154" t="s">
        <v>121</v>
      </c>
      <c r="B62" s="67"/>
      <c r="C62" s="5"/>
      <c r="D62" s="229"/>
      <c r="E62" s="225"/>
      <c r="F62" s="230"/>
      <c r="G62" s="225"/>
      <c r="H62" s="227"/>
      <c r="I62" s="222"/>
      <c r="J62" s="477"/>
      <c r="K62" s="477"/>
      <c r="L62" s="477"/>
      <c r="M62" s="477"/>
      <c r="N62" s="477"/>
      <c r="O62" s="228"/>
      <c r="P62" s="477"/>
      <c r="Q62" s="477"/>
      <c r="R62" s="477"/>
      <c r="S62" s="477"/>
      <c r="T62" s="477"/>
    </row>
    <row r="63" spans="1:20" s="59" customFormat="1" ht="12" customHeight="1">
      <c r="A63" s="154" t="s">
        <v>122</v>
      </c>
      <c r="B63" s="67"/>
      <c r="C63" s="5"/>
      <c r="D63" s="229"/>
      <c r="E63" s="225"/>
      <c r="F63" s="230"/>
      <c r="G63" s="225"/>
      <c r="H63" s="227"/>
      <c r="I63" s="222"/>
      <c r="J63" s="477"/>
      <c r="K63" s="477"/>
      <c r="L63" s="477"/>
      <c r="M63" s="477"/>
      <c r="N63" s="477"/>
      <c r="O63" s="228"/>
      <c r="P63" s="477"/>
      <c r="Q63" s="477"/>
      <c r="R63" s="477"/>
      <c r="S63" s="477"/>
      <c r="T63" s="477"/>
    </row>
    <row r="64" spans="1:20" s="59" customFormat="1" ht="12" customHeight="1">
      <c r="A64" s="154" t="s">
        <v>123</v>
      </c>
      <c r="B64" s="67"/>
      <c r="C64" s="5"/>
      <c r="D64" s="229"/>
      <c r="E64" s="225"/>
      <c r="F64" s="230"/>
      <c r="G64" s="225"/>
      <c r="H64" s="227"/>
      <c r="I64" s="222"/>
      <c r="J64" s="477"/>
      <c r="K64" s="477"/>
      <c r="L64" s="477"/>
      <c r="M64" s="477"/>
      <c r="N64" s="477"/>
      <c r="O64" s="228"/>
      <c r="P64" s="477"/>
      <c r="Q64" s="477"/>
      <c r="R64" s="477"/>
      <c r="S64" s="477"/>
      <c r="T64" s="477"/>
    </row>
    <row r="65" spans="1:20" s="59" customFormat="1" ht="12" customHeight="1">
      <c r="A65" s="154" t="s">
        <v>124</v>
      </c>
      <c r="B65" s="67"/>
      <c r="C65" s="5"/>
      <c r="D65" s="229"/>
      <c r="E65" s="225"/>
      <c r="F65" s="230"/>
      <c r="G65" s="225"/>
      <c r="H65" s="227"/>
      <c r="I65" s="222"/>
      <c r="J65" s="477"/>
      <c r="K65" s="477"/>
      <c r="L65" s="477"/>
      <c r="M65" s="477"/>
      <c r="N65" s="477"/>
      <c r="O65" s="228"/>
      <c r="P65" s="477"/>
      <c r="Q65" s="477"/>
      <c r="R65" s="477"/>
      <c r="S65" s="477"/>
      <c r="T65" s="477"/>
    </row>
    <row r="66" spans="1:20" s="59" customFormat="1" ht="12" customHeight="1">
      <c r="A66" s="154" t="s">
        <v>125</v>
      </c>
      <c r="B66" s="67"/>
      <c r="C66" s="5"/>
      <c r="D66" s="229"/>
      <c r="E66" s="225"/>
      <c r="F66" s="230"/>
      <c r="G66" s="225"/>
      <c r="H66" s="227"/>
      <c r="I66" s="222"/>
      <c r="J66" s="477"/>
      <c r="K66" s="477"/>
      <c r="L66" s="477"/>
      <c r="M66" s="477"/>
      <c r="N66" s="477"/>
      <c r="O66" s="228"/>
      <c r="P66" s="477"/>
      <c r="Q66" s="477"/>
      <c r="R66" s="477"/>
      <c r="S66" s="477"/>
      <c r="T66" s="477"/>
    </row>
    <row r="67" spans="1:20" s="59" customFormat="1" ht="12" customHeight="1">
      <c r="A67" s="154" t="s">
        <v>126</v>
      </c>
      <c r="B67" s="67"/>
      <c r="C67" s="5"/>
      <c r="D67" s="229"/>
      <c r="E67" s="225"/>
      <c r="F67" s="230"/>
      <c r="G67" s="225"/>
      <c r="H67" s="227"/>
      <c r="I67" s="222"/>
      <c r="J67" s="477"/>
      <c r="K67" s="477"/>
      <c r="L67" s="477"/>
      <c r="M67" s="477"/>
      <c r="N67" s="477"/>
      <c r="O67" s="228"/>
      <c r="P67" s="477"/>
      <c r="Q67" s="477"/>
      <c r="R67" s="477"/>
      <c r="S67" s="477"/>
      <c r="T67" s="477"/>
    </row>
    <row r="68" spans="1:20" s="59" customFormat="1" ht="12" customHeight="1">
      <c r="A68" s="154" t="s">
        <v>127</v>
      </c>
      <c r="B68" s="67"/>
      <c r="C68" s="5"/>
      <c r="D68" s="229"/>
      <c r="E68" s="225"/>
      <c r="F68" s="230"/>
      <c r="G68" s="225"/>
      <c r="H68" s="227"/>
      <c r="I68" s="222"/>
      <c r="J68" s="477"/>
      <c r="K68" s="477"/>
      <c r="L68" s="477"/>
      <c r="M68" s="477"/>
      <c r="N68" s="477"/>
      <c r="O68" s="228"/>
      <c r="P68" s="477"/>
      <c r="Q68" s="477"/>
      <c r="R68" s="477"/>
      <c r="S68" s="477"/>
      <c r="T68" s="477"/>
    </row>
    <row r="69" spans="1:20" s="59" customFormat="1" ht="12" customHeight="1">
      <c r="A69" s="154" t="s">
        <v>128</v>
      </c>
      <c r="B69" s="67"/>
      <c r="C69" s="5"/>
      <c r="D69" s="229"/>
      <c r="E69" s="225"/>
      <c r="F69" s="230"/>
      <c r="G69" s="225"/>
      <c r="H69" s="227"/>
      <c r="I69" s="222"/>
      <c r="J69" s="477"/>
      <c r="K69" s="477"/>
      <c r="L69" s="477"/>
      <c r="M69" s="477"/>
      <c r="N69" s="477"/>
      <c r="O69" s="228"/>
      <c r="P69" s="477"/>
      <c r="Q69" s="477"/>
      <c r="R69" s="477"/>
      <c r="S69" s="477"/>
      <c r="T69" s="477"/>
    </row>
    <row r="70" spans="1:20" s="59" customFormat="1" ht="12" customHeight="1">
      <c r="A70" s="154" t="s">
        <v>129</v>
      </c>
      <c r="B70" s="67"/>
      <c r="C70" s="5"/>
      <c r="D70" s="229"/>
      <c r="E70" s="225"/>
      <c r="F70" s="230"/>
      <c r="G70" s="225"/>
      <c r="H70" s="227"/>
      <c r="I70" s="222"/>
      <c r="J70" s="477"/>
      <c r="K70" s="477"/>
      <c r="L70" s="477"/>
      <c r="M70" s="477"/>
      <c r="N70" s="477"/>
      <c r="O70" s="228"/>
      <c r="P70" s="477"/>
      <c r="Q70" s="477"/>
      <c r="R70" s="477"/>
      <c r="S70" s="477"/>
      <c r="T70" s="477"/>
    </row>
    <row r="71" spans="1:20" s="59" customFormat="1" ht="12" customHeight="1">
      <c r="A71" s="154" t="s">
        <v>130</v>
      </c>
      <c r="B71" s="67"/>
      <c r="C71" s="5"/>
      <c r="D71" s="229"/>
      <c r="E71" s="225"/>
      <c r="F71" s="230"/>
      <c r="G71" s="225"/>
      <c r="H71" s="227"/>
      <c r="I71" s="222"/>
      <c r="J71" s="477"/>
      <c r="K71" s="477"/>
      <c r="L71" s="477"/>
      <c r="M71" s="477"/>
      <c r="N71" s="477"/>
      <c r="O71" s="228"/>
      <c r="P71" s="477"/>
      <c r="Q71" s="477"/>
      <c r="R71" s="477"/>
      <c r="S71" s="477"/>
      <c r="T71" s="477"/>
    </row>
    <row r="72" spans="1:20" s="59" customFormat="1" ht="12" customHeight="1">
      <c r="A72" s="154" t="s">
        <v>131</v>
      </c>
      <c r="B72" s="67"/>
      <c r="C72" s="5"/>
      <c r="D72" s="229"/>
      <c r="E72" s="225"/>
      <c r="F72" s="230"/>
      <c r="G72" s="225"/>
      <c r="H72" s="227"/>
      <c r="I72" s="222"/>
      <c r="J72" s="477"/>
      <c r="K72" s="477"/>
      <c r="L72" s="477"/>
      <c r="M72" s="477"/>
      <c r="N72" s="477"/>
      <c r="O72" s="228"/>
      <c r="P72" s="477"/>
      <c r="Q72" s="477"/>
      <c r="R72" s="477"/>
      <c r="S72" s="477"/>
      <c r="T72" s="477"/>
    </row>
    <row r="73" spans="1:20" s="59" customFormat="1" ht="12" customHeight="1">
      <c r="A73" s="154" t="s">
        <v>132</v>
      </c>
      <c r="B73" s="67"/>
      <c r="C73" s="5"/>
      <c r="D73" s="229"/>
      <c r="E73" s="225"/>
      <c r="F73" s="230"/>
      <c r="G73" s="225"/>
      <c r="H73" s="227"/>
      <c r="I73" s="222"/>
      <c r="J73" s="477"/>
      <c r="K73" s="477"/>
      <c r="L73" s="477"/>
      <c r="M73" s="477"/>
      <c r="N73" s="477"/>
      <c r="O73" s="228"/>
      <c r="P73" s="477"/>
      <c r="Q73" s="477"/>
      <c r="R73" s="477"/>
      <c r="S73" s="477"/>
      <c r="T73" s="477"/>
    </row>
    <row r="74" spans="1:20" s="59" customFormat="1" ht="12" customHeight="1">
      <c r="A74" s="154" t="s">
        <v>133</v>
      </c>
      <c r="B74" s="67"/>
      <c r="C74" s="5"/>
      <c r="D74" s="229"/>
      <c r="E74" s="225"/>
      <c r="F74" s="230"/>
      <c r="G74" s="225"/>
      <c r="H74" s="227"/>
      <c r="I74" s="222"/>
      <c r="J74" s="477"/>
      <c r="K74" s="477"/>
      <c r="L74" s="477"/>
      <c r="M74" s="477"/>
      <c r="N74" s="477"/>
      <c r="O74" s="228"/>
      <c r="P74" s="477"/>
      <c r="Q74" s="477"/>
      <c r="R74" s="477"/>
      <c r="S74" s="477"/>
      <c r="T74" s="477"/>
    </row>
    <row r="75" spans="1:20" s="59" customFormat="1" ht="18" customHeight="1">
      <c r="A75" s="155"/>
      <c r="B75" s="25" t="s">
        <v>7</v>
      </c>
      <c r="C75" s="5"/>
      <c r="D75" s="530">
        <f>SUM(D58:D74)</f>
        <v>0</v>
      </c>
      <c r="E75" s="171"/>
      <c r="F75" s="529">
        <f>SUM(F58:F74)</f>
        <v>0</v>
      </c>
      <c r="G75" s="171"/>
      <c r="H75" s="172"/>
      <c r="I75" s="168"/>
      <c r="J75" s="478"/>
      <c r="K75" s="478"/>
      <c r="L75" s="478"/>
      <c r="M75" s="478"/>
      <c r="N75" s="478"/>
      <c r="O75" s="170"/>
      <c r="P75" s="478"/>
      <c r="Q75" s="478"/>
      <c r="R75" s="478"/>
      <c r="S75" s="479"/>
      <c r="T75" s="479"/>
    </row>
    <row r="76" spans="1:20" ht="12.5">
      <c r="A76"/>
      <c r="B76"/>
      <c r="C76"/>
      <c r="D76" s="18"/>
      <c r="E76"/>
      <c r="F76"/>
      <c r="G76"/>
      <c r="H76" s="98"/>
      <c r="I76"/>
      <c r="K76" s="485"/>
      <c r="Q76" s="485"/>
    </row>
    <row r="77" spans="1:20" ht="12.5">
      <c r="A77"/>
      <c r="B77"/>
      <c r="C77"/>
      <c r="D77" s="53"/>
      <c r="E77" s="54"/>
      <c r="F77" s="54"/>
      <c r="G77" s="54"/>
      <c r="H77" s="166"/>
      <c r="I77"/>
      <c r="K77" s="485"/>
      <c r="Q77" s="485"/>
    </row>
    <row r="78" spans="1:20" ht="12.5">
      <c r="A78"/>
      <c r="B78"/>
      <c r="C78"/>
      <c r="D78"/>
      <c r="E78"/>
      <c r="F78"/>
      <c r="G78"/>
      <c r="H78"/>
      <c r="I78"/>
      <c r="K78" s="485"/>
    </row>
    <row r="79" spans="1:20" ht="12.5">
      <c r="A79"/>
      <c r="B79"/>
      <c r="C79"/>
      <c r="D79"/>
      <c r="E79"/>
      <c r="F79"/>
      <c r="G79"/>
      <c r="H79"/>
      <c r="I79"/>
    </row>
    <row r="80" spans="1:20" ht="12.5">
      <c r="A80"/>
      <c r="B80"/>
      <c r="C80"/>
      <c r="D80"/>
      <c r="E80"/>
      <c r="F80"/>
      <c r="G80"/>
      <c r="H80"/>
      <c r="I80"/>
    </row>
  </sheetData>
  <sheetProtection algorithmName="SHA-512" hashValue="x7qlFwyyqGHMJ3AWIZ4r3OXib/7KH0NvYvE0gfS3596NHpkVkdR6n3mk3NhSz89eWLgL9oS7/QjERWAdwwZIvA==" saltValue="DyzmO9MuH4nTy3m/S8FL/Q==" spinCount="100000" sheet="1" objects="1" formatCells="0" formatRows="0"/>
  <mergeCells count="24">
    <mergeCell ref="A36:B36"/>
    <mergeCell ref="A37:B37"/>
    <mergeCell ref="A38:B38"/>
    <mergeCell ref="A9:B9"/>
    <mergeCell ref="A10:B10"/>
    <mergeCell ref="A11:B11"/>
    <mergeCell ref="A12:B12"/>
    <mergeCell ref="A33:B33"/>
    <mergeCell ref="A1:I1"/>
    <mergeCell ref="J1:T2"/>
    <mergeCell ref="B3:L3"/>
    <mergeCell ref="A46:B46"/>
    <mergeCell ref="A47:B47"/>
    <mergeCell ref="A39:B39"/>
    <mergeCell ref="A40:B40"/>
    <mergeCell ref="A41:B41"/>
    <mergeCell ref="A42:B42"/>
    <mergeCell ref="A43:B43"/>
    <mergeCell ref="J7:N7"/>
    <mergeCell ref="D7:H7"/>
    <mergeCell ref="A44:B44"/>
    <mergeCell ref="A45:B45"/>
    <mergeCell ref="A34:B34"/>
    <mergeCell ref="A35:B35"/>
  </mergeCells>
  <pageMargins left="0.511811023622047" right="0.511811023622047" top="0.511811023622047" bottom="0.70866141732283505" header="0" footer="0.511811023622047"/>
  <pageSetup scale="49" firstPageNumber="32"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ADB2-E953-49AC-B2D3-8F56D649F70B}">
  <sheetPr>
    <tabColor rgb="FF92D050"/>
  </sheetPr>
  <dimension ref="A1:P109"/>
  <sheetViews>
    <sheetView workbookViewId="0">
      <selection activeCell="D5" sqref="D5"/>
    </sheetView>
  </sheetViews>
  <sheetFormatPr baseColWidth="10" defaultColWidth="10.81640625" defaultRowHeight="12.5"/>
  <cols>
    <col min="1" max="1" width="6.26953125" style="779" customWidth="1"/>
    <col min="2" max="4" width="10.81640625" style="779"/>
    <col min="5" max="5" width="12.1796875" style="779" customWidth="1"/>
    <col min="6" max="6" width="10.81640625" style="779"/>
    <col min="7" max="7" width="5.7265625" style="779" customWidth="1"/>
    <col min="8" max="8" width="13.81640625" style="779" customWidth="1"/>
    <col min="9" max="9" width="5.54296875" style="779" customWidth="1"/>
    <col min="10" max="16384" width="10.81640625" style="779"/>
  </cols>
  <sheetData>
    <row r="1" spans="1:16" ht="28" customHeight="1">
      <c r="A1" s="792" t="s">
        <v>2914</v>
      </c>
      <c r="B1" s="540"/>
      <c r="C1" s="540"/>
      <c r="D1" s="540"/>
      <c r="E1" s="540"/>
      <c r="F1" s="540"/>
      <c r="G1" s="540"/>
      <c r="H1" s="540"/>
      <c r="I1" s="540"/>
      <c r="J1" s="540"/>
      <c r="K1" s="540"/>
      <c r="L1" s="540"/>
      <c r="M1" s="793"/>
      <c r="N1" s="794"/>
    </row>
    <row r="2" spans="1:16" ht="29.15" customHeight="1">
      <c r="A2" s="795" t="s">
        <v>2929</v>
      </c>
    </row>
    <row r="3" spans="1:16">
      <c r="A3" s="796"/>
    </row>
    <row r="4" spans="1:16" ht="20.149999999999999" customHeight="1"/>
    <row r="5" spans="1:16" ht="20.5" customHeight="1">
      <c r="B5" s="631" t="s">
        <v>97</v>
      </c>
      <c r="D5" s="778" t="str">
        <f>IF(AND('Identification '!$F$11="",'Identification '!$F$15&lt;&gt;""),'Identification '!$F$15,IF('Identification '!$F$11="","",IF('Identification '!$F$13="Inscrire le nom de votre organisme dans la cellule F14",'Identification '!$F$15,'Identification '!$F$13)))</f>
        <v/>
      </c>
      <c r="E5" s="542"/>
      <c r="F5" s="542"/>
      <c r="G5" s="542"/>
      <c r="H5" s="542"/>
      <c r="I5" s="542"/>
      <c r="J5" s="542"/>
      <c r="K5" s="542"/>
      <c r="L5" s="542"/>
      <c r="M5" s="777"/>
      <c r="N5" s="777"/>
      <c r="O5" s="777"/>
      <c r="P5" s="777"/>
    </row>
    <row r="7" spans="1:16" ht="18.649999999999999" customHeight="1"/>
    <row r="8" spans="1:16" ht="26.5" customHeight="1">
      <c r="B8" s="1370" t="s">
        <v>2915</v>
      </c>
      <c r="C8" s="1370"/>
      <c r="D8" s="1371" t="s">
        <v>3166</v>
      </c>
      <c r="E8" s="1371"/>
      <c r="F8" s="1371"/>
      <c r="G8" s="1371"/>
      <c r="H8" s="246" t="str">
        <f>IF(AND(D8="Choisir",$A$15&lt;&gt;""),"Information manquante! Veuillez spécifier le type d'aide obtenue.","")</f>
        <v/>
      </c>
      <c r="I8" s="797"/>
    </row>
    <row r="10" spans="1:16" ht="13">
      <c r="O10" s="798"/>
    </row>
    <row r="11" spans="1:16" ht="9" customHeight="1"/>
    <row r="12" spans="1:16" ht="13" thickBot="1"/>
    <row r="13" spans="1:16" ht="27" customHeight="1" thickBot="1">
      <c r="A13" s="1372" t="s">
        <v>2945</v>
      </c>
      <c r="B13" s="1373"/>
      <c r="C13" s="1373"/>
      <c r="D13" s="1373"/>
      <c r="E13" s="1373"/>
      <c r="F13" s="1373"/>
      <c r="G13" s="1373"/>
      <c r="H13" s="1373"/>
      <c r="I13" s="1373"/>
      <c r="J13" s="1373"/>
      <c r="K13" s="1373"/>
      <c r="L13" s="1374"/>
    </row>
    <row r="14" spans="1:16" ht="34" customHeight="1" thickBot="1">
      <c r="A14" s="1375" t="s">
        <v>2969</v>
      </c>
      <c r="B14" s="1376"/>
      <c r="C14" s="1376"/>
      <c r="D14" s="1376"/>
      <c r="E14" s="1376"/>
      <c r="F14" s="1376"/>
      <c r="G14" s="1376"/>
      <c r="H14" s="1376"/>
      <c r="I14" s="1376"/>
      <c r="J14" s="1376"/>
      <c r="K14" s="1376"/>
      <c r="L14" s="1377"/>
    </row>
    <row r="15" spans="1:16" ht="379.5" customHeight="1">
      <c r="A15" s="1307"/>
      <c r="B15" s="1308"/>
      <c r="C15" s="1308"/>
      <c r="D15" s="1308"/>
      <c r="E15" s="1308"/>
      <c r="F15" s="1308"/>
      <c r="G15" s="1308"/>
      <c r="H15" s="1308"/>
      <c r="I15" s="1308"/>
      <c r="J15" s="1308"/>
      <c r="K15" s="1308"/>
      <c r="L15" s="1309"/>
    </row>
    <row r="16" spans="1:16" ht="379.5" customHeight="1">
      <c r="A16" s="1314"/>
      <c r="B16" s="1315"/>
      <c r="C16" s="1315"/>
      <c r="D16" s="1315"/>
      <c r="E16" s="1315"/>
      <c r="F16" s="1315"/>
      <c r="G16" s="1315"/>
      <c r="H16" s="1315"/>
      <c r="I16" s="1315"/>
      <c r="J16" s="1315"/>
      <c r="K16" s="1315"/>
      <c r="L16" s="1316"/>
    </row>
    <row r="17" spans="1:12" ht="152" customHeight="1" thickBot="1">
      <c r="A17" s="1310"/>
      <c r="B17" s="1311"/>
      <c r="C17" s="1311"/>
      <c r="D17" s="1311"/>
      <c r="E17" s="1311"/>
      <c r="F17" s="1311"/>
      <c r="G17" s="1311"/>
      <c r="H17" s="1311"/>
      <c r="I17" s="1311"/>
      <c r="J17" s="1311"/>
      <c r="K17" s="1311"/>
      <c r="L17" s="1312"/>
    </row>
    <row r="18" spans="1:12" ht="41.5" customHeight="1">
      <c r="A18" s="796"/>
    </row>
    <row r="19" spans="1:12" ht="13">
      <c r="A19" s="799" t="s">
        <v>2921</v>
      </c>
    </row>
    <row r="20" spans="1:12">
      <c r="A20" s="800"/>
      <c r="B20" s="801"/>
      <c r="C20" s="801"/>
      <c r="D20" s="801"/>
      <c r="E20" s="801"/>
      <c r="F20" s="801"/>
      <c r="G20" s="801"/>
      <c r="H20" s="801"/>
      <c r="I20" s="801"/>
      <c r="J20" s="802"/>
    </row>
    <row r="21" spans="1:12" ht="14.5">
      <c r="A21" s="674"/>
      <c r="B21" s="716"/>
      <c r="C21" s="784"/>
      <c r="D21" s="784"/>
      <c r="E21" s="784"/>
      <c r="F21" s="784"/>
      <c r="G21" s="803"/>
      <c r="H21" s="803"/>
      <c r="I21" s="803"/>
      <c r="J21" s="804"/>
    </row>
    <row r="22" spans="1:12">
      <c r="A22" s="805"/>
      <c r="B22" s="784"/>
      <c r="C22" s="784"/>
      <c r="D22" s="784"/>
      <c r="E22" s="784"/>
      <c r="F22" s="784"/>
      <c r="G22" s="803"/>
      <c r="H22" s="803"/>
      <c r="I22" s="803"/>
      <c r="J22" s="804"/>
    </row>
    <row r="23" spans="1:12">
      <c r="A23" s="805"/>
      <c r="B23" s="784"/>
      <c r="C23" s="784"/>
      <c r="D23" s="784"/>
      <c r="E23" s="784"/>
      <c r="F23" s="784"/>
      <c r="G23" s="803"/>
      <c r="H23" s="803"/>
      <c r="I23" s="803"/>
      <c r="J23" s="804"/>
    </row>
    <row r="24" spans="1:12">
      <c r="A24" s="805"/>
      <c r="B24" s="784"/>
      <c r="C24" s="784"/>
      <c r="D24" s="784"/>
      <c r="E24" s="784"/>
      <c r="F24" s="784"/>
      <c r="G24" s="803"/>
      <c r="H24" s="803"/>
      <c r="I24" s="803"/>
      <c r="J24" s="804"/>
    </row>
    <row r="25" spans="1:12">
      <c r="A25" s="805"/>
      <c r="B25" s="784"/>
      <c r="C25" s="784"/>
      <c r="D25" s="784"/>
      <c r="E25" s="784"/>
      <c r="F25" s="784"/>
      <c r="G25" s="803"/>
      <c r="H25" s="803"/>
      <c r="I25" s="803"/>
      <c r="J25" s="804"/>
    </row>
    <row r="26" spans="1:12">
      <c r="A26" s="805"/>
      <c r="B26" s="784"/>
      <c r="C26" s="784"/>
      <c r="D26" s="784"/>
      <c r="E26" s="784"/>
      <c r="F26" s="784"/>
      <c r="G26" s="803"/>
      <c r="H26" s="803"/>
      <c r="I26" s="803"/>
      <c r="J26" s="804"/>
    </row>
    <row r="27" spans="1:12">
      <c r="A27" s="806"/>
      <c r="B27" s="803"/>
      <c r="C27" s="803"/>
      <c r="D27" s="803"/>
      <c r="E27" s="803"/>
      <c r="F27" s="803"/>
      <c r="G27" s="803"/>
      <c r="H27" s="803"/>
      <c r="I27" s="803"/>
      <c r="J27" s="804"/>
    </row>
    <row r="28" spans="1:12">
      <c r="A28" s="807"/>
      <c r="B28" s="784"/>
      <c r="C28" s="784"/>
      <c r="D28" s="784"/>
      <c r="E28" s="784"/>
      <c r="F28" s="784"/>
      <c r="G28" s="784"/>
      <c r="H28" s="784"/>
      <c r="I28" s="784"/>
      <c r="J28" s="808"/>
    </row>
    <row r="29" spans="1:12" ht="13" thickBot="1"/>
    <row r="30" spans="1:12" ht="30" customHeight="1">
      <c r="A30" s="1378" t="s">
        <v>2944</v>
      </c>
      <c r="B30" s="1379"/>
      <c r="C30" s="1379"/>
      <c r="D30" s="1379"/>
      <c r="E30" s="1379"/>
      <c r="F30" s="1379"/>
      <c r="G30" s="1379"/>
      <c r="H30" s="1379"/>
      <c r="I30" s="1379"/>
      <c r="J30" s="1379"/>
      <c r="K30" s="1379"/>
      <c r="L30" s="1380"/>
    </row>
    <row r="31" spans="1:12" ht="34" customHeight="1">
      <c r="A31" s="1360" t="s">
        <v>2969</v>
      </c>
      <c r="B31" s="1361"/>
      <c r="C31" s="1361"/>
      <c r="D31" s="1361"/>
      <c r="E31" s="1361"/>
      <c r="F31" s="1361"/>
      <c r="G31" s="1361"/>
      <c r="H31" s="1361"/>
      <c r="I31" s="1361"/>
      <c r="J31" s="1361"/>
      <c r="K31" s="1361"/>
      <c r="L31" s="1362"/>
    </row>
    <row r="32" spans="1:12" ht="399" customHeight="1">
      <c r="A32" s="1363"/>
      <c r="B32" s="1364"/>
      <c r="C32" s="1364"/>
      <c r="D32" s="1364"/>
      <c r="E32" s="1364"/>
      <c r="F32" s="1364"/>
      <c r="G32" s="1364"/>
      <c r="H32" s="1364"/>
      <c r="I32" s="1364"/>
      <c r="J32" s="1364"/>
      <c r="K32" s="1364"/>
      <c r="L32" s="1365"/>
    </row>
    <row r="33" spans="1:12" ht="24.65" customHeight="1">
      <c r="A33" s="1366"/>
      <c r="B33" s="1367"/>
      <c r="C33" s="1367"/>
      <c r="D33" s="1367"/>
      <c r="E33" s="1367"/>
      <c r="F33" s="1367"/>
      <c r="G33" s="1367"/>
      <c r="H33" s="1367"/>
      <c r="I33" s="1367"/>
      <c r="J33" s="1367"/>
      <c r="K33" s="1367"/>
      <c r="L33" s="1368"/>
    </row>
    <row r="34" spans="1:12" s="803" customFormat="1" ht="26.15" customHeight="1"/>
    <row r="36" spans="1:12" ht="20.5" customHeight="1">
      <c r="A36" s="1369" t="s">
        <v>2916</v>
      </c>
      <c r="B36" s="1369"/>
      <c r="C36" s="1369"/>
      <c r="D36" s="1369"/>
      <c r="E36" s="1369"/>
      <c r="F36" s="1369"/>
      <c r="G36" s="1369"/>
      <c r="H36" s="1369"/>
      <c r="I36" s="1369"/>
      <c r="J36" s="1369"/>
      <c r="K36" s="1369"/>
      <c r="L36" s="1369"/>
    </row>
    <row r="37" spans="1:12">
      <c r="A37" s="796" t="s">
        <v>2942</v>
      </c>
    </row>
    <row r="39" spans="1:12" ht="15.5">
      <c r="H39" s="809" t="s">
        <v>18</v>
      </c>
      <c r="J39" s="809" t="s">
        <v>19</v>
      </c>
    </row>
    <row r="40" spans="1:12" ht="14">
      <c r="A40" s="637" t="s">
        <v>2925</v>
      </c>
      <c r="B40" s="632"/>
      <c r="C40" s="536"/>
      <c r="D40" s="536"/>
      <c r="E40" s="536"/>
      <c r="F40" s="633" t="s">
        <v>89</v>
      </c>
    </row>
    <row r="41" spans="1:12" ht="19" customHeight="1">
      <c r="A41" s="402" t="s">
        <v>20</v>
      </c>
      <c r="B41" s="3"/>
      <c r="C41" s="536"/>
      <c r="D41" s="536"/>
      <c r="E41" s="536"/>
      <c r="F41" s="536"/>
      <c r="H41" s="810"/>
    </row>
    <row r="42" spans="1:12">
      <c r="A42" s="709"/>
      <c r="B42" s="709"/>
      <c r="C42" s="713"/>
      <c r="D42" s="636"/>
      <c r="E42" s="713"/>
      <c r="F42" s="688"/>
      <c r="H42" s="811"/>
      <c r="I42" s="803"/>
      <c r="J42" s="812" t="str">
        <f>IF(H42=0,"",H42/$H$63)</f>
        <v/>
      </c>
    </row>
    <row r="43" spans="1:12">
      <c r="A43" s="680"/>
      <c r="B43" s="681"/>
      <c r="C43" s="682"/>
      <c r="D43" s="653"/>
      <c r="E43" s="682"/>
      <c r="F43" s="717"/>
      <c r="H43" s="813"/>
      <c r="I43" s="803"/>
      <c r="J43" s="814" t="str">
        <f t="shared" ref="J43:J50" si="0">IF(H43=0,"",H43/$H$63)</f>
        <v/>
      </c>
    </row>
    <row r="44" spans="1:12">
      <c r="A44" s="680"/>
      <c r="B44" s="681"/>
      <c r="C44" s="682"/>
      <c r="D44" s="653"/>
      <c r="E44" s="682"/>
      <c r="F44" s="717"/>
      <c r="H44" s="813"/>
      <c r="I44" s="803"/>
      <c r="J44" s="814" t="str">
        <f t="shared" si="0"/>
        <v/>
      </c>
    </row>
    <row r="45" spans="1:12">
      <c r="A45" s="680"/>
      <c r="B45" s="681"/>
      <c r="C45" s="682"/>
      <c r="D45" s="653"/>
      <c r="E45" s="682"/>
      <c r="F45" s="717"/>
      <c r="H45" s="813"/>
      <c r="I45" s="803"/>
      <c r="J45" s="814" t="str">
        <f t="shared" si="0"/>
        <v/>
      </c>
    </row>
    <row r="46" spans="1:12">
      <c r="A46" s="680"/>
      <c r="B46" s="681"/>
      <c r="C46" s="682"/>
      <c r="D46" s="653"/>
      <c r="E46" s="682"/>
      <c r="F46" s="717"/>
      <c r="H46" s="813"/>
      <c r="I46" s="803"/>
      <c r="J46" s="814" t="str">
        <f t="shared" si="0"/>
        <v/>
      </c>
    </row>
    <row r="47" spans="1:12">
      <c r="A47" s="680"/>
      <c r="B47" s="681"/>
      <c r="C47" s="682"/>
      <c r="D47" s="653"/>
      <c r="E47" s="682"/>
      <c r="F47" s="717"/>
      <c r="H47" s="813"/>
      <c r="I47" s="803"/>
      <c r="J47" s="814" t="str">
        <f t="shared" si="0"/>
        <v/>
      </c>
    </row>
    <row r="48" spans="1:12">
      <c r="A48" s="680"/>
      <c r="B48" s="681"/>
      <c r="C48" s="682"/>
      <c r="D48" s="653"/>
      <c r="E48" s="682"/>
      <c r="F48" s="717"/>
      <c r="H48" s="813"/>
      <c r="I48" s="803"/>
      <c r="J48" s="814" t="str">
        <f t="shared" si="0"/>
        <v/>
      </c>
    </row>
    <row r="49" spans="1:10">
      <c r="A49" s="680"/>
      <c r="B49" s="681"/>
      <c r="C49" s="682"/>
      <c r="D49" s="653"/>
      <c r="E49" s="682"/>
      <c r="F49" s="717"/>
      <c r="H49" s="813"/>
      <c r="I49" s="803"/>
      <c r="J49" s="814" t="str">
        <f t="shared" si="0"/>
        <v/>
      </c>
    </row>
    <row r="50" spans="1:10" ht="13">
      <c r="F50" s="794" t="s">
        <v>31</v>
      </c>
      <c r="H50" s="714">
        <f>SUM(H42:H49)</f>
        <v>0</v>
      </c>
      <c r="I50" s="803"/>
      <c r="J50" s="815" t="str">
        <f t="shared" si="0"/>
        <v/>
      </c>
    </row>
    <row r="51" spans="1:10">
      <c r="I51" s="803"/>
    </row>
    <row r="52" spans="1:10">
      <c r="I52" s="803"/>
    </row>
    <row r="53" spans="1:10">
      <c r="I53" s="803"/>
    </row>
    <row r="54" spans="1:10" ht="14">
      <c r="A54" s="402" t="s">
        <v>42</v>
      </c>
      <c r="B54" s="3"/>
      <c r="C54" s="536"/>
      <c r="D54" s="536"/>
      <c r="E54" s="536"/>
      <c r="F54" s="536"/>
      <c r="H54" s="816"/>
      <c r="I54" s="803"/>
    </row>
    <row r="55" spans="1:10" s="803" customFormat="1">
      <c r="A55" s="675" t="s">
        <v>44</v>
      </c>
      <c r="B55" s="676"/>
      <c r="C55" s="677"/>
      <c r="D55" s="678"/>
      <c r="E55" s="677"/>
      <c r="F55" s="679"/>
      <c r="H55" s="811"/>
      <c r="J55" s="812" t="str">
        <f t="shared" ref="J55:J94" si="1">IF(H55=0,"",H55/$H$63)</f>
        <v/>
      </c>
    </row>
    <row r="56" spans="1:10" s="803" customFormat="1">
      <c r="A56" s="680" t="s">
        <v>2913</v>
      </c>
      <c r="B56" s="681"/>
      <c r="C56" s="682"/>
      <c r="D56" s="653"/>
      <c r="E56" s="682"/>
      <c r="F56" s="683"/>
      <c r="H56" s="813"/>
      <c r="J56" s="814" t="str">
        <f t="shared" si="1"/>
        <v/>
      </c>
    </row>
    <row r="57" spans="1:10" s="803" customFormat="1">
      <c r="A57" s="680"/>
      <c r="B57" s="681"/>
      <c r="C57" s="682"/>
      <c r="D57" s="653"/>
      <c r="E57" s="682"/>
      <c r="F57" s="683"/>
      <c r="H57" s="813"/>
      <c r="J57" s="814" t="str">
        <f t="shared" si="1"/>
        <v/>
      </c>
    </row>
    <row r="58" spans="1:10" s="803" customFormat="1">
      <c r="A58" s="680"/>
      <c r="B58" s="681"/>
      <c r="C58" s="682"/>
      <c r="D58" s="653"/>
      <c r="E58" s="682"/>
      <c r="F58" s="683"/>
      <c r="H58" s="813"/>
      <c r="J58" s="814" t="str">
        <f t="shared" si="1"/>
        <v/>
      </c>
    </row>
    <row r="59" spans="1:10" s="803" customFormat="1">
      <c r="A59" s="684"/>
      <c r="B59" s="685"/>
      <c r="C59" s="686"/>
      <c r="D59" s="654"/>
      <c r="E59" s="686"/>
      <c r="F59" s="687"/>
      <c r="H59" s="813"/>
      <c r="J59" s="814" t="str">
        <f t="shared" si="1"/>
        <v/>
      </c>
    </row>
    <row r="60" spans="1:10" ht="13">
      <c r="F60" s="794" t="s">
        <v>31</v>
      </c>
      <c r="H60" s="714">
        <f>SUM(H55:H59)</f>
        <v>0</v>
      </c>
      <c r="I60" s="803"/>
      <c r="J60" s="815" t="str">
        <f t="shared" si="1"/>
        <v/>
      </c>
    </row>
    <row r="61" spans="1:10">
      <c r="I61" s="803"/>
    </row>
    <row r="62" spans="1:10" ht="13" thickBot="1">
      <c r="I62" s="803"/>
      <c r="J62" s="779" t="str">
        <f t="shared" si="1"/>
        <v/>
      </c>
    </row>
    <row r="63" spans="1:10" ht="21.65" customHeight="1" thickBot="1">
      <c r="F63" s="817" t="s">
        <v>28</v>
      </c>
      <c r="H63" s="712">
        <f>H60+H50</f>
        <v>0</v>
      </c>
      <c r="I63" s="818"/>
      <c r="J63" s="819" t="str">
        <f>IF(H63=0,"",H63/$H$63)</f>
        <v/>
      </c>
    </row>
    <row r="64" spans="1:10">
      <c r="I64" s="803"/>
      <c r="J64" s="779" t="str">
        <f t="shared" si="1"/>
        <v/>
      </c>
    </row>
    <row r="65" spans="1:10" ht="20.5" customHeight="1">
      <c r="A65" s="689" t="s">
        <v>2926</v>
      </c>
      <c r="B65" s="187"/>
      <c r="C65" s="187"/>
      <c r="D65" s="187"/>
      <c r="E65" s="187"/>
      <c r="I65" s="803"/>
      <c r="J65" s="779" t="str">
        <f t="shared" si="1"/>
        <v/>
      </c>
    </row>
    <row r="66" spans="1:10" ht="21.65" customHeight="1">
      <c r="A66" s="4" t="s">
        <v>109</v>
      </c>
      <c r="I66" s="803"/>
      <c r="J66" s="779" t="str">
        <f t="shared" si="1"/>
        <v/>
      </c>
    </row>
    <row r="67" spans="1:10" s="803" customFormat="1">
      <c r="H67" s="811"/>
      <c r="J67" s="812" t="str">
        <f>IF(H67=0,"",H67/$H$63)</f>
        <v/>
      </c>
    </row>
    <row r="68" spans="1:10" s="803" customFormat="1">
      <c r="A68" s="680"/>
      <c r="B68" s="681"/>
      <c r="C68" s="682"/>
      <c r="D68" s="653"/>
      <c r="E68" s="682"/>
      <c r="F68" s="683"/>
      <c r="H68" s="813"/>
      <c r="J68" s="814" t="str">
        <f t="shared" si="1"/>
        <v/>
      </c>
    </row>
    <row r="69" spans="1:10" s="803" customFormat="1">
      <c r="A69" s="680"/>
      <c r="B69" s="681"/>
      <c r="C69" s="682"/>
      <c r="D69" s="653"/>
      <c r="E69" s="682"/>
      <c r="F69" s="683"/>
      <c r="H69" s="813"/>
      <c r="J69" s="814" t="str">
        <f t="shared" si="1"/>
        <v/>
      </c>
    </row>
    <row r="70" spans="1:10" s="803" customFormat="1">
      <c r="A70" s="680"/>
      <c r="B70" s="681"/>
      <c r="C70" s="682"/>
      <c r="D70" s="653"/>
      <c r="E70" s="682"/>
      <c r="F70" s="683"/>
      <c r="H70" s="813"/>
      <c r="J70" s="814" t="str">
        <f t="shared" si="1"/>
        <v/>
      </c>
    </row>
    <row r="71" spans="1:10" s="803" customFormat="1">
      <c r="A71" s="680"/>
      <c r="B71" s="681"/>
      <c r="C71" s="682"/>
      <c r="D71" s="653"/>
      <c r="E71" s="682"/>
      <c r="F71" s="683"/>
      <c r="H71" s="813"/>
      <c r="J71" s="814" t="str">
        <f t="shared" si="1"/>
        <v/>
      </c>
    </row>
    <row r="72" spans="1:10" s="803" customFormat="1">
      <c r="A72" s="680"/>
      <c r="B72" s="681"/>
      <c r="C72" s="682"/>
      <c r="D72" s="653"/>
      <c r="E72" s="682"/>
      <c r="F72" s="683"/>
      <c r="H72" s="813"/>
      <c r="J72" s="814" t="str">
        <f t="shared" si="1"/>
        <v/>
      </c>
    </row>
    <row r="73" spans="1:10" s="803" customFormat="1">
      <c r="A73" s="680"/>
      <c r="B73" s="681"/>
      <c r="C73" s="682"/>
      <c r="D73" s="653"/>
      <c r="E73" s="682"/>
      <c r="F73" s="683"/>
      <c r="H73" s="813"/>
      <c r="J73" s="814" t="str">
        <f t="shared" si="1"/>
        <v/>
      </c>
    </row>
    <row r="74" spans="1:10" s="803" customFormat="1">
      <c r="A74" s="680"/>
      <c r="B74" s="681"/>
      <c r="C74" s="682"/>
      <c r="D74" s="653"/>
      <c r="E74" s="682"/>
      <c r="F74" s="683"/>
      <c r="H74" s="813"/>
      <c r="J74" s="820" t="str">
        <f t="shared" si="1"/>
        <v/>
      </c>
    </row>
    <row r="75" spans="1:10" s="803" customFormat="1">
      <c r="A75" s="680"/>
      <c r="B75" s="681"/>
      <c r="C75" s="682"/>
      <c r="D75" s="653"/>
      <c r="E75" s="682"/>
      <c r="F75" s="683"/>
      <c r="H75" s="813"/>
      <c r="J75" s="814" t="str">
        <f t="shared" si="1"/>
        <v/>
      </c>
    </row>
    <row r="76" spans="1:10" s="803" customFormat="1" ht="13">
      <c r="A76" s="715"/>
      <c r="B76" s="715"/>
      <c r="C76" s="711"/>
      <c r="D76" s="638"/>
      <c r="E76" s="711"/>
      <c r="F76" s="708" t="s">
        <v>31</v>
      </c>
      <c r="H76" s="714">
        <f>SUM(H67:H75)</f>
        <v>0</v>
      </c>
      <c r="J76" s="815" t="str">
        <f>IF(H76=0,"",H76/$H$63)</f>
        <v/>
      </c>
    </row>
    <row r="77" spans="1:10" s="803" customFormat="1" ht="28.5" customHeight="1">
      <c r="A77" s="4" t="s">
        <v>59</v>
      </c>
      <c r="B77" s="635"/>
      <c r="C77" s="536"/>
      <c r="D77" s="537"/>
      <c r="E77" s="536"/>
      <c r="F77" s="688"/>
      <c r="H77" s="813"/>
      <c r="J77" s="814" t="str">
        <f t="shared" si="1"/>
        <v/>
      </c>
    </row>
    <row r="78" spans="1:10">
      <c r="A78" s="776"/>
      <c r="B78" s="776"/>
      <c r="C78" s="677"/>
      <c r="D78" s="678"/>
      <c r="E78" s="677"/>
      <c r="F78" s="688"/>
      <c r="G78" s="803"/>
      <c r="H78" s="813"/>
      <c r="I78" s="803"/>
      <c r="J78" s="814" t="str">
        <f t="shared" si="1"/>
        <v/>
      </c>
    </row>
    <row r="79" spans="1:10">
      <c r="A79" s="775"/>
      <c r="B79" s="776"/>
      <c r="C79" s="677"/>
      <c r="D79" s="678"/>
      <c r="E79" s="677"/>
      <c r="F79" s="683"/>
      <c r="G79" s="803"/>
      <c r="H79" s="813"/>
      <c r="I79" s="803"/>
      <c r="J79" s="814" t="str">
        <f t="shared" si="1"/>
        <v/>
      </c>
    </row>
    <row r="80" spans="1:10">
      <c r="A80" s="680"/>
      <c r="B80" s="681"/>
      <c r="C80" s="682"/>
      <c r="D80" s="653"/>
      <c r="E80" s="682"/>
      <c r="F80" s="683"/>
      <c r="G80" s="803"/>
      <c r="H80" s="813"/>
      <c r="I80" s="803"/>
      <c r="J80" s="814" t="str">
        <f t="shared" si="1"/>
        <v/>
      </c>
    </row>
    <row r="81" spans="1:10">
      <c r="A81" s="680"/>
      <c r="B81" s="681"/>
      <c r="C81" s="682"/>
      <c r="D81" s="653"/>
      <c r="E81" s="682"/>
      <c r="F81" s="683"/>
      <c r="G81" s="803"/>
      <c r="H81" s="813"/>
      <c r="I81" s="803"/>
      <c r="J81" s="814" t="str">
        <f t="shared" si="1"/>
        <v/>
      </c>
    </row>
    <row r="82" spans="1:10" ht="13">
      <c r="A82" s="635"/>
      <c r="B82" s="635"/>
      <c r="C82" s="536"/>
      <c r="D82" s="636"/>
      <c r="E82" s="536"/>
      <c r="F82" s="690" t="s">
        <v>31</v>
      </c>
      <c r="H82" s="714">
        <f>SUM(H78:H81)</f>
        <v>0</v>
      </c>
      <c r="I82" s="803"/>
      <c r="J82" s="815" t="str">
        <f t="shared" si="1"/>
        <v/>
      </c>
    </row>
    <row r="83" spans="1:10" ht="24" customHeight="1">
      <c r="A83" s="4" t="s">
        <v>62</v>
      </c>
      <c r="B83" s="635"/>
      <c r="C83" s="536"/>
      <c r="D83" s="636"/>
      <c r="E83" s="536"/>
      <c r="F83" s="634" t="str">
        <f>IF(D83=0,"",D83/D$98)</f>
        <v/>
      </c>
      <c r="H83" s="803"/>
      <c r="I83" s="803"/>
      <c r="J83" s="820" t="str">
        <f t="shared" si="1"/>
        <v/>
      </c>
    </row>
    <row r="84" spans="1:10">
      <c r="A84" s="776"/>
      <c r="B84" s="776"/>
      <c r="C84" s="677"/>
      <c r="D84" s="678"/>
      <c r="E84" s="677"/>
      <c r="F84" s="688"/>
      <c r="G84" s="803"/>
      <c r="H84" s="813"/>
      <c r="I84" s="803"/>
      <c r="J84" s="812" t="str">
        <f t="shared" si="1"/>
        <v/>
      </c>
    </row>
    <row r="85" spans="1:10">
      <c r="A85" s="775"/>
      <c r="B85" s="776"/>
      <c r="C85" s="677"/>
      <c r="D85" s="678"/>
      <c r="E85" s="677"/>
      <c r="F85" s="683"/>
      <c r="G85" s="803"/>
      <c r="H85" s="813"/>
      <c r="I85" s="803"/>
      <c r="J85" s="814" t="str">
        <f t="shared" si="1"/>
        <v/>
      </c>
    </row>
    <row r="86" spans="1:10">
      <c r="A86" s="680"/>
      <c r="B86" s="681"/>
      <c r="C86" s="682"/>
      <c r="D86" s="653"/>
      <c r="E86" s="682"/>
      <c r="F86" s="683"/>
      <c r="G86" s="803"/>
      <c r="H86" s="813"/>
      <c r="I86" s="803"/>
      <c r="J86" s="814" t="str">
        <f t="shared" si="1"/>
        <v/>
      </c>
    </row>
    <row r="87" spans="1:10">
      <c r="A87" s="680"/>
      <c r="B87" s="681"/>
      <c r="C87" s="682"/>
      <c r="D87" s="653"/>
      <c r="E87" s="682"/>
      <c r="F87" s="683"/>
      <c r="G87" s="803"/>
      <c r="H87" s="813"/>
      <c r="I87" s="803"/>
      <c r="J87" s="814" t="str">
        <f t="shared" si="1"/>
        <v/>
      </c>
    </row>
    <row r="88" spans="1:10">
      <c r="A88" s="680"/>
      <c r="B88" s="681"/>
      <c r="C88" s="682"/>
      <c r="D88" s="653"/>
      <c r="E88" s="682"/>
      <c r="F88" s="683"/>
      <c r="G88" s="803"/>
      <c r="H88" s="813"/>
      <c r="I88" s="803"/>
      <c r="J88" s="814" t="str">
        <f t="shared" si="1"/>
        <v/>
      </c>
    </row>
    <row r="89" spans="1:10">
      <c r="A89" s="680"/>
      <c r="B89" s="681"/>
      <c r="C89" s="682"/>
      <c r="D89" s="653"/>
      <c r="E89" s="682"/>
      <c r="F89" s="683"/>
      <c r="G89" s="803"/>
      <c r="H89" s="813"/>
      <c r="I89" s="803"/>
      <c r="J89" s="814" t="str">
        <f t="shared" si="1"/>
        <v/>
      </c>
    </row>
    <row r="90" spans="1:10">
      <c r="A90" s="680"/>
      <c r="B90" s="681"/>
      <c r="C90" s="682"/>
      <c r="D90" s="653"/>
      <c r="E90" s="682"/>
      <c r="F90" s="683"/>
      <c r="G90" s="803"/>
      <c r="H90" s="813"/>
      <c r="I90" s="803"/>
      <c r="J90" s="814" t="str">
        <f t="shared" si="1"/>
        <v/>
      </c>
    </row>
    <row r="91" spans="1:10" ht="13">
      <c r="A91" s="635"/>
      <c r="B91" s="635"/>
      <c r="C91" s="536"/>
      <c r="D91" s="636"/>
      <c r="E91" s="536"/>
      <c r="F91" s="690" t="s">
        <v>31</v>
      </c>
      <c r="H91" s="710">
        <f>SUM(H84:H90)</f>
        <v>0</v>
      </c>
      <c r="I91" s="803"/>
      <c r="J91" s="815" t="str">
        <f t="shared" si="1"/>
        <v/>
      </c>
    </row>
    <row r="92" spans="1:10">
      <c r="A92" s="635"/>
      <c r="B92" s="635"/>
      <c r="C92" s="536"/>
      <c r="D92" s="636"/>
      <c r="E92" s="536"/>
      <c r="F92" s="634"/>
      <c r="H92" s="803"/>
      <c r="I92" s="803"/>
      <c r="J92" s="820" t="str">
        <f t="shared" si="1"/>
        <v/>
      </c>
    </row>
    <row r="93" spans="1:10" ht="13" thickBot="1">
      <c r="H93" s="803"/>
      <c r="I93" s="803"/>
      <c r="J93" s="820" t="str">
        <f t="shared" si="1"/>
        <v/>
      </c>
    </row>
    <row r="94" spans="1:10" ht="14.5" thickBot="1">
      <c r="F94" s="817" t="s">
        <v>67</v>
      </c>
      <c r="H94" s="712">
        <f>H91+H82+H76</f>
        <v>0</v>
      </c>
      <c r="I94" s="821"/>
      <c r="J94" s="822" t="str">
        <f t="shared" si="1"/>
        <v/>
      </c>
    </row>
    <row r="96" spans="1:10" s="803" customFormat="1"/>
    <row r="97" s="803" customFormat="1"/>
    <row r="98" s="803" customFormat="1"/>
    <row r="99" s="803" customFormat="1"/>
    <row r="100" s="803" customFormat="1"/>
    <row r="101" s="803" customFormat="1"/>
    <row r="102" s="803" customFormat="1"/>
    <row r="103" s="803" customFormat="1"/>
    <row r="104" s="803" customFormat="1"/>
    <row r="105" s="803" customFormat="1"/>
    <row r="106" s="803" customFormat="1"/>
    <row r="107" s="803" customFormat="1"/>
    <row r="108" s="803" customFormat="1"/>
    <row r="109" s="803" customFormat="1"/>
  </sheetData>
  <sheetProtection algorithmName="SHA-512" hashValue="7IY0ApPWiTQyluZVsUXkabBdre4+6yBiSjd8Bq8W0O7xBjDaWX7w2XBbWqdl2cca3XeqWHmn+ikBe7R1Ndn8jg==" saltValue="g2X1Gr3v9907CH2TT+2zCQ==" spinCount="100000" sheet="1" objects="1" formatCells="0" formatRows="0" insertRows="0" insertHyperlinks="0"/>
  <mergeCells count="9">
    <mergeCell ref="A31:L31"/>
    <mergeCell ref="A32:L33"/>
    <mergeCell ref="A36:L36"/>
    <mergeCell ref="B8:C8"/>
    <mergeCell ref="D8:G8"/>
    <mergeCell ref="A13:L13"/>
    <mergeCell ref="A14:L14"/>
    <mergeCell ref="A15:L17"/>
    <mergeCell ref="A30:L30"/>
  </mergeCells>
  <conditionalFormatting sqref="D8:G8">
    <cfRule type="expression" dxfId="3" priority="1">
      <formula>AND($D$8="Choisir",$A$15&lt;&gt;"")</formula>
    </cfRule>
  </conditionalFormatting>
  <conditionalFormatting sqref="H8">
    <cfRule type="containsText" dxfId="2" priority="2" operator="containsText" text="Info">
      <formula>NOT(ISERROR(SEARCH("Info",H8)))</formula>
    </cfRule>
  </conditionalFormatting>
  <dataValidations count="1">
    <dataValidation type="list" allowBlank="1" showInputMessage="1" showErrorMessage="1" sqref="D8:G8" xr:uid="{77B27B22-1F80-4E69-A983-300895ECCF80}">
      <formula1>"Choisir,Projet structurant en circulation d'œuvres, Projet structurant jeune public"</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F1996-E1E2-40E8-9CA9-8E20F0389E78}">
  <sheetPr>
    <tabColor theme="3"/>
  </sheetPr>
  <dimension ref="A1:I48"/>
  <sheetViews>
    <sheetView showGridLines="0" zoomScale="90" zoomScaleNormal="90" workbookViewId="0">
      <selection activeCell="F5" sqref="F5"/>
    </sheetView>
  </sheetViews>
  <sheetFormatPr baseColWidth="10" defaultColWidth="11.453125" defaultRowHeight="14.5"/>
  <cols>
    <col min="1" max="1" width="4.26953125" style="427" customWidth="1"/>
    <col min="2" max="2" width="29.81640625" style="447" customWidth="1"/>
    <col min="3" max="3" width="47" style="427" customWidth="1"/>
    <col min="4" max="4" width="11.453125" style="427"/>
    <col min="5" max="5" width="14.453125" style="427" customWidth="1"/>
    <col min="6" max="6" width="14.1796875" style="427" customWidth="1"/>
    <col min="7" max="7" width="13.1796875" style="427" customWidth="1"/>
    <col min="8" max="8" width="25" style="427" customWidth="1"/>
    <col min="9" max="16384" width="11.453125" style="427"/>
  </cols>
  <sheetData>
    <row r="1" spans="1:8" ht="25" customHeight="1">
      <c r="A1" s="1388" t="s">
        <v>175</v>
      </c>
      <c r="B1" s="1388"/>
      <c r="C1" s="1388"/>
      <c r="D1" s="1388"/>
      <c r="E1" s="1388"/>
      <c r="F1" s="1388"/>
      <c r="G1" s="1388"/>
      <c r="H1" s="408"/>
    </row>
    <row r="2" spans="1:8" ht="28.5" customHeight="1">
      <c r="A2" s="1389" t="s">
        <v>1838</v>
      </c>
      <c r="B2" s="1389"/>
      <c r="C2" s="1389"/>
      <c r="D2" s="1389"/>
      <c r="E2" s="1389"/>
      <c r="F2" s="1389"/>
      <c r="G2" s="1389"/>
      <c r="H2" s="1389"/>
    </row>
    <row r="3" spans="1:8" s="428" customFormat="1" ht="36.65" customHeight="1">
      <c r="B3" s="429" t="s">
        <v>1846</v>
      </c>
      <c r="C3" s="407" t="s">
        <v>176</v>
      </c>
    </row>
    <row r="4" spans="1:8" s="428" customFormat="1" ht="36.65" customHeight="1">
      <c r="A4" s="430"/>
      <c r="B4" s="431"/>
    </row>
    <row r="5" spans="1:8" s="428" customFormat="1" ht="33.65" customHeight="1">
      <c r="A5" s="430"/>
      <c r="B5" s="429" t="s">
        <v>1847</v>
      </c>
      <c r="C5" s="432"/>
      <c r="D5" s="433"/>
      <c r="E5" s="433"/>
      <c r="F5" s="434" t="s">
        <v>1853</v>
      </c>
      <c r="G5" s="433"/>
      <c r="H5" s="433"/>
    </row>
    <row r="6" spans="1:8" s="428" customFormat="1" ht="17.149999999999999" customHeight="1">
      <c r="A6" s="430"/>
      <c r="B6" s="429"/>
      <c r="C6" s="432"/>
      <c r="D6" s="433"/>
      <c r="E6" s="433"/>
      <c r="F6" s="433"/>
      <c r="G6" s="433"/>
      <c r="H6" s="433"/>
    </row>
    <row r="7" spans="1:8" s="428" customFormat="1" ht="17.149999999999999" customHeight="1">
      <c r="A7" s="430"/>
      <c r="B7" s="429"/>
      <c r="C7" s="432"/>
      <c r="D7" s="433"/>
      <c r="E7" s="433"/>
      <c r="G7" s="433"/>
      <c r="H7" s="433"/>
    </row>
    <row r="8" spans="1:8" s="428" customFormat="1" ht="17.149999999999999" customHeight="1">
      <c r="A8" s="430"/>
      <c r="B8" s="429"/>
      <c r="C8" s="432"/>
      <c r="D8" s="433"/>
      <c r="E8" s="433"/>
      <c r="F8" s="433"/>
      <c r="G8" s="433"/>
      <c r="H8" s="433"/>
    </row>
    <row r="9" spans="1:8" s="430" customFormat="1" ht="17.149999999999999" customHeight="1">
      <c r="B9" s="435"/>
      <c r="F9" s="436" t="s">
        <v>1854</v>
      </c>
    </row>
    <row r="10" spans="1:8" s="428" customFormat="1" ht="13">
      <c r="A10" s="430"/>
      <c r="B10" s="437"/>
      <c r="D10" s="433"/>
      <c r="E10" s="433"/>
      <c r="F10" s="433"/>
      <c r="G10" s="433"/>
      <c r="H10" s="433"/>
    </row>
    <row r="11" spans="1:8" s="428" customFormat="1" ht="17.25" customHeight="1">
      <c r="A11" s="430"/>
      <c r="B11" s="437"/>
    </row>
    <row r="12" spans="1:8" s="428" customFormat="1" ht="15.5">
      <c r="A12" s="430"/>
      <c r="B12" s="437"/>
      <c r="F12" s="438" t="s">
        <v>1855</v>
      </c>
    </row>
    <row r="13" spans="1:8" s="428" customFormat="1" ht="17.25" customHeight="1">
      <c r="A13" s="430"/>
      <c r="B13" s="437"/>
    </row>
    <row r="14" spans="1:8" s="428" customFormat="1" ht="13" customHeight="1">
      <c r="A14" s="430"/>
      <c r="B14" s="437"/>
      <c r="D14" s="433" t="s">
        <v>1026</v>
      </c>
      <c r="E14" s="433"/>
      <c r="F14" s="439"/>
      <c r="G14" s="433"/>
      <c r="H14" s="433"/>
    </row>
    <row r="15" spans="1:8" s="428" customFormat="1" ht="17.25" customHeight="1">
      <c r="A15" s="430"/>
      <c r="B15" s="437"/>
      <c r="F15" s="428" t="s">
        <v>1856</v>
      </c>
    </row>
    <row r="16" spans="1:8" s="430" customFormat="1" ht="12.5">
      <c r="F16" s="430" t="s">
        <v>1857</v>
      </c>
    </row>
    <row r="17" spans="1:9" s="430" customFormat="1" ht="12.5">
      <c r="A17" s="1382"/>
      <c r="B17" s="1382"/>
      <c r="C17" s="1382"/>
    </row>
    <row r="18" spans="1:9" s="428" customFormat="1" ht="13">
      <c r="A18" s="430"/>
      <c r="B18" s="437"/>
      <c r="D18" s="433"/>
      <c r="E18" s="433"/>
      <c r="F18" s="697" t="s">
        <v>2930</v>
      </c>
      <c r="G18" s="433"/>
      <c r="H18" s="433"/>
    </row>
    <row r="19" spans="1:9" ht="14.15" customHeight="1">
      <c r="A19" s="430"/>
      <c r="B19" s="427"/>
    </row>
    <row r="20" spans="1:9">
      <c r="A20" s="440"/>
      <c r="B20" s="440"/>
      <c r="C20" s="440"/>
      <c r="D20" s="440"/>
      <c r="E20" s="440"/>
      <c r="F20" s="440"/>
      <c r="G20" s="440"/>
      <c r="H20" s="440"/>
    </row>
    <row r="21" spans="1:9">
      <c r="A21" s="440"/>
      <c r="B21" s="440"/>
      <c r="C21" s="440"/>
      <c r="D21" s="440"/>
      <c r="E21" s="440"/>
      <c r="F21" s="440"/>
      <c r="G21" s="440"/>
      <c r="H21" s="440"/>
    </row>
    <row r="22" spans="1:9">
      <c r="A22" s="440"/>
      <c r="B22" s="440"/>
      <c r="C22" s="440"/>
      <c r="D22" s="440"/>
      <c r="E22" s="440"/>
      <c r="F22" s="440"/>
      <c r="G22" s="440"/>
      <c r="H22" s="440"/>
    </row>
    <row r="23" spans="1:9">
      <c r="A23" s="440"/>
      <c r="B23" s="440"/>
      <c r="C23" s="440"/>
      <c r="D23" s="440"/>
      <c r="E23" s="440"/>
      <c r="F23" s="440"/>
      <c r="G23" s="440"/>
      <c r="H23" s="440"/>
    </row>
    <row r="24" spans="1:9">
      <c r="A24" s="440"/>
      <c r="B24" s="440"/>
      <c r="C24" s="440"/>
      <c r="D24" s="440"/>
      <c r="E24" s="440"/>
      <c r="F24" s="440"/>
      <c r="G24" s="440"/>
      <c r="H24" s="440"/>
    </row>
    <row r="25" spans="1:9">
      <c r="A25" s="440"/>
      <c r="B25" s="440"/>
      <c r="C25" s="440"/>
      <c r="D25" s="440"/>
      <c r="E25" s="440"/>
      <c r="F25" s="440"/>
      <c r="G25" s="440"/>
      <c r="H25" s="440"/>
    </row>
    <row r="26" spans="1:9">
      <c r="A26" s="440"/>
      <c r="B26" s="440"/>
      <c r="C26" s="440"/>
      <c r="D26" s="440"/>
      <c r="E26" s="440"/>
      <c r="F26" s="440"/>
      <c r="G26" s="440"/>
      <c r="H26" s="440"/>
    </row>
    <row r="27" spans="1:9" ht="37.5" customHeight="1">
      <c r="A27" s="1382" t="s">
        <v>2966</v>
      </c>
      <c r="B27" s="1382"/>
      <c r="C27" s="1382"/>
      <c r="D27" s="1382"/>
      <c r="E27" s="1382"/>
      <c r="F27" s="1382"/>
      <c r="G27" s="1382"/>
      <c r="H27" s="1382"/>
    </row>
    <row r="28" spans="1:9" ht="30.65" customHeight="1">
      <c r="A28" s="441"/>
      <c r="B28" s="130" t="s">
        <v>177</v>
      </c>
      <c r="C28" s="441"/>
      <c r="D28" s="187"/>
    </row>
    <row r="29" spans="1:9" s="444" customFormat="1" ht="17.149999999999999" customHeight="1">
      <c r="A29" s="442"/>
      <c r="B29" s="1386" t="s">
        <v>304</v>
      </c>
      <c r="C29" s="1386"/>
      <c r="D29" s="1386"/>
      <c r="E29" s="1386"/>
      <c r="F29" s="1387" t="s">
        <v>296</v>
      </c>
      <c r="G29" s="1386"/>
      <c r="H29" s="1386"/>
      <c r="I29" s="443"/>
    </row>
    <row r="30" spans="1:9" s="444" customFormat="1" ht="17.149999999999999" customHeight="1">
      <c r="A30" s="442"/>
      <c r="B30" s="444" t="s">
        <v>305</v>
      </c>
      <c r="F30" s="182" t="s">
        <v>296</v>
      </c>
    </row>
    <row r="31" spans="1:9" s="444" customFormat="1" ht="17.149999999999999" customHeight="1">
      <c r="A31" s="442"/>
      <c r="B31" s="444" t="s">
        <v>306</v>
      </c>
      <c r="F31" s="182" t="s">
        <v>297</v>
      </c>
    </row>
    <row r="32" spans="1:9">
      <c r="A32" s="130"/>
      <c r="B32" s="177"/>
    </row>
    <row r="33" spans="1:9" ht="30.75" customHeight="1">
      <c r="A33" s="1382" t="s">
        <v>178</v>
      </c>
      <c r="B33" s="1382"/>
      <c r="C33" s="1382"/>
      <c r="D33" s="1382"/>
      <c r="E33" s="1382"/>
      <c r="F33" s="1382"/>
      <c r="G33" s="1382"/>
      <c r="H33" s="1382"/>
    </row>
    <row r="34" spans="1:9" ht="8.15" customHeight="1">
      <c r="B34" s="441"/>
    </row>
    <row r="35" spans="1:9" ht="18" customHeight="1">
      <c r="A35" s="427" t="s">
        <v>179</v>
      </c>
      <c r="B35" s="1383" t="s">
        <v>180</v>
      </c>
      <c r="C35" s="1383"/>
    </row>
    <row r="36" spans="1:9" ht="41.25" customHeight="1">
      <c r="A36" s="427" t="s">
        <v>181</v>
      </c>
      <c r="B36" s="1384" t="s">
        <v>182</v>
      </c>
      <c r="C36" s="1384"/>
      <c r="D36" s="1384"/>
      <c r="E36" s="1384"/>
      <c r="F36" s="1384"/>
      <c r="G36" s="1384"/>
      <c r="H36" s="1384"/>
    </row>
    <row r="37" spans="1:9" ht="15.75" customHeight="1">
      <c r="B37" s="131" t="s">
        <v>183</v>
      </c>
    </row>
    <row r="38" spans="1:9" ht="16.5" customHeight="1">
      <c r="B38" s="132" t="s">
        <v>184</v>
      </c>
    </row>
    <row r="39" spans="1:9" ht="16.5" customHeight="1">
      <c r="B39" s="133" t="s">
        <v>185</v>
      </c>
      <c r="C39" s="132" t="s">
        <v>186</v>
      </c>
    </row>
    <row r="40" spans="1:9" ht="30.65" customHeight="1">
      <c r="A40" s="445" t="s">
        <v>187</v>
      </c>
      <c r="B40" s="1385" t="s">
        <v>188</v>
      </c>
      <c r="C40" s="1385"/>
    </row>
    <row r="41" spans="1:9" ht="8.15" customHeight="1">
      <c r="A41" s="445"/>
      <c r="B41" s="446"/>
      <c r="C41" s="446"/>
    </row>
    <row r="42" spans="1:9" s="444" customFormat="1" ht="17.149999999999999" customHeight="1">
      <c r="A42" s="442"/>
      <c r="B42" s="1386" t="s">
        <v>304</v>
      </c>
      <c r="C42" s="1386"/>
      <c r="D42" s="1386"/>
      <c r="E42" s="1386"/>
      <c r="F42" s="1387" t="s">
        <v>296</v>
      </c>
      <c r="G42" s="1386"/>
      <c r="H42" s="1386"/>
      <c r="I42" s="443"/>
    </row>
    <row r="43" spans="1:9" s="444" customFormat="1" ht="17.149999999999999" customHeight="1">
      <c r="A43" s="442"/>
      <c r="B43" s="444" t="s">
        <v>305</v>
      </c>
      <c r="F43" s="182" t="s">
        <v>296</v>
      </c>
    </row>
    <row r="44" spans="1:9" s="444" customFormat="1" ht="17.149999999999999" customHeight="1">
      <c r="A44" s="442"/>
      <c r="B44" s="444" t="s">
        <v>306</v>
      </c>
      <c r="F44" s="182" t="s">
        <v>297</v>
      </c>
    </row>
    <row r="45" spans="1:9" s="444" customFormat="1" ht="16.5" customHeight="1">
      <c r="A45" s="442"/>
      <c r="F45" s="182"/>
    </row>
    <row r="46" spans="1:9" ht="23.15" customHeight="1">
      <c r="A46" s="427" t="s">
        <v>189</v>
      </c>
      <c r="B46" s="428" t="s">
        <v>190</v>
      </c>
      <c r="C46" s="428"/>
    </row>
    <row r="47" spans="1:9">
      <c r="B47" s="441"/>
    </row>
    <row r="48" spans="1:9" ht="42.75" customHeight="1">
      <c r="A48" s="1381" t="s">
        <v>191</v>
      </c>
      <c r="B48" s="1381"/>
      <c r="C48" s="1381"/>
      <c r="D48" s="1381"/>
      <c r="E48" s="1381"/>
      <c r="F48" s="1381"/>
      <c r="G48" s="1381"/>
      <c r="H48" s="1381"/>
    </row>
  </sheetData>
  <sheetProtection algorithmName="SHA-512" hashValue="v5E0k03mbQtLOLHHRFtSC+L817vRgqAlGF5XeGfD+xPlCGKdivanSCsCk6eh1z6GQy/+A4ZOd2MsXni8B7ZFdg==" saltValue="nSLgDgty/7v0CJm+kydtgA==" spinCount="100000" sheet="1" objects="1" scenarios="1"/>
  <mergeCells count="13">
    <mergeCell ref="A1:G1"/>
    <mergeCell ref="A2:H2"/>
    <mergeCell ref="A17:C17"/>
    <mergeCell ref="A27:H27"/>
    <mergeCell ref="B29:E29"/>
    <mergeCell ref="F29:H29"/>
    <mergeCell ref="A48:H48"/>
    <mergeCell ref="A33:H33"/>
    <mergeCell ref="B35:C35"/>
    <mergeCell ref="B36:H36"/>
    <mergeCell ref="B40:C40"/>
    <mergeCell ref="B42:E42"/>
    <mergeCell ref="F42:H42"/>
  </mergeCells>
  <hyperlinks>
    <hyperlink ref="B37" r:id="rId1" display="https://www.7-zip.fr/" xr:uid="{3AA0A513-E644-49A9-A6D1-620CDF679AE7}"/>
    <hyperlink ref="B38" r:id="rId2" display="https://7zip.fr/7zip-compresser-avec-mot-de-passe/" xr:uid="{54717B65-B09B-469B-9A07-B96A7F5B4948}"/>
    <hyperlink ref="C39" r:id="rId3" xr:uid="{A7357E5E-21C6-4D6A-9FBB-201E08FA1AD7}"/>
    <hyperlink ref="F29" r:id="rId4" xr:uid="{6459FABF-8D73-4BE6-B0D3-C545DD74EC0A}"/>
    <hyperlink ref="F30" r:id="rId5" xr:uid="{A6D67547-327E-49A8-ACD9-C3BD7F8F815E}"/>
    <hyperlink ref="F31" r:id="rId6" xr:uid="{568D0C08-0B7B-4725-9568-06D6699943DC}"/>
    <hyperlink ref="F42" r:id="rId7" xr:uid="{B0D680BF-2FAE-481F-A42D-E679EEFAFDD9}"/>
    <hyperlink ref="F43" r:id="rId8" xr:uid="{E76809A1-1864-4375-96A0-D12111DE7172}"/>
    <hyperlink ref="F44" r:id="rId9" xr:uid="{BD5869DE-513A-4A40-A193-FC10745B72BA}"/>
    <hyperlink ref="C3" r:id="rId10" xr:uid="{F93AF498-AC9F-4E4F-9764-D61799E8734D}"/>
  </hyperlinks>
  <printOptions horizontalCentered="1"/>
  <pageMargins left="0.23622047244094499" right="0.23622047244094499" top="0.74803149606299202" bottom="0.74803149606299202" header="0.31496062992126" footer="0.31496062992126"/>
  <pageSetup scale="65" orientation="portrait" r:id="rId11"/>
  <headerFooter>
    <oddFooter>&amp;L&amp;"Arial,Normal"&amp;10Directives d'envoi</oddFooter>
  </headerFooter>
  <rowBreaks count="1" manualBreakCount="1">
    <brk id="16" max="7" man="1"/>
  </rowBreaks>
  <colBreaks count="1" manualBreakCount="1">
    <brk id="8" max="1048575" man="1"/>
  </colBreaks>
  <drawing r:id="rId1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E90DC590202043B6A1CBFD277A2B82" ma:contentTypeVersion="13" ma:contentTypeDescription="Crée un document." ma:contentTypeScope="" ma:versionID="4c8d7e9869e7180449141cf84bc3675f">
  <xsd:schema xmlns:xsd="http://www.w3.org/2001/XMLSchema" xmlns:xs="http://www.w3.org/2001/XMLSchema" xmlns:p="http://schemas.microsoft.com/office/2006/metadata/properties" xmlns:ns2="7987d83d-a670-4ea4-b748-e248b654464a" xmlns:ns3="5df8e7c2-4b50-43a2-9a79-fd38e33f3cc0" targetNamespace="http://schemas.microsoft.com/office/2006/metadata/properties" ma:root="true" ma:fieldsID="62d230ff4914e4f2baeb3b5518cb5c0f" ns2:_="" ns3:_="">
    <xsd:import namespace="7987d83d-a670-4ea4-b748-e248b654464a"/>
    <xsd:import namespace="5df8e7c2-4b50-43a2-9a79-fd38e33f3cc0"/>
    <xsd:element name="properties">
      <xsd:complexType>
        <xsd:sequence>
          <xsd:element name="documentManagement">
            <xsd:complexType>
              <xsd:all>
                <xsd:element ref="ns2:Date_Fermeture" minOccurs="0"/>
                <xsd:element ref="ns2:k76cb533480f443584b36413e3a9ca3f" minOccurs="0"/>
                <xsd:element ref="ns3:TaxCatchAll" minOccurs="0"/>
                <xsd:element ref="ns2:TaxCatchAllLabel" minOccurs="0"/>
                <xsd:element ref="ns2:o409fbb2f027440eae92f2fcfc8d6b76" minOccurs="0"/>
                <xsd:element ref="ns2:MediaServiceMetadata" minOccurs="0"/>
                <xsd:element ref="ns2:MediaServiceFastMetadata" minOccurs="0"/>
                <xsd:element ref="ns2:MediaServiceSearchProperties" minOccurs="0"/>
                <xsd:element ref="ns2:Voletsconcern_x00e9_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87d83d-a670-4ea4-b748-e248b654464a" elementFormDefault="qualified">
    <xsd:import namespace="http://schemas.microsoft.com/office/2006/documentManagement/types"/>
    <xsd:import namespace="http://schemas.microsoft.com/office/infopath/2007/PartnerControls"/>
    <xsd:element name="Date_Fermeture" ma:index="8" nillable="true" ma:displayName="Date_Fermeture" ma:default="" ma:format="DateOnly" ma:internalName="Date_Fermeture">
      <xsd:simpleType>
        <xsd:restriction base="dms:DateTime"/>
      </xsd:simpleType>
    </xsd:element>
    <xsd:element name="k76cb533480f443584b36413e3a9ca3f" ma:index="9" nillable="true" ma:displayName="k76cb533480f443584b36413e3a9ca3f" ma:hidden="true" ma:internalName="k76cb533480f443584b36413e3a9ca3f">
      <xsd:simpleType>
        <xsd:restriction base="dms:Note"/>
      </xsd:simpleType>
    </xsd:element>
    <xsd:element name="TaxCatchAllLabel" ma:index="11" nillable="true" ma:displayName="Taxonomy Catch All Column1" ma:hidden="true" ma:list="{0cc79526-278a-4834-8f79-57e3150a8243}" ma:internalName="TaxCatchAllLabel" ma:readOnly="true" ma:showField="CatchAllDataLabel">
      <xsd:complexType>
        <xsd:complexContent>
          <xsd:extension base="dms:MultiChoiceLookup">
            <xsd:sequence>
              <xsd:element name="Value" type="dms:Lookup" maxOccurs="unbounded" minOccurs="0" nillable="true"/>
            </xsd:sequence>
          </xsd:extension>
        </xsd:complexContent>
      </xsd:complexType>
    </xsd:element>
    <xsd:element name="o409fbb2f027440eae92f2fcfc8d6b76" ma:index="13" nillable="true" ma:displayName="o409fbb2f027440eae92f2fcfc8d6b76" ma:hidden="true" ma:internalName="o409fbb2f027440eae92f2fcfc8d6b76">
      <xsd:simpleType>
        <xsd:restriction base="dms:Note"/>
      </xsd:simple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Voletsconcern_x00e9_s" ma:index="18" nillable="true" ma:displayName="Volets concernés" ma:format="Dropdown" ma:internalName="Voletsconcern_x00e9_s">
      <xsd:simpleType>
        <xsd:restriction base="dms:Text">
          <xsd:maxLength value="255"/>
        </xsd:restriction>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e899686a-9384-4e57-b01d-2342d8a1fa8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df8e7c2-4b50-43a2-9a79-fd38e33f3cc0" elementFormDefault="qualified">
    <xsd:import namespace="http://schemas.microsoft.com/office/2006/documentManagement/types"/>
    <xsd:import namespace="http://schemas.microsoft.com/office/infopath/2007/PartnerControls"/>
    <xsd:element name="TaxCatchAll" ma:index="10" nillable="true" ma:displayName="Taxonomy Catch All Column" ma:description="" ma:hidden="true" ma:list="{0cc79526-278a-4834-8f79-57e3150a8243}" ma:internalName="TaxCatchAll" ma:showField="CatchAllData" ma:web="921d1495-66ef-4658-bdcd-2044b85e7c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_Fermeture xmlns="7987d83d-a670-4ea4-b748-e248b654464a" xsi:nil="true"/>
    <k76cb533480f443584b36413e3a9ca3f xmlns="7987d83d-a670-4ea4-b748-e248b654464a" xsi:nil="true"/>
    <o409fbb2f027440eae92f2fcfc8d6b76 xmlns="7987d83d-a670-4ea4-b748-e248b654464a" xsi:nil="true"/>
    <TaxCatchAll xmlns="5df8e7c2-4b50-43a2-9a79-fd38e33f3cc0">
      <Value>2</Value>
      <Value>3</Value>
    </TaxCatchAll>
    <Voletsconcern_x00e9_s xmlns="7987d83d-a670-4ea4-b748-e248b654464a" xsi:nil="true"/>
    <lcf76f155ced4ddcb4097134ff3c332f xmlns="7987d83d-a670-4ea4-b748-e248b654464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9AD5F9-803B-4538-8967-EAB5A3B71E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87d83d-a670-4ea4-b748-e248b654464a"/>
    <ds:schemaRef ds:uri="5df8e7c2-4b50-43a2-9a79-fd38e33f3c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B1625B-8D7C-4504-BA8A-A30E7289C7A3}">
  <ds:schemaRefs>
    <ds:schemaRef ds:uri="http://schemas.microsoft.com/sharepoint/v3/contenttype/forms"/>
  </ds:schemaRefs>
</ds:datastoreItem>
</file>

<file path=customXml/itemProps3.xml><?xml version="1.0" encoding="utf-8"?>
<ds:datastoreItem xmlns:ds="http://schemas.openxmlformats.org/officeDocument/2006/customXml" ds:itemID="{B5429550-2EE8-4091-BB6C-0C99586826AF}">
  <ds:schemaRefs>
    <ds:schemaRef ds:uri="http://purl.org/dc/term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5df8e7c2-4b50-43a2-9a79-fd38e33f3cc0"/>
    <ds:schemaRef ds:uri="7987d83d-a670-4ea4-b748-e248b654464a"/>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48</vt:i4>
      </vt:variant>
    </vt:vector>
  </HeadingPairs>
  <TitlesOfParts>
    <vt:vector size="61" baseType="lpstr">
      <vt:lpstr>Communication</vt:lpstr>
      <vt:lpstr>Identification </vt:lpstr>
      <vt:lpstr>Gouvernance</vt:lpstr>
      <vt:lpstr>Statistiques d'emploi</vt:lpstr>
      <vt:lpstr>Bilan&amp;progr </vt:lpstr>
      <vt:lpstr>Section 14b</vt:lpstr>
      <vt:lpstr>Section 15b</vt:lpstr>
      <vt:lpstr>Projets spéciaux</vt:lpstr>
      <vt:lpstr>Directives d'envoi</vt:lpstr>
      <vt:lpstr>Résumé-Bilan</vt:lpstr>
      <vt:lpstr>Résumé-Plan</vt:lpstr>
      <vt:lpstr>REF</vt:lpstr>
      <vt:lpstr>REF_rapport</vt:lpstr>
      <vt:lpstr>Bilan_ASSO15b</vt:lpstr>
      <vt:lpstr>Bilan_Budget</vt:lpstr>
      <vt:lpstr>Bilan_Diffusion10a</vt:lpstr>
      <vt:lpstr>Bilan_Diffusion9a</vt:lpstr>
      <vt:lpstr>Bilan_EVEN_Diffusion16a</vt:lpstr>
      <vt:lpstr>Bilan_Litt_Diffusion10c</vt:lpstr>
      <vt:lpstr>Bilan_Mediation9b</vt:lpstr>
      <vt:lpstr>Bilan_Peri12a</vt:lpstr>
      <vt:lpstr>Bilan_Peri12b</vt:lpstr>
      <vt:lpstr>Bilan_VISU_Autre11B</vt:lpstr>
      <vt:lpstr>Bilan_VISU_Diffusion11a</vt:lpstr>
      <vt:lpstr>Gouvernance!Impression_des_titres</vt:lpstr>
      <vt:lpstr>'Section 14b'!Impression_des_titres</vt:lpstr>
      <vt:lpstr>Liste1</vt:lpstr>
      <vt:lpstr>Liste10</vt:lpstr>
      <vt:lpstr>Liste11</vt:lpstr>
      <vt:lpstr>Liste12</vt:lpstr>
      <vt:lpstr>Liste13</vt:lpstr>
      <vt:lpstr>Liste14</vt:lpstr>
      <vt:lpstr>Liste15</vt:lpstr>
      <vt:lpstr>Liste16</vt:lpstr>
      <vt:lpstr>Liste17</vt:lpstr>
      <vt:lpstr>Liste2</vt:lpstr>
      <vt:lpstr>Liste3</vt:lpstr>
      <vt:lpstr>Liste4</vt:lpstr>
      <vt:lpstr>Liste5</vt:lpstr>
      <vt:lpstr>Liste6</vt:lpstr>
      <vt:lpstr>Liste7</vt:lpstr>
      <vt:lpstr>Liste8</vt:lpstr>
      <vt:lpstr>Liste9</vt:lpstr>
      <vt:lpstr>Litt</vt:lpstr>
      <vt:lpstr>Plan_Budget</vt:lpstr>
      <vt:lpstr>Plan_Diffusion10a</vt:lpstr>
      <vt:lpstr>Plan_Diffusion9a</vt:lpstr>
      <vt:lpstr>Plan_Diffusion9b</vt:lpstr>
      <vt:lpstr>Plan_EVEN_Diffusion16a</vt:lpstr>
      <vt:lpstr>Plan_Litt_Diffusion10c</vt:lpstr>
      <vt:lpstr>Plan_PERI12a</vt:lpstr>
      <vt:lpstr>Plan_PERI12b</vt:lpstr>
      <vt:lpstr>Plan_VISU_Autre11b</vt:lpstr>
      <vt:lpstr>Plan_VISU_Diffusion11a</vt:lpstr>
      <vt:lpstr>PROD_CoutCreaProd</vt:lpstr>
      <vt:lpstr>Scene</vt:lpstr>
      <vt:lpstr>Toutes</vt:lpstr>
      <vt:lpstr>Visu</vt:lpstr>
      <vt:lpstr>VisuLitt</vt:lpstr>
      <vt:lpstr>'Directives d''envoi'!Zone_d_impression</vt:lpstr>
      <vt:lpstr>'Identification '!Zone_d_impression</vt:lpstr>
    </vt:vector>
  </TitlesOfParts>
  <Company>CALQ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Fonctionnement</dc:title>
  <dc:creator>eliane.habimana@calq.gouv.qc.ca;Annie.Bournival@calq.gouv.qc.ca</dc:creator>
  <cp:lastModifiedBy>Éliane Habimana</cp:lastModifiedBy>
  <cp:lastPrinted>2023-10-24T21:42:45Z</cp:lastPrinted>
  <dcterms:created xsi:type="dcterms:W3CDTF">2003-03-18T20:09:03Z</dcterms:created>
  <dcterms:modified xsi:type="dcterms:W3CDTF">2026-07-27T15:36:11Z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2023-05-19T15:33:00Z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e0b24c4b-c1d7-4f4f-b81f-f59386a834b8</vt:lpwstr>
  </property>
  <property fmtid="{D5CDD505-2E9C-101B-9397-08002B2CF9AE}" pid="7" name="MSIP_Label_defa4170-0d19-0005-0004-bc88714345d2_ActionId">
    <vt:lpwstr>feb16e9f-181a-450e-bad6-05608cdd8817</vt:lpwstr>
  </property>
  <property fmtid="{D5CDD505-2E9C-101B-9397-08002B2CF9AE}" pid="8" name="MSIP_Label_defa4170-0d19-0005-0004-bc88714345d2_ContentBits">
    <vt:lpwstr>0</vt:lpwstr>
  </property>
  <property fmtid="{D5CDD505-2E9C-101B-9397-08002B2CF9AE}" pid="9" name="ContentTypeId">
    <vt:lpwstr>0x01010082E90DC590202043B6A1CBFD277A2B82</vt:lpwstr>
  </property>
  <property fmtid="{D5CDD505-2E9C-101B-9397-08002B2CF9AE}" pid="10" name="Order">
    <vt:r8>3000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k76cb533480f443584b36413e3a9ca3f0">
    <vt:lpwstr>08-210 Programme de subventions et bourses|3b0c8a4f-46c1-47de-a0f3-d7ff91e5a289</vt:lpwstr>
  </property>
  <property fmtid="{D5CDD505-2E9C-101B-9397-08002B2CF9AE}" pid="18" name="Unite_Admin">
    <vt:lpwstr>2</vt:lpwstr>
  </property>
  <property fmtid="{D5CDD505-2E9C-101B-9397-08002B2CF9AE}" pid="19" name="o409fbb2f027440eae92f2fcfc8d6b760">
    <vt:lpwstr>DRPP|ec7fb67c-bef6-40c5-a864-097caa7da767</vt:lpwstr>
  </property>
  <property fmtid="{D5CDD505-2E9C-101B-9397-08002B2CF9AE}" pid="20" name="Code_Classification">
    <vt:lpwstr>3</vt:lpwstr>
  </property>
  <property fmtid="{D5CDD505-2E9C-101B-9397-08002B2CF9AE}" pid="21" name="MediaServiceImageTags">
    <vt:lpwstr/>
  </property>
  <property fmtid="{D5CDD505-2E9C-101B-9397-08002B2CF9AE}" pid="22" name="_docset_NoMedatataSyncRequired">
    <vt:lpwstr>False</vt:lpwstr>
  </property>
</Properties>
</file>